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haoming/Desktop/"/>
    </mc:Choice>
  </mc:AlternateContent>
  <xr:revisionPtr revIDLastSave="0" documentId="13_ncr:1_{4FBA3E3F-C2E3-3D40-A88C-5B90AADEFAD7}" xr6:coauthVersionLast="47" xr6:coauthVersionMax="47" xr10:uidLastSave="{00000000-0000-0000-0000-000000000000}"/>
  <bookViews>
    <workbookView xWindow="560" yWindow="500" windowWidth="28240" windowHeight="16420" xr2:uid="{2DCCF16B-949F-3342-800A-1F884C7A1ABD}"/>
  </bookViews>
  <sheets>
    <sheet name="Series-Parallel" sheetId="1" r:id="rId1"/>
    <sheet name="different distance" sheetId="2" r:id="rId2"/>
    <sheet name="Uncertainty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Q3" i="1"/>
  <c r="R27" i="1"/>
  <c r="Q27" i="1"/>
  <c r="V26" i="1"/>
  <c r="U26" i="1"/>
  <c r="R26" i="1"/>
  <c r="Q26" i="1"/>
  <c r="V25" i="1"/>
  <c r="U25" i="1"/>
  <c r="R25" i="1"/>
  <c r="Q25" i="1"/>
  <c r="V24" i="1"/>
  <c r="U24" i="1"/>
  <c r="R24" i="1"/>
  <c r="Q24" i="1"/>
  <c r="V23" i="1"/>
  <c r="U23" i="1"/>
  <c r="R23" i="1"/>
  <c r="Q23" i="1"/>
  <c r="V22" i="1"/>
  <c r="U22" i="1"/>
  <c r="R22" i="1"/>
  <c r="Q22" i="1"/>
  <c r="V21" i="1"/>
  <c r="U21" i="1"/>
  <c r="R21" i="1"/>
  <c r="Q21" i="1"/>
  <c r="V20" i="1"/>
  <c r="U20" i="1"/>
  <c r="R20" i="1"/>
  <c r="Q20" i="1"/>
  <c r="V19" i="1"/>
  <c r="U19" i="1"/>
  <c r="R19" i="1"/>
  <c r="Q19" i="1"/>
  <c r="V18" i="1"/>
  <c r="U18" i="1"/>
  <c r="R18" i="1"/>
  <c r="Q18" i="1"/>
  <c r="V17" i="1"/>
  <c r="U17" i="1"/>
  <c r="R17" i="1"/>
  <c r="Q17" i="1"/>
  <c r="V16" i="1"/>
  <c r="U16" i="1"/>
  <c r="R16" i="1"/>
  <c r="Q16" i="1"/>
  <c r="V15" i="1"/>
  <c r="U15" i="1"/>
  <c r="R15" i="1"/>
  <c r="Q15" i="1"/>
  <c r="V14" i="1"/>
  <c r="U14" i="1"/>
  <c r="R14" i="1"/>
  <c r="Q14" i="1"/>
  <c r="V13" i="1"/>
  <c r="U13" i="1"/>
  <c r="R13" i="1"/>
  <c r="Q13" i="1"/>
  <c r="V12" i="1"/>
  <c r="U12" i="1"/>
  <c r="R12" i="1"/>
  <c r="Q12" i="1"/>
  <c r="V11" i="1"/>
  <c r="U11" i="1"/>
  <c r="R11" i="1"/>
  <c r="Q11" i="1"/>
  <c r="V10" i="1"/>
  <c r="U10" i="1"/>
  <c r="R10" i="1"/>
  <c r="Q10" i="1"/>
  <c r="V9" i="1"/>
  <c r="U9" i="1"/>
  <c r="R9" i="1"/>
  <c r="Q9" i="1"/>
  <c r="V8" i="1"/>
  <c r="U8" i="1"/>
  <c r="R8" i="1"/>
  <c r="Q8" i="1"/>
  <c r="V7" i="1"/>
  <c r="U7" i="1"/>
  <c r="R7" i="1"/>
  <c r="Q7" i="1"/>
  <c r="V6" i="1"/>
  <c r="U6" i="1"/>
  <c r="R6" i="1"/>
  <c r="Q6" i="1"/>
  <c r="V5" i="1"/>
  <c r="U5" i="1"/>
  <c r="R5" i="1"/>
  <c r="Q5" i="1"/>
  <c r="V4" i="1"/>
  <c r="U4" i="1"/>
  <c r="R4" i="1"/>
  <c r="Q4" i="1"/>
  <c r="V3" i="1"/>
  <c r="U3" i="1"/>
  <c r="R3" i="1"/>
  <c r="U26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" i="2"/>
  <c r="O60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K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34" i="2"/>
  <c r="O32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N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2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O29" i="1"/>
  <c r="O28" i="1"/>
  <c r="M29" i="1"/>
  <c r="M28" i="1"/>
  <c r="K29" i="1"/>
  <c r="I29" i="1"/>
  <c r="K28" i="1"/>
  <c r="I28" i="1"/>
  <c r="O29" i="2"/>
  <c r="M29" i="2"/>
  <c r="O59" i="2" s="1"/>
  <c r="O28" i="2"/>
  <c r="M28" i="2"/>
  <c r="K29" i="2"/>
  <c r="K60" i="2" s="1"/>
  <c r="I29" i="2"/>
  <c r="K28" i="2"/>
  <c r="K59" i="2" s="1"/>
  <c r="I28" i="2"/>
  <c r="O26" i="2"/>
  <c r="O57" i="2" s="1"/>
  <c r="O25" i="2"/>
  <c r="O56" i="2" s="1"/>
  <c r="O24" i="2"/>
  <c r="O23" i="2"/>
  <c r="O22" i="2"/>
  <c r="O53" i="2" s="1"/>
  <c r="O21" i="2"/>
  <c r="O52" i="2" s="1"/>
  <c r="O20" i="2"/>
  <c r="O51" i="2" s="1"/>
  <c r="O19" i="2"/>
  <c r="O18" i="2"/>
  <c r="O49" i="2" s="1"/>
  <c r="O17" i="2"/>
  <c r="O48" i="2" s="1"/>
  <c r="O16" i="2"/>
  <c r="O15" i="2"/>
  <c r="O14" i="2"/>
  <c r="O45" i="2" s="1"/>
  <c r="O13" i="2"/>
  <c r="O44" i="2" s="1"/>
  <c r="O12" i="2"/>
  <c r="O43" i="2" s="1"/>
  <c r="O11" i="2"/>
  <c r="O10" i="2"/>
  <c r="O41" i="2" s="1"/>
  <c r="O9" i="2"/>
  <c r="O40" i="2" s="1"/>
  <c r="O8" i="2"/>
  <c r="O7" i="2"/>
  <c r="O6" i="2"/>
  <c r="O37" i="2" s="1"/>
  <c r="O5" i="2"/>
  <c r="O36" i="2" s="1"/>
  <c r="O4" i="2"/>
  <c r="O3" i="2"/>
  <c r="O34" i="2" s="1"/>
  <c r="K4" i="2"/>
  <c r="K35" i="2" s="1"/>
  <c r="K5" i="2"/>
  <c r="K36" i="2" s="1"/>
  <c r="K6" i="2"/>
  <c r="K37" i="2" s="1"/>
  <c r="K7" i="2"/>
  <c r="K38" i="2" s="1"/>
  <c r="K8" i="2"/>
  <c r="K39" i="2" s="1"/>
  <c r="K9" i="2"/>
  <c r="K40" i="2" s="1"/>
  <c r="K10" i="2"/>
  <c r="K41" i="2" s="1"/>
  <c r="K11" i="2"/>
  <c r="K42" i="2" s="1"/>
  <c r="K12" i="2"/>
  <c r="K43" i="2" s="1"/>
  <c r="K13" i="2"/>
  <c r="K44" i="2" s="1"/>
  <c r="K14" i="2"/>
  <c r="K45" i="2" s="1"/>
  <c r="K15" i="2"/>
  <c r="K46" i="2" s="1"/>
  <c r="K16" i="2"/>
  <c r="K47" i="2" s="1"/>
  <c r="K17" i="2"/>
  <c r="K48" i="2" s="1"/>
  <c r="K18" i="2"/>
  <c r="K49" i="2" s="1"/>
  <c r="K19" i="2"/>
  <c r="K50" i="2" s="1"/>
  <c r="K20" i="2"/>
  <c r="K51" i="2" s="1"/>
  <c r="K21" i="2"/>
  <c r="K52" i="2" s="1"/>
  <c r="K22" i="2"/>
  <c r="K53" i="2" s="1"/>
  <c r="K23" i="2"/>
  <c r="K54" i="2" s="1"/>
  <c r="K24" i="2"/>
  <c r="K55" i="2" s="1"/>
  <c r="K25" i="2"/>
  <c r="K56" i="2" s="1"/>
  <c r="K26" i="2"/>
  <c r="K57" i="2" s="1"/>
  <c r="K27" i="2"/>
  <c r="K58" i="2" s="1"/>
  <c r="K3" i="2"/>
  <c r="M4" i="2"/>
  <c r="V4" i="2" s="1"/>
  <c r="M5" i="2"/>
  <c r="M6" i="2"/>
  <c r="M7" i="2"/>
  <c r="V7" i="2" s="1"/>
  <c r="M8" i="2"/>
  <c r="V8" i="2" s="1"/>
  <c r="M9" i="2"/>
  <c r="M10" i="2"/>
  <c r="M11" i="2"/>
  <c r="V11" i="2" s="1"/>
  <c r="M12" i="2"/>
  <c r="V12" i="2" s="1"/>
  <c r="M13" i="2"/>
  <c r="M14" i="2"/>
  <c r="M15" i="2"/>
  <c r="V15" i="2" s="1"/>
  <c r="M16" i="2"/>
  <c r="V16" i="2" s="1"/>
  <c r="M17" i="2"/>
  <c r="M18" i="2"/>
  <c r="M19" i="2"/>
  <c r="V19" i="2" s="1"/>
  <c r="M20" i="2"/>
  <c r="V20" i="2" s="1"/>
  <c r="M21" i="2"/>
  <c r="M22" i="2"/>
  <c r="M23" i="2"/>
  <c r="V23" i="2" s="1"/>
  <c r="M24" i="2"/>
  <c r="V24" i="2" s="1"/>
  <c r="M25" i="2"/>
  <c r="M26" i="2"/>
  <c r="M3" i="2"/>
  <c r="V3" i="2" s="1"/>
  <c r="I4" i="2"/>
  <c r="R4" i="2" s="1"/>
  <c r="I5" i="2"/>
  <c r="R5" i="2" s="1"/>
  <c r="I6" i="2"/>
  <c r="R6" i="2" s="1"/>
  <c r="I7" i="2"/>
  <c r="R7" i="2" s="1"/>
  <c r="I8" i="2"/>
  <c r="R8" i="2" s="1"/>
  <c r="I9" i="2"/>
  <c r="R9" i="2" s="1"/>
  <c r="I10" i="2"/>
  <c r="R10" i="2" s="1"/>
  <c r="I11" i="2"/>
  <c r="R11" i="2" s="1"/>
  <c r="I12" i="2"/>
  <c r="R12" i="2" s="1"/>
  <c r="I13" i="2"/>
  <c r="R13" i="2" s="1"/>
  <c r="I14" i="2"/>
  <c r="R14" i="2" s="1"/>
  <c r="I15" i="2"/>
  <c r="R15" i="2" s="1"/>
  <c r="I16" i="2"/>
  <c r="R16" i="2" s="1"/>
  <c r="I17" i="2"/>
  <c r="R17" i="2" s="1"/>
  <c r="I18" i="2"/>
  <c r="R18" i="2" s="1"/>
  <c r="I19" i="2"/>
  <c r="R19" i="2" s="1"/>
  <c r="I20" i="2"/>
  <c r="R20" i="2" s="1"/>
  <c r="I21" i="2"/>
  <c r="R21" i="2" s="1"/>
  <c r="I22" i="2"/>
  <c r="R22" i="2" s="1"/>
  <c r="I23" i="2"/>
  <c r="R23" i="2" s="1"/>
  <c r="I24" i="2"/>
  <c r="R24" i="2" s="1"/>
  <c r="I25" i="2"/>
  <c r="R25" i="2" s="1"/>
  <c r="I26" i="2"/>
  <c r="R26" i="2" s="1"/>
  <c r="I27" i="2"/>
  <c r="R27" i="2" s="1"/>
  <c r="I3" i="2"/>
  <c r="R3" i="2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V17" i="2" l="1"/>
  <c r="V26" i="2"/>
  <c r="O50" i="2"/>
  <c r="V25" i="2"/>
  <c r="V10" i="2"/>
  <c r="O35" i="2"/>
  <c r="V18" i="2"/>
  <c r="O42" i="2"/>
  <c r="V9" i="2"/>
  <c r="V22" i="2"/>
  <c r="V14" i="2"/>
  <c r="V6" i="2"/>
  <c r="O38" i="2"/>
  <c r="O46" i="2"/>
  <c r="O54" i="2"/>
  <c r="V21" i="2"/>
  <c r="V13" i="2"/>
  <c r="V5" i="2"/>
  <c r="O58" i="2"/>
  <c r="O39" i="2"/>
  <c r="O55" i="2"/>
  <c r="O47" i="2"/>
</calcChain>
</file>

<file path=xl/sharedStrings.xml><?xml version="1.0" encoding="utf-8"?>
<sst xmlns="http://schemas.openxmlformats.org/spreadsheetml/2006/main" count="75" uniqueCount="22">
  <si>
    <t>Series</t>
    <phoneticPr fontId="1" type="noConversion"/>
  </si>
  <si>
    <t>U[V]</t>
    <phoneticPr fontId="1" type="noConversion"/>
  </si>
  <si>
    <t>I[mA]</t>
    <phoneticPr fontId="1" type="noConversion"/>
  </si>
  <si>
    <t>Parallel</t>
    <phoneticPr fontId="1" type="noConversion"/>
  </si>
  <si>
    <t>109.00 cm</t>
    <phoneticPr fontId="1" type="noConversion"/>
  </si>
  <si>
    <t>86.80 cm</t>
    <phoneticPr fontId="1" type="noConversion"/>
  </si>
  <si>
    <t>P-U</t>
    <phoneticPr fontId="1" type="noConversion"/>
  </si>
  <si>
    <t>P-R</t>
    <phoneticPr fontId="1" type="noConversion"/>
  </si>
  <si>
    <t>R</t>
    <phoneticPr fontId="1" type="noConversion"/>
  </si>
  <si>
    <t>P</t>
    <phoneticPr fontId="1" type="noConversion"/>
  </si>
  <si>
    <t>P [W]</t>
    <phoneticPr fontId="1" type="noConversion"/>
  </si>
  <si>
    <t>u_P [W]</t>
    <phoneticPr fontId="1" type="noConversion"/>
  </si>
  <si>
    <t>R [$\Omega$]</t>
    <phoneticPr fontId="1" type="noConversion"/>
  </si>
  <si>
    <t>u_R [$\Omega$]</t>
    <phoneticPr fontId="1" type="noConversion"/>
  </si>
  <si>
    <t>$u_P$ [W]</t>
    <phoneticPr fontId="1" type="noConversion"/>
  </si>
  <si>
    <t>$u_R$ [$\Omega$]</t>
    <phoneticPr fontId="1" type="noConversion"/>
  </si>
  <si>
    <t>U [V]</t>
    <phoneticPr fontId="1" type="noConversion"/>
  </si>
  <si>
    <t>I [mA]</t>
    <phoneticPr fontId="1" type="noConversion"/>
  </si>
  <si>
    <t>$u_U$ [V]</t>
    <phoneticPr fontId="1" type="noConversion"/>
  </si>
  <si>
    <t>$u_I$ [mA]</t>
    <phoneticPr fontId="1" type="noConversion"/>
  </si>
  <si>
    <t>$u_U$</t>
    <phoneticPr fontId="1" type="noConversion"/>
  </si>
  <si>
    <t>$u_I$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</si>
</sst>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.0_);[Red]\(0.0\)"/>
    <numFmt numFmtId="183" formatCode="0.0000"/>
    <numFmt numFmtId="184" formatCode="0.000"/>
    <numFmt numFmtId="185" formatCode="0.0"/>
    <numFmt numFmtId="187" formatCode="0.000_);[Red]\(0.000\)"/>
    <numFmt numFmtId="188" formatCode="0.0000_);[Red]\(0.0000\)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等线"/>
      <family val="4"/>
      <charset val="134"/>
      <scheme val="minor"/>
    </font>
    <font>
      <i/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2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7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87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85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84" fontId="0" fillId="2" borderId="0" xfId="0" applyNumberFormat="1" applyFill="1" applyAlignment="1">
      <alignment horizontal="center" vertical="center"/>
    </xf>
    <xf numFmtId="187" fontId="0" fillId="2" borderId="0" xfId="0" applyNumberForma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84" fontId="0" fillId="2" borderId="0" xfId="0" applyNumberFormat="1" applyFill="1">
      <alignment vertical="center"/>
    </xf>
    <xf numFmtId="18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168-0587-D547-9C4A-902A7EFE3F4A}">
  <dimension ref="A1:X58"/>
  <sheetViews>
    <sheetView tabSelected="1" topLeftCell="A17" workbookViewId="0">
      <selection activeCell="H28" sqref="H28"/>
    </sheetView>
  </sheetViews>
  <sheetFormatPr baseColWidth="10" defaultRowHeight="16"/>
  <cols>
    <col min="1" max="1" width="10.83203125" style="8"/>
    <col min="2" max="2" width="10.83203125" style="3"/>
    <col min="3" max="3" width="10.83203125" style="6"/>
    <col min="5" max="5" width="10.83203125" style="6"/>
    <col min="18" max="18" width="13.6640625" bestFit="1" customWidth="1"/>
  </cols>
  <sheetData>
    <row r="1" spans="1:24">
      <c r="A1" s="11"/>
      <c r="B1" s="10" t="s">
        <v>0</v>
      </c>
      <c r="C1" s="10"/>
      <c r="D1" s="10" t="s">
        <v>3</v>
      </c>
      <c r="E1" s="10"/>
      <c r="H1" s="31" t="s">
        <v>0</v>
      </c>
      <c r="I1" s="31"/>
      <c r="J1" s="31"/>
      <c r="K1" s="31"/>
      <c r="L1" s="31" t="s">
        <v>3</v>
      </c>
      <c r="M1" s="31"/>
      <c r="N1" s="31"/>
      <c r="O1" s="31"/>
    </row>
    <row r="2" spans="1:24">
      <c r="A2" s="11"/>
      <c r="B2" s="2" t="s">
        <v>1</v>
      </c>
      <c r="C2" s="5" t="s">
        <v>2</v>
      </c>
      <c r="D2" s="2" t="s">
        <v>1</v>
      </c>
      <c r="E2" s="5" t="s">
        <v>2</v>
      </c>
      <c r="H2" s="1" t="s">
        <v>16</v>
      </c>
      <c r="I2" s="1" t="s">
        <v>18</v>
      </c>
      <c r="J2" s="1" t="s">
        <v>17</v>
      </c>
      <c r="K2" s="1" t="s">
        <v>19</v>
      </c>
      <c r="L2" s="1" t="s">
        <v>16</v>
      </c>
      <c r="M2" s="1" t="s">
        <v>18</v>
      </c>
      <c r="N2" s="1" t="s">
        <v>17</v>
      </c>
      <c r="O2" s="1" t="s">
        <v>19</v>
      </c>
      <c r="Q2" t="s">
        <v>8</v>
      </c>
      <c r="S2" t="s">
        <v>9</v>
      </c>
      <c r="U2" t="s">
        <v>8</v>
      </c>
      <c r="W2" t="s">
        <v>9</v>
      </c>
    </row>
    <row r="3" spans="1:24">
      <c r="A3" s="7">
        <v>1</v>
      </c>
      <c r="B3" s="2">
        <v>0.24</v>
      </c>
      <c r="C3" s="5">
        <v>52.3</v>
      </c>
      <c r="D3" s="2">
        <v>9.19</v>
      </c>
      <c r="E3" s="5">
        <v>9</v>
      </c>
      <c r="G3" s="1">
        <v>1</v>
      </c>
      <c r="H3" s="33">
        <v>0.24</v>
      </c>
      <c r="I3" s="28">
        <f>H3*0.5%+0.01</f>
        <v>1.12E-2</v>
      </c>
      <c r="J3" s="13">
        <v>52.3</v>
      </c>
      <c r="K3" s="18">
        <f>J3*1.5%+0.1</f>
        <v>0.88449999999999995</v>
      </c>
      <c r="L3" s="12">
        <v>9.19</v>
      </c>
      <c r="M3" s="17">
        <f>L3*0.5%+0.01</f>
        <v>5.595E-2</v>
      </c>
      <c r="N3" s="13">
        <v>9</v>
      </c>
      <c r="O3" s="18">
        <f>N3*1.5%+0.1</f>
        <v>0.23500000000000001</v>
      </c>
      <c r="Q3" s="16">
        <f>H3/J3*1000</f>
        <v>4.5889101338432123</v>
      </c>
      <c r="R3" s="16">
        <f>((I3/(J3*0.001))^2+(K3*0.001*H3/(J3*0.001)^2))^(1/2)</f>
        <v>0.35137972728530376</v>
      </c>
      <c r="S3" s="14">
        <v>1.2552000000000001E-2</v>
      </c>
      <c r="T3" s="22">
        <v>6.2303898433404626E-4</v>
      </c>
      <c r="U3" s="30">
        <f>L3/N3*1000</f>
        <v>1021.1111111111111</v>
      </c>
      <c r="V3" s="30">
        <f>((M3/(N3*0.001))^2+(O3*0.001*L3/(N3*0.001)^2))^(1/2)</f>
        <v>8.0814163439001696</v>
      </c>
      <c r="W3" s="15">
        <v>8.2709999999999992E-2</v>
      </c>
      <c r="X3" s="21">
        <v>2.2175776705675946E-3</v>
      </c>
    </row>
    <row r="4" spans="1:24">
      <c r="A4" s="7">
        <v>2</v>
      </c>
      <c r="B4" s="2">
        <v>0.66</v>
      </c>
      <c r="C4" s="5">
        <v>52.1</v>
      </c>
      <c r="D4" s="2">
        <v>9.1300000000000008</v>
      </c>
      <c r="E4" s="5">
        <v>12.6</v>
      </c>
      <c r="G4" s="1">
        <v>2</v>
      </c>
      <c r="H4" s="33">
        <v>0.66</v>
      </c>
      <c r="I4" s="28">
        <f t="shared" ref="I4:I29" si="0">H4*0.5%+0.01</f>
        <v>1.3300000000000001E-2</v>
      </c>
      <c r="J4" s="13">
        <v>52.1</v>
      </c>
      <c r="K4" s="18">
        <f t="shared" ref="K4:K29" si="1">J4*1.5%+0.1</f>
        <v>0.88149999999999995</v>
      </c>
      <c r="L4" s="12">
        <v>9.1300000000000008</v>
      </c>
      <c r="M4" s="17">
        <f t="shared" ref="M4:M29" si="2">L4*0.5%+0.01</f>
        <v>5.5650000000000005E-2</v>
      </c>
      <c r="N4" s="13">
        <v>12.6</v>
      </c>
      <c r="O4" s="18">
        <f t="shared" ref="O4:O29" si="3">N4*1.5%+0.1</f>
        <v>0.28900000000000003</v>
      </c>
      <c r="Q4" s="16">
        <f t="shared" ref="Q4:Q27" si="4">H4/J4*1000</f>
        <v>12.667946257197697</v>
      </c>
      <c r="R4" s="16">
        <f t="shared" ref="R4:R27" si="5">((I4/(J4*0.001))^2+(K4*0.001*H4/(J4*0.001)^2))^(1/2)</f>
        <v>0.52867843346599785</v>
      </c>
      <c r="S4" s="14">
        <v>3.4386000000000007E-2</v>
      </c>
      <c r="T4" s="22">
        <v>9.0478261974907554E-4</v>
      </c>
      <c r="U4" s="30">
        <f>L4/N4*1000</f>
        <v>724.60317460317469</v>
      </c>
      <c r="V4" s="30">
        <f>((M4/(N4*0.001))^2+(O4*0.001*L4/(N4*0.001)^2))^(1/2)</f>
        <v>6.0105582860121247</v>
      </c>
      <c r="W4" s="15">
        <v>0.11503800000000002</v>
      </c>
      <c r="X4" s="21">
        <v>2.7301500070508952E-3</v>
      </c>
    </row>
    <row r="5" spans="1:24">
      <c r="A5" s="7">
        <v>3</v>
      </c>
      <c r="B5" s="2">
        <v>0.99</v>
      </c>
      <c r="C5" s="5">
        <v>51.8</v>
      </c>
      <c r="D5" s="2">
        <v>9.08</v>
      </c>
      <c r="E5" s="5">
        <v>15.7</v>
      </c>
      <c r="G5" s="1">
        <v>3</v>
      </c>
      <c r="H5" s="33">
        <v>0.99</v>
      </c>
      <c r="I5" s="28">
        <f t="shared" si="0"/>
        <v>1.4950000000000001E-2</v>
      </c>
      <c r="J5" s="13">
        <v>51.8</v>
      </c>
      <c r="K5" s="18">
        <f t="shared" si="1"/>
        <v>0.87699999999999989</v>
      </c>
      <c r="L5" s="12">
        <v>9.08</v>
      </c>
      <c r="M5" s="17">
        <f t="shared" si="2"/>
        <v>5.5400000000000005E-2</v>
      </c>
      <c r="N5" s="13">
        <v>15.7</v>
      </c>
      <c r="O5" s="18">
        <f t="shared" si="3"/>
        <v>0.33550000000000002</v>
      </c>
      <c r="Q5" s="16">
        <f t="shared" si="4"/>
        <v>19.111969111969113</v>
      </c>
      <c r="R5" s="16">
        <f t="shared" si="5"/>
        <v>0.63786439337242706</v>
      </c>
      <c r="S5" s="14">
        <v>5.1281999999999994E-2</v>
      </c>
      <c r="T5" s="22">
        <v>1.1634148791381342E-3</v>
      </c>
      <c r="U5" s="30">
        <f>L5/N5*1000</f>
        <v>578.343949044586</v>
      </c>
      <c r="V5" s="30">
        <f>((M5/(N5*0.001))^2+(O5*0.001*L5/(N5*0.001)^2))^(1/2)</f>
        <v>4.9809976042307298</v>
      </c>
      <c r="W5" s="15">
        <v>0.14255599999999999</v>
      </c>
      <c r="X5" s="21">
        <v>3.1680758583089519E-3</v>
      </c>
    </row>
    <row r="6" spans="1:24">
      <c r="A6" s="7">
        <v>4</v>
      </c>
      <c r="B6" s="2">
        <v>1.28</v>
      </c>
      <c r="C6" s="5">
        <v>51.6</v>
      </c>
      <c r="D6" s="2">
        <v>9</v>
      </c>
      <c r="E6" s="5">
        <v>20.2</v>
      </c>
      <c r="G6" s="1">
        <v>4</v>
      </c>
      <c r="H6" s="12">
        <v>1.28</v>
      </c>
      <c r="I6" s="17">
        <f t="shared" si="0"/>
        <v>1.6400000000000001E-2</v>
      </c>
      <c r="J6" s="13">
        <v>51.6</v>
      </c>
      <c r="K6" s="18">
        <f t="shared" si="1"/>
        <v>0.874</v>
      </c>
      <c r="L6" s="12">
        <v>9</v>
      </c>
      <c r="M6" s="17">
        <f t="shared" si="2"/>
        <v>5.5E-2</v>
      </c>
      <c r="N6" s="13">
        <v>20.2</v>
      </c>
      <c r="O6" s="18">
        <f t="shared" si="3"/>
        <v>0.40300000000000002</v>
      </c>
      <c r="Q6" s="16">
        <f t="shared" si="4"/>
        <v>24.806201550387598</v>
      </c>
      <c r="R6" s="16">
        <f t="shared" si="5"/>
        <v>0.72192978968643784</v>
      </c>
      <c r="S6" s="14">
        <v>6.6048000000000009E-2</v>
      </c>
      <c r="T6" s="22">
        <v>1.4027318261164534E-3</v>
      </c>
      <c r="U6" s="30">
        <f>L6/N6*1000</f>
        <v>445.54455445544556</v>
      </c>
      <c r="V6" s="30">
        <f>((M6/(N6*0.001))^2+(O6*0.001*L6/(N6*0.001)^2))^(1/2)</f>
        <v>4.0376135651690461</v>
      </c>
      <c r="W6" s="15">
        <v>0.18179999999999999</v>
      </c>
      <c r="X6" s="21">
        <v>3.7933428529464621E-3</v>
      </c>
    </row>
    <row r="7" spans="1:24">
      <c r="A7" s="7">
        <v>5</v>
      </c>
      <c r="B7" s="2">
        <v>2.17</v>
      </c>
      <c r="C7" s="5">
        <v>51.1</v>
      </c>
      <c r="D7" s="2">
        <v>8.93</v>
      </c>
      <c r="E7" s="5">
        <v>24</v>
      </c>
      <c r="G7" s="1">
        <v>5</v>
      </c>
      <c r="H7" s="12">
        <v>2.17</v>
      </c>
      <c r="I7" s="17">
        <f t="shared" si="0"/>
        <v>2.085E-2</v>
      </c>
      <c r="J7" s="13">
        <v>51.1</v>
      </c>
      <c r="K7" s="18">
        <f t="shared" si="1"/>
        <v>0.86649999999999994</v>
      </c>
      <c r="L7" s="12">
        <v>8.93</v>
      </c>
      <c r="M7" s="17">
        <f t="shared" si="2"/>
        <v>5.4650000000000004E-2</v>
      </c>
      <c r="N7" s="13">
        <v>24</v>
      </c>
      <c r="O7" s="18">
        <f t="shared" si="3"/>
        <v>0.45999999999999996</v>
      </c>
      <c r="Q7" s="16">
        <f t="shared" si="4"/>
        <v>42.465753424657535</v>
      </c>
      <c r="R7" s="16">
        <f t="shared" si="5"/>
        <v>0.94157989571392064</v>
      </c>
      <c r="S7" s="15">
        <v>0.110887</v>
      </c>
      <c r="T7" s="21">
        <v>2.1611799166774619E-3</v>
      </c>
      <c r="U7" s="30">
        <f>L7/N7*1000</f>
        <v>372.08333333333331</v>
      </c>
      <c r="V7" s="30">
        <f>((M7/(N7*0.001))^2+(O7*0.001*L7/(N7*0.001)^2))^(1/2)</f>
        <v>3.5095164523288198</v>
      </c>
      <c r="W7" s="15">
        <v>0.21432000000000001</v>
      </c>
      <c r="X7" s="21">
        <v>4.3121126376754115E-3</v>
      </c>
    </row>
    <row r="8" spans="1:24">
      <c r="A8" s="7">
        <v>6</v>
      </c>
      <c r="B8" s="2">
        <v>3.09</v>
      </c>
      <c r="C8" s="5">
        <v>50.3</v>
      </c>
      <c r="D8" s="2">
        <v>8.85</v>
      </c>
      <c r="E8" s="5">
        <v>28.1</v>
      </c>
      <c r="G8" s="1">
        <v>6</v>
      </c>
      <c r="H8" s="12">
        <v>3.09</v>
      </c>
      <c r="I8" s="17">
        <f t="shared" si="0"/>
        <v>2.545E-2</v>
      </c>
      <c r="J8" s="13">
        <v>50.3</v>
      </c>
      <c r="K8" s="18">
        <f t="shared" si="1"/>
        <v>0.85449999999999993</v>
      </c>
      <c r="L8" s="12">
        <v>8.85</v>
      </c>
      <c r="M8" s="17">
        <f t="shared" si="2"/>
        <v>5.425E-2</v>
      </c>
      <c r="N8" s="13">
        <v>28.1</v>
      </c>
      <c r="O8" s="18">
        <f t="shared" si="3"/>
        <v>0.52149999999999996</v>
      </c>
      <c r="Q8" s="16">
        <f t="shared" si="4"/>
        <v>61.431411530815112</v>
      </c>
      <c r="R8" s="16">
        <f t="shared" si="5"/>
        <v>1.1400004396209176</v>
      </c>
      <c r="S8" s="15">
        <v>0.15542700000000001</v>
      </c>
      <c r="T8" s="21">
        <v>2.934362653499052E-3</v>
      </c>
      <c r="U8" s="30">
        <f>L8/N8*1000</f>
        <v>314.94661921708183</v>
      </c>
      <c r="V8" s="30">
        <f>((M8/(N8*0.001))^2+(O8*0.001*L8/(N8*0.001)^2))^(1/2)</f>
        <v>3.0939039027834339</v>
      </c>
      <c r="W8" s="15">
        <v>0.24868500000000002</v>
      </c>
      <c r="X8" s="21">
        <v>4.8605179668683449E-3</v>
      </c>
    </row>
    <row r="9" spans="1:24">
      <c r="A9" s="7">
        <v>7</v>
      </c>
      <c r="B9" s="2">
        <v>4.1100000000000003</v>
      </c>
      <c r="C9" s="5">
        <v>49.5</v>
      </c>
      <c r="D9" s="2">
        <v>8.76</v>
      </c>
      <c r="E9" s="5">
        <v>32.6</v>
      </c>
      <c r="G9" s="1">
        <v>7</v>
      </c>
      <c r="H9" s="12">
        <v>4.1100000000000003</v>
      </c>
      <c r="I9" s="17">
        <f t="shared" si="0"/>
        <v>3.0550000000000001E-2</v>
      </c>
      <c r="J9" s="13">
        <v>49.5</v>
      </c>
      <c r="K9" s="18">
        <f t="shared" si="1"/>
        <v>0.84249999999999992</v>
      </c>
      <c r="L9" s="12">
        <v>8.76</v>
      </c>
      <c r="M9" s="17">
        <f t="shared" si="2"/>
        <v>5.3800000000000001E-2</v>
      </c>
      <c r="N9" s="13">
        <v>32.6</v>
      </c>
      <c r="O9" s="18">
        <f t="shared" si="3"/>
        <v>0.58899999999999997</v>
      </c>
      <c r="Q9" s="16">
        <f t="shared" si="4"/>
        <v>83.030303030303031</v>
      </c>
      <c r="R9" s="16">
        <f t="shared" si="5"/>
        <v>1.3394377401921433</v>
      </c>
      <c r="S9" s="15">
        <v>0.20344500000000001</v>
      </c>
      <c r="T9" s="21">
        <v>3.7784841677913645E-3</v>
      </c>
      <c r="U9" s="30">
        <f>L9/N9*1000</f>
        <v>268.71165644171782</v>
      </c>
      <c r="V9" s="30">
        <f>((M9/(N9*0.001))^2+(O9*0.001*L9/(N9*0.001)^2))^(1/2)</f>
        <v>2.7528995796159332</v>
      </c>
      <c r="W9" s="15">
        <v>0.28557600000000005</v>
      </c>
      <c r="X9" s="21">
        <v>5.4495853038556983E-3</v>
      </c>
    </row>
    <row r="10" spans="1:24">
      <c r="A10" s="7">
        <v>8</v>
      </c>
      <c r="B10" s="2">
        <v>5.33</v>
      </c>
      <c r="C10" s="5">
        <v>48.4</v>
      </c>
      <c r="D10" s="2">
        <v>8.5399999999999991</v>
      </c>
      <c r="E10" s="5">
        <v>41.8</v>
      </c>
      <c r="G10" s="1">
        <v>8</v>
      </c>
      <c r="H10" s="12">
        <v>5.33</v>
      </c>
      <c r="I10" s="17">
        <f t="shared" si="0"/>
        <v>3.6650000000000002E-2</v>
      </c>
      <c r="J10" s="13">
        <v>48.4</v>
      </c>
      <c r="K10" s="18">
        <f t="shared" si="1"/>
        <v>0.82599999999999996</v>
      </c>
      <c r="L10" s="12">
        <v>8.5399999999999991</v>
      </c>
      <c r="M10" s="17">
        <f t="shared" si="2"/>
        <v>5.2699999999999997E-2</v>
      </c>
      <c r="N10" s="13">
        <v>41.8</v>
      </c>
      <c r="O10" s="18">
        <f t="shared" si="3"/>
        <v>0.72699999999999987</v>
      </c>
      <c r="Q10" s="30">
        <f t="shared" si="4"/>
        <v>110.12396694214877</v>
      </c>
      <c r="R10" s="30">
        <f t="shared" si="5"/>
        <v>1.5661378490115145</v>
      </c>
      <c r="S10" s="15">
        <v>0.25797199999999998</v>
      </c>
      <c r="T10" s="21">
        <v>4.746502918570681E-3</v>
      </c>
      <c r="U10" s="30">
        <f>L10/N10*1000</f>
        <v>204.30622009569376</v>
      </c>
      <c r="V10" s="30">
        <f>((M10/(N10*0.001))^2+(O10*0.001*L10/(N10*0.001)^2))^(1/2)</f>
        <v>2.2677949500733963</v>
      </c>
      <c r="W10" s="15">
        <v>0.35697199999999996</v>
      </c>
      <c r="X10" s="21">
        <v>6.5877961258678907E-3</v>
      </c>
    </row>
    <row r="11" spans="1:24">
      <c r="A11" s="7">
        <v>9</v>
      </c>
      <c r="B11" s="2">
        <v>6.51</v>
      </c>
      <c r="C11" s="5">
        <v>47.3</v>
      </c>
      <c r="D11" s="2">
        <v>8.4700000000000006</v>
      </c>
      <c r="E11" s="5">
        <v>44.3</v>
      </c>
      <c r="G11" s="1">
        <v>9</v>
      </c>
      <c r="H11" s="12">
        <v>6.51</v>
      </c>
      <c r="I11" s="17">
        <f t="shared" si="0"/>
        <v>4.2550000000000004E-2</v>
      </c>
      <c r="J11" s="13">
        <v>47.3</v>
      </c>
      <c r="K11" s="18">
        <f t="shared" si="1"/>
        <v>0.80949999999999989</v>
      </c>
      <c r="L11" s="12">
        <v>8.4700000000000006</v>
      </c>
      <c r="M11" s="17">
        <f t="shared" si="2"/>
        <v>5.2350000000000008E-2</v>
      </c>
      <c r="N11" s="13">
        <v>44.3</v>
      </c>
      <c r="O11" s="18">
        <f t="shared" si="3"/>
        <v>0.76449999999999996</v>
      </c>
      <c r="Q11" s="30">
        <f t="shared" si="4"/>
        <v>137.63213530655392</v>
      </c>
      <c r="R11" s="30">
        <f t="shared" si="5"/>
        <v>1.7789598475701194</v>
      </c>
      <c r="S11" s="15">
        <v>0.30792299999999995</v>
      </c>
      <c r="T11" s="21">
        <v>5.6410890315833524E-3</v>
      </c>
      <c r="U11" s="30">
        <f>L11/N11*1000</f>
        <v>191.19638826185104</v>
      </c>
      <c r="V11" s="30">
        <f>((M11/(N11*0.001))^2+(O11*0.001*L11/(N11*0.001)^2))^(1/2)</f>
        <v>2.1670237842461062</v>
      </c>
      <c r="W11" s="15">
        <v>0.37522100000000003</v>
      </c>
      <c r="X11" s="21">
        <v>6.8780776638716432E-3</v>
      </c>
    </row>
    <row r="12" spans="1:24">
      <c r="A12" s="7">
        <v>10</v>
      </c>
      <c r="B12" s="2">
        <v>7.5</v>
      </c>
      <c r="C12" s="5">
        <v>46.3</v>
      </c>
      <c r="D12" s="2">
        <v>8.4700000000000006</v>
      </c>
      <c r="E12" s="5">
        <v>47.9</v>
      </c>
      <c r="G12" s="1">
        <v>10</v>
      </c>
      <c r="H12" s="12">
        <v>7.5</v>
      </c>
      <c r="I12" s="17">
        <f t="shared" si="0"/>
        <v>4.7500000000000001E-2</v>
      </c>
      <c r="J12" s="13">
        <v>46.3</v>
      </c>
      <c r="K12" s="18">
        <f t="shared" si="1"/>
        <v>0.79449999999999987</v>
      </c>
      <c r="L12" s="12">
        <v>8.4700000000000006</v>
      </c>
      <c r="M12" s="17">
        <f t="shared" si="2"/>
        <v>5.2350000000000008E-2</v>
      </c>
      <c r="N12" s="13">
        <v>47.9</v>
      </c>
      <c r="O12" s="18">
        <f t="shared" si="3"/>
        <v>0.81849999999999989</v>
      </c>
      <c r="Q12" s="30">
        <f t="shared" si="4"/>
        <v>161.98704103671707</v>
      </c>
      <c r="R12" s="30">
        <f t="shared" si="5"/>
        <v>1.9575947555910864</v>
      </c>
      <c r="S12" s="15">
        <v>0.34725</v>
      </c>
      <c r="T12" s="21">
        <v>6.3516456233798178E-3</v>
      </c>
      <c r="U12" s="30">
        <f>L12/N12*1000</f>
        <v>176.82672233820463</v>
      </c>
      <c r="V12" s="30">
        <f>((M12/(N12*0.001))^2+(O12*0.001*L12/(N12*0.001)^2))^(1/2)</f>
        <v>2.0532884444765855</v>
      </c>
      <c r="W12" s="15">
        <v>0.40571300000000005</v>
      </c>
      <c r="X12" s="21">
        <v>7.3722548919750467E-3</v>
      </c>
    </row>
    <row r="13" spans="1:24">
      <c r="A13" s="7">
        <v>11</v>
      </c>
      <c r="B13" s="2">
        <v>8.26</v>
      </c>
      <c r="C13" s="5">
        <v>45.7</v>
      </c>
      <c r="D13" s="2">
        <v>8.26</v>
      </c>
      <c r="E13" s="5">
        <v>51.7</v>
      </c>
      <c r="G13" s="1">
        <v>11</v>
      </c>
      <c r="H13" s="12">
        <v>8.26</v>
      </c>
      <c r="I13" s="17">
        <f t="shared" si="0"/>
        <v>5.1299999999999998E-2</v>
      </c>
      <c r="J13" s="13">
        <v>45.7</v>
      </c>
      <c r="K13" s="18">
        <f t="shared" si="1"/>
        <v>0.78549999999999998</v>
      </c>
      <c r="L13" s="12">
        <v>8.26</v>
      </c>
      <c r="M13" s="17">
        <f t="shared" si="2"/>
        <v>5.1299999999999998E-2</v>
      </c>
      <c r="N13" s="13">
        <v>51.7</v>
      </c>
      <c r="O13" s="18">
        <f t="shared" si="3"/>
        <v>0.87549999999999994</v>
      </c>
      <c r="Q13" s="30">
        <f t="shared" si="4"/>
        <v>180.74398249452952</v>
      </c>
      <c r="R13" s="30">
        <f t="shared" si="5"/>
        <v>2.0896777294459459</v>
      </c>
      <c r="S13" s="15">
        <v>0.37748200000000004</v>
      </c>
      <c r="T13" s="21">
        <v>6.8987960385128062E-3</v>
      </c>
      <c r="U13" s="30">
        <f>L13/N13*1000</f>
        <v>159.76789168278529</v>
      </c>
      <c r="V13" s="30">
        <f>((M13/(N13*0.001))^2+(O13*0.001*L13/(N13*0.001)^2))^(1/2)</f>
        <v>1.9209719289352165</v>
      </c>
      <c r="W13" s="15">
        <v>0.42704200000000003</v>
      </c>
      <c r="X13" s="21">
        <v>7.7026417767542578E-3</v>
      </c>
    </row>
    <row r="14" spans="1:24">
      <c r="A14" s="7">
        <v>12</v>
      </c>
      <c r="B14" s="2">
        <v>9.25</v>
      </c>
      <c r="C14" s="5">
        <v>44.5</v>
      </c>
      <c r="D14" s="2">
        <v>8.14</v>
      </c>
      <c r="E14" s="5">
        <v>55.4</v>
      </c>
      <c r="G14" s="1">
        <v>12</v>
      </c>
      <c r="H14" s="12">
        <v>9.25</v>
      </c>
      <c r="I14" s="17">
        <f t="shared" si="0"/>
        <v>5.6250000000000001E-2</v>
      </c>
      <c r="J14" s="13">
        <v>44.5</v>
      </c>
      <c r="K14" s="18">
        <f t="shared" si="1"/>
        <v>0.76749999999999996</v>
      </c>
      <c r="L14" s="12">
        <v>8.14</v>
      </c>
      <c r="M14" s="17">
        <f t="shared" si="2"/>
        <v>5.0700000000000009E-2</v>
      </c>
      <c r="N14" s="13">
        <v>55.4</v>
      </c>
      <c r="O14" s="18">
        <f t="shared" si="3"/>
        <v>0.93099999999999994</v>
      </c>
      <c r="Q14" s="30">
        <f t="shared" si="4"/>
        <v>207.86516853932585</v>
      </c>
      <c r="R14" s="30">
        <f t="shared" si="5"/>
        <v>2.2765983146743265</v>
      </c>
      <c r="S14" s="15">
        <v>0.41162500000000002</v>
      </c>
      <c r="T14" s="21">
        <v>7.5277327367707465E-3</v>
      </c>
      <c r="U14" s="30">
        <f>L14/N14*1000</f>
        <v>146.93140794223828</v>
      </c>
      <c r="V14" s="30">
        <f>((M14/(N14*0.001))^2+(O14*0.001*L14/(N14*0.001)^2))^(1/2)</f>
        <v>1.8184368523141272</v>
      </c>
      <c r="W14" s="15">
        <v>0.45095600000000002</v>
      </c>
      <c r="X14" s="21">
        <v>8.0821087745711513E-3</v>
      </c>
    </row>
    <row r="15" spans="1:24">
      <c r="A15" s="7">
        <v>13</v>
      </c>
      <c r="B15" s="2">
        <v>10.48</v>
      </c>
      <c r="C15" s="5">
        <v>42.9</v>
      </c>
      <c r="D15" s="2">
        <v>7.96</v>
      </c>
      <c r="E15" s="5">
        <v>60.4</v>
      </c>
      <c r="G15" s="1">
        <v>13</v>
      </c>
      <c r="H15" s="12">
        <v>10.48</v>
      </c>
      <c r="I15" s="17">
        <f t="shared" si="0"/>
        <v>6.2400000000000004E-2</v>
      </c>
      <c r="J15" s="13">
        <v>42.9</v>
      </c>
      <c r="K15" s="18">
        <f t="shared" si="1"/>
        <v>0.74349999999999994</v>
      </c>
      <c r="L15" s="12">
        <v>7.96</v>
      </c>
      <c r="M15" s="17">
        <f t="shared" si="2"/>
        <v>4.9800000000000004E-2</v>
      </c>
      <c r="N15" s="13">
        <v>60.4</v>
      </c>
      <c r="O15" s="18">
        <f t="shared" si="3"/>
        <v>1.006</v>
      </c>
      <c r="Q15" s="30">
        <f t="shared" si="4"/>
        <v>244.28904428904431</v>
      </c>
      <c r="R15" s="30">
        <f t="shared" si="5"/>
        <v>2.5198167543197663</v>
      </c>
      <c r="S15" s="15">
        <v>0.44959199999999999</v>
      </c>
      <c r="T15" s="21">
        <v>8.2389021584189231E-3</v>
      </c>
      <c r="U15" s="30">
        <f>L15/N15*1000</f>
        <v>131.78807947019868</v>
      </c>
      <c r="V15" s="30">
        <f>((M15/(N15*0.001))^2+(O15*0.001*L15/(N15*0.001)^2))^(1/2)</f>
        <v>1.6955291465740581</v>
      </c>
      <c r="W15" s="15">
        <v>0.48078399999999999</v>
      </c>
      <c r="X15" s="21">
        <v>8.5540518436586516E-3</v>
      </c>
    </row>
    <row r="16" spans="1:24">
      <c r="A16" s="7">
        <v>14</v>
      </c>
      <c r="B16" s="2">
        <v>12.02</v>
      </c>
      <c r="C16" s="5">
        <v>40.799999999999997</v>
      </c>
      <c r="D16" s="2">
        <v>7.81</v>
      </c>
      <c r="E16" s="5">
        <v>63.6</v>
      </c>
      <c r="G16" s="1">
        <v>14</v>
      </c>
      <c r="H16" s="12">
        <v>12.02</v>
      </c>
      <c r="I16" s="17">
        <f t="shared" si="0"/>
        <v>7.0099999999999996E-2</v>
      </c>
      <c r="J16" s="13">
        <v>40.799999999999997</v>
      </c>
      <c r="K16" s="18">
        <f t="shared" si="1"/>
        <v>0.71199999999999997</v>
      </c>
      <c r="L16" s="12">
        <v>7.81</v>
      </c>
      <c r="M16" s="17">
        <f t="shared" si="2"/>
        <v>4.9050000000000003E-2</v>
      </c>
      <c r="N16" s="13">
        <v>63.6</v>
      </c>
      <c r="O16" s="18">
        <f t="shared" si="3"/>
        <v>1.054</v>
      </c>
      <c r="Q16" s="30">
        <f t="shared" si="4"/>
        <v>294.60784313725492</v>
      </c>
      <c r="R16" s="30">
        <f t="shared" si="5"/>
        <v>2.8448534796445859</v>
      </c>
      <c r="S16" s="15">
        <v>0.49041599999999996</v>
      </c>
      <c r="T16" s="21">
        <v>9.023498739624226E-3</v>
      </c>
      <c r="U16" s="30">
        <f>L16/N16*1000</f>
        <v>122.79874213836477</v>
      </c>
      <c r="V16" s="30">
        <f>((M16/(N16*0.001))^2+(O16*0.001*L16/(N16*0.001)^2))^(1/2)</f>
        <v>1.6216815651203416</v>
      </c>
      <c r="W16" s="15">
        <v>0.49671599999999999</v>
      </c>
      <c r="X16" s="21">
        <v>8.8030291834118105E-3</v>
      </c>
    </row>
    <row r="17" spans="1:24">
      <c r="A17" s="7">
        <v>15</v>
      </c>
      <c r="B17" s="2">
        <v>13.34</v>
      </c>
      <c r="C17" s="5">
        <v>38.799999999999997</v>
      </c>
      <c r="D17" s="2">
        <v>7.56</v>
      </c>
      <c r="E17" s="5">
        <v>68.099999999999994</v>
      </c>
      <c r="G17" s="1">
        <v>15</v>
      </c>
      <c r="H17" s="12">
        <v>13.34</v>
      </c>
      <c r="I17" s="17">
        <f t="shared" si="0"/>
        <v>7.669999999999999E-2</v>
      </c>
      <c r="J17" s="13">
        <v>38.799999999999997</v>
      </c>
      <c r="K17" s="18">
        <f t="shared" si="1"/>
        <v>0.68199999999999994</v>
      </c>
      <c r="L17" s="12">
        <v>7.56</v>
      </c>
      <c r="M17" s="17">
        <f t="shared" si="2"/>
        <v>4.7800000000000002E-2</v>
      </c>
      <c r="N17" s="13">
        <v>68.099999999999994</v>
      </c>
      <c r="O17" s="18">
        <f t="shared" si="3"/>
        <v>1.1214999999999999</v>
      </c>
      <c r="Q17" s="30">
        <f t="shared" si="4"/>
        <v>343.81443298969072</v>
      </c>
      <c r="R17" s="30">
        <f t="shared" si="5"/>
        <v>3.1545349436995243</v>
      </c>
      <c r="S17" s="15">
        <v>0.51759199999999994</v>
      </c>
      <c r="T17" s="21">
        <v>9.572238944781937E-3</v>
      </c>
      <c r="U17" s="30">
        <f>L17/N17*1000</f>
        <v>111.01321585903085</v>
      </c>
      <c r="V17" s="30">
        <f>((M17/(N17*0.001))^2+(O17*0.001*L17/(N17*0.001)^2))^(1/2)</f>
        <v>1.5234465608110754</v>
      </c>
      <c r="W17" s="15">
        <v>0.51483599999999996</v>
      </c>
      <c r="X17" s="21">
        <v>9.0819511870522621E-3</v>
      </c>
    </row>
    <row r="18" spans="1:24">
      <c r="A18" s="7">
        <v>16</v>
      </c>
      <c r="B18" s="2">
        <v>14.4</v>
      </c>
      <c r="C18" s="5">
        <v>36.299999999999997</v>
      </c>
      <c r="D18" s="2">
        <v>7.26</v>
      </c>
      <c r="E18" s="5">
        <v>72.5</v>
      </c>
      <c r="G18" s="1">
        <v>16</v>
      </c>
      <c r="H18" s="12">
        <v>14.4</v>
      </c>
      <c r="I18" s="17">
        <f t="shared" si="0"/>
        <v>8.2000000000000003E-2</v>
      </c>
      <c r="J18" s="13">
        <v>36.299999999999997</v>
      </c>
      <c r="K18" s="18">
        <f t="shared" si="1"/>
        <v>0.64449999999999996</v>
      </c>
      <c r="L18" s="12">
        <v>7.26</v>
      </c>
      <c r="M18" s="17">
        <f t="shared" si="2"/>
        <v>4.6300000000000001E-2</v>
      </c>
      <c r="N18" s="13">
        <v>72.5</v>
      </c>
      <c r="O18" s="18">
        <f t="shared" si="3"/>
        <v>1.1875</v>
      </c>
      <c r="Q18" s="30">
        <f t="shared" si="4"/>
        <v>396.69421487603313</v>
      </c>
      <c r="R18" s="30">
        <f t="shared" si="5"/>
        <v>3.4851261336056378</v>
      </c>
      <c r="S18" s="15">
        <v>0.52272000000000007</v>
      </c>
      <c r="T18" s="21">
        <v>9.7464555711294348E-3</v>
      </c>
      <c r="U18" s="16">
        <f>L18/N18*1000</f>
        <v>100.13793103448275</v>
      </c>
      <c r="V18" s="16">
        <f>((M18/(N18*0.001))^2+(O18*0.001*L18/(N18*0.001)^2))^(1/2)</f>
        <v>1.4310928114410968</v>
      </c>
      <c r="W18" s="15">
        <v>0.52634999999999998</v>
      </c>
      <c r="X18" s="21">
        <v>9.2516875284998686E-3</v>
      </c>
    </row>
    <row r="19" spans="1:24">
      <c r="A19" s="7">
        <v>17</v>
      </c>
      <c r="B19" s="2">
        <v>15.18</v>
      </c>
      <c r="C19" s="5">
        <v>33.5</v>
      </c>
      <c r="D19" s="2">
        <v>6.66</v>
      </c>
      <c r="E19" s="5">
        <v>77.8</v>
      </c>
      <c r="G19" s="1">
        <v>17</v>
      </c>
      <c r="H19" s="12">
        <v>15.18</v>
      </c>
      <c r="I19" s="17">
        <f t="shared" si="0"/>
        <v>8.589999999999999E-2</v>
      </c>
      <c r="J19" s="13">
        <v>33.5</v>
      </c>
      <c r="K19" s="18">
        <f t="shared" si="1"/>
        <v>0.60249999999999992</v>
      </c>
      <c r="L19" s="12">
        <v>6.66</v>
      </c>
      <c r="M19" s="17">
        <f t="shared" si="2"/>
        <v>4.3300000000000005E-2</v>
      </c>
      <c r="N19" s="13">
        <v>77.8</v>
      </c>
      <c r="O19" s="18">
        <f t="shared" si="3"/>
        <v>1.2669999999999999</v>
      </c>
      <c r="Q19" s="30">
        <f t="shared" si="4"/>
        <v>453.13432835820896</v>
      </c>
      <c r="R19" s="30">
        <f t="shared" si="5"/>
        <v>3.8372736664664204</v>
      </c>
      <c r="S19" s="15">
        <v>0.50853000000000004</v>
      </c>
      <c r="T19" s="21">
        <v>9.5879753298076433E-3</v>
      </c>
      <c r="U19" s="16">
        <f>L19/N19*1000</f>
        <v>85.604113110539856</v>
      </c>
      <c r="V19" s="16">
        <f>((M19/(N19*0.001))^2+(O19*0.001*L19/(N19*0.001)^2))^(1/2)</f>
        <v>1.3053146972482819</v>
      </c>
      <c r="W19" s="15">
        <v>0.51814800000000005</v>
      </c>
      <c r="X19" s="21">
        <v>9.0858112436920015E-3</v>
      </c>
    </row>
    <row r="20" spans="1:24">
      <c r="A20" s="7">
        <v>18</v>
      </c>
      <c r="B20" s="2">
        <v>16.34</v>
      </c>
      <c r="C20" s="5">
        <v>26.7</v>
      </c>
      <c r="D20" s="2">
        <v>5.7</v>
      </c>
      <c r="E20" s="5">
        <v>84.4</v>
      </c>
      <c r="G20" s="1">
        <v>18</v>
      </c>
      <c r="H20" s="12">
        <v>16.34</v>
      </c>
      <c r="I20" s="17">
        <f t="shared" si="0"/>
        <v>9.169999999999999E-2</v>
      </c>
      <c r="J20" s="13">
        <v>26.7</v>
      </c>
      <c r="K20" s="18">
        <f t="shared" si="1"/>
        <v>0.50049999999999994</v>
      </c>
      <c r="L20" s="12">
        <v>5.7</v>
      </c>
      <c r="M20" s="17">
        <f t="shared" si="2"/>
        <v>3.85E-2</v>
      </c>
      <c r="N20" s="13">
        <v>84.4</v>
      </c>
      <c r="O20" s="18">
        <f t="shared" si="3"/>
        <v>1.3660000000000001</v>
      </c>
      <c r="Q20" s="30">
        <f t="shared" si="4"/>
        <v>611.98501872659176</v>
      </c>
      <c r="R20" s="30">
        <f t="shared" si="5"/>
        <v>4.8236239901935969</v>
      </c>
      <c r="S20" s="15">
        <v>0.436278</v>
      </c>
      <c r="T20" s="21">
        <v>8.5368072568730267E-3</v>
      </c>
      <c r="U20" s="16">
        <f>L20/N20*1000</f>
        <v>67.535545023696685</v>
      </c>
      <c r="V20" s="16">
        <f>((M20/(N20*0.001))^2+(O20*0.001*L20/(N20*0.001)^2))^(1/2)</f>
        <v>1.1406728614906285</v>
      </c>
      <c r="W20" s="15">
        <v>0.48108000000000006</v>
      </c>
      <c r="X20" s="21">
        <v>8.4370321085083019E-3</v>
      </c>
    </row>
    <row r="21" spans="1:24">
      <c r="A21" s="7">
        <v>19</v>
      </c>
      <c r="B21" s="2">
        <v>16.68</v>
      </c>
      <c r="C21" s="5">
        <v>24</v>
      </c>
      <c r="D21" s="2">
        <v>4.76</v>
      </c>
      <c r="E21" s="5">
        <v>89.6</v>
      </c>
      <c r="G21" s="1">
        <v>19</v>
      </c>
      <c r="H21" s="12">
        <v>16.68</v>
      </c>
      <c r="I21" s="17">
        <f t="shared" si="0"/>
        <v>9.3399999999999997E-2</v>
      </c>
      <c r="J21" s="13">
        <v>24</v>
      </c>
      <c r="K21" s="18">
        <f t="shared" si="1"/>
        <v>0.45999999999999996</v>
      </c>
      <c r="L21" s="12">
        <v>4.76</v>
      </c>
      <c r="M21" s="17">
        <f t="shared" si="2"/>
        <v>3.3799999999999997E-2</v>
      </c>
      <c r="N21" s="13">
        <v>89.6</v>
      </c>
      <c r="O21" s="18">
        <f t="shared" si="3"/>
        <v>1.444</v>
      </c>
      <c r="Q21" s="30">
        <f t="shared" si="4"/>
        <v>695</v>
      </c>
      <c r="R21" s="30">
        <f t="shared" si="5"/>
        <v>5.3353446728189713</v>
      </c>
      <c r="S21" s="15">
        <v>0.40032000000000001</v>
      </c>
      <c r="T21" s="21">
        <v>7.9935367891816201E-3</v>
      </c>
      <c r="U21" s="16">
        <f>L21/N21*1000</f>
        <v>53.125</v>
      </c>
      <c r="V21" s="16">
        <f>((M21/(N21*0.001))^2+(O21*0.001*L21/(N21*0.001)^2))^(1/2)</f>
        <v>0.99923489943428667</v>
      </c>
      <c r="W21" s="15">
        <v>0.42649599999999999</v>
      </c>
      <c r="X21" s="21">
        <v>7.5110497631156719E-3</v>
      </c>
    </row>
    <row r="22" spans="1:24">
      <c r="A22" s="7">
        <v>20</v>
      </c>
      <c r="B22" s="2">
        <v>16.96</v>
      </c>
      <c r="C22" s="5">
        <v>21.5</v>
      </c>
      <c r="D22" s="2">
        <v>4.0199999999999996</v>
      </c>
      <c r="E22" s="5">
        <v>92.8</v>
      </c>
      <c r="G22" s="1">
        <v>20</v>
      </c>
      <c r="H22" s="12">
        <v>16.96</v>
      </c>
      <c r="I22" s="17">
        <f t="shared" si="0"/>
        <v>9.4799999999999995E-2</v>
      </c>
      <c r="J22" s="13">
        <v>21.5</v>
      </c>
      <c r="K22" s="18">
        <f t="shared" si="1"/>
        <v>0.42249999999999999</v>
      </c>
      <c r="L22" s="12">
        <v>4.0199999999999996</v>
      </c>
      <c r="M22" s="17">
        <f t="shared" si="2"/>
        <v>3.0100000000000002E-2</v>
      </c>
      <c r="N22" s="13">
        <v>92.8</v>
      </c>
      <c r="O22" s="18">
        <f t="shared" si="3"/>
        <v>1.492</v>
      </c>
      <c r="Q22" s="30">
        <f t="shared" si="4"/>
        <v>788.83720930232562</v>
      </c>
      <c r="R22" s="30">
        <f t="shared" si="5"/>
        <v>5.9113040366519085</v>
      </c>
      <c r="S22" s="15">
        <v>0.36464000000000008</v>
      </c>
      <c r="T22" s="21">
        <v>7.4498377566226239E-3</v>
      </c>
      <c r="U22" s="16">
        <f>L22/N22*1000</f>
        <v>43.318965517241374</v>
      </c>
      <c r="V22" s="16">
        <f>((M22/(N22*0.001))^2+(O22*0.001*L22/(N22*0.001)^2))^(1/2)</f>
        <v>0.89536001804049181</v>
      </c>
      <c r="W22" s="15">
        <v>0.37305599999999994</v>
      </c>
      <c r="X22" s="21">
        <v>6.6163810216764265E-3</v>
      </c>
    </row>
    <row r="23" spans="1:24">
      <c r="A23" s="7">
        <v>21</v>
      </c>
      <c r="B23" s="2">
        <v>17.12</v>
      </c>
      <c r="C23" s="5">
        <v>20</v>
      </c>
      <c r="D23" s="2">
        <v>2.66</v>
      </c>
      <c r="E23" s="5">
        <v>97.8</v>
      </c>
      <c r="G23" s="1">
        <v>21</v>
      </c>
      <c r="H23" s="12">
        <v>17.12</v>
      </c>
      <c r="I23" s="17">
        <f t="shared" si="0"/>
        <v>9.5600000000000004E-2</v>
      </c>
      <c r="J23" s="13">
        <v>20</v>
      </c>
      <c r="K23" s="18">
        <f t="shared" si="1"/>
        <v>0.4</v>
      </c>
      <c r="L23" s="12">
        <v>2.66</v>
      </c>
      <c r="M23" s="17">
        <f t="shared" si="2"/>
        <v>2.3300000000000001E-2</v>
      </c>
      <c r="N23" s="13">
        <v>97.8</v>
      </c>
      <c r="O23" s="18">
        <f t="shared" si="3"/>
        <v>1.5669999999999999</v>
      </c>
      <c r="Q23" s="30">
        <f t="shared" si="4"/>
        <v>856.00000000000011</v>
      </c>
      <c r="R23" s="30">
        <f t="shared" si="5"/>
        <v>6.3220566273958667</v>
      </c>
      <c r="S23" s="15">
        <v>0.34240000000000004</v>
      </c>
      <c r="T23" s="21">
        <v>7.1099119544478194E-3</v>
      </c>
      <c r="U23" s="16">
        <f>L23/N23*1000</f>
        <v>27.198364008179961</v>
      </c>
      <c r="V23" s="16">
        <f>((M23/(N23*0.001))^2+(O23*0.001*L23/(N23*0.001)^2))^(1/2)</f>
        <v>0.70181519610631227</v>
      </c>
      <c r="W23" s="15">
        <v>0.26014800000000005</v>
      </c>
      <c r="X23" s="21">
        <v>4.750443553606337E-3</v>
      </c>
    </row>
    <row r="24" spans="1:24">
      <c r="A24" s="7">
        <v>22</v>
      </c>
      <c r="B24" s="2">
        <v>17.29</v>
      </c>
      <c r="C24" s="5">
        <v>18.2</v>
      </c>
      <c r="D24" s="2">
        <v>1.78</v>
      </c>
      <c r="E24" s="5">
        <v>100.8</v>
      </c>
      <c r="G24" s="1">
        <v>22</v>
      </c>
      <c r="H24" s="12">
        <v>17.29</v>
      </c>
      <c r="I24" s="17">
        <f t="shared" si="0"/>
        <v>9.6449999999999994E-2</v>
      </c>
      <c r="J24" s="13">
        <v>18.2</v>
      </c>
      <c r="K24" s="18">
        <f t="shared" si="1"/>
        <v>0.373</v>
      </c>
      <c r="L24" s="12">
        <v>1.78</v>
      </c>
      <c r="M24" s="17">
        <f t="shared" si="2"/>
        <v>1.89E-2</v>
      </c>
      <c r="N24" s="13">
        <v>100.8</v>
      </c>
      <c r="O24" s="18">
        <f t="shared" si="3"/>
        <v>1.6120000000000001</v>
      </c>
      <c r="Q24" s="30">
        <f t="shared" si="4"/>
        <v>950</v>
      </c>
      <c r="R24" s="30">
        <f t="shared" si="5"/>
        <v>6.8959376698061838</v>
      </c>
      <c r="S24" s="15">
        <v>0.31467800000000001</v>
      </c>
      <c r="T24" s="21">
        <v>6.6838003965558395E-3</v>
      </c>
      <c r="U24" s="16">
        <f>L24/N24*1000</f>
        <v>17.658730158730158</v>
      </c>
      <c r="V24" s="16">
        <f>((M24/(N24*0.001))^2+(O24*0.001*L24/(N24*0.001)^2))^(1/2)</f>
        <v>0.56352088150096902</v>
      </c>
      <c r="W24" s="15">
        <v>0.179424</v>
      </c>
      <c r="X24" s="21">
        <v>3.4442283640896986E-3</v>
      </c>
    </row>
    <row r="25" spans="1:24">
      <c r="A25" s="7">
        <v>23</v>
      </c>
      <c r="B25" s="2">
        <v>17.37</v>
      </c>
      <c r="C25" s="5">
        <v>17.5</v>
      </c>
      <c r="D25" s="2">
        <v>1</v>
      </c>
      <c r="E25" s="5">
        <v>103.7</v>
      </c>
      <c r="G25" s="1">
        <v>23</v>
      </c>
      <c r="H25" s="12">
        <v>17.37</v>
      </c>
      <c r="I25" s="17">
        <f t="shared" si="0"/>
        <v>9.6850000000000006E-2</v>
      </c>
      <c r="J25" s="13">
        <v>17.5</v>
      </c>
      <c r="K25" s="18">
        <f t="shared" si="1"/>
        <v>0.36250000000000004</v>
      </c>
      <c r="L25" s="12">
        <v>1</v>
      </c>
      <c r="M25" s="17">
        <f t="shared" si="2"/>
        <v>1.4999999999999999E-2</v>
      </c>
      <c r="N25" s="13">
        <v>103.7</v>
      </c>
      <c r="O25" s="18">
        <f t="shared" si="3"/>
        <v>1.6555</v>
      </c>
      <c r="Q25" s="30">
        <f t="shared" si="4"/>
        <v>992.57142857142867</v>
      </c>
      <c r="R25" s="30">
        <f t="shared" si="5"/>
        <v>7.1546297270097945</v>
      </c>
      <c r="S25" s="15">
        <v>0.30397500000000005</v>
      </c>
      <c r="T25" s="21">
        <v>6.5207428761031531E-3</v>
      </c>
      <c r="U25" s="16">
        <f>L25/N25*1000</f>
        <v>9.6432015429122462</v>
      </c>
      <c r="V25" s="16">
        <f>((M25/(N25*0.001))^2+(O25*0.001*L25/(N25*0.001)^2))^(1/2)</f>
        <v>0.4181748525949186</v>
      </c>
      <c r="W25" s="15">
        <v>0.1037</v>
      </c>
      <c r="X25" s="21">
        <v>2.2716206769617148E-3</v>
      </c>
    </row>
    <row r="26" spans="1:24">
      <c r="A26" s="7">
        <v>24</v>
      </c>
      <c r="B26" s="2">
        <v>17.420000000000002</v>
      </c>
      <c r="C26" s="5">
        <v>17.100000000000001</v>
      </c>
      <c r="D26" s="2">
        <v>0.49</v>
      </c>
      <c r="E26" s="5">
        <v>105</v>
      </c>
      <c r="G26" s="1">
        <v>24</v>
      </c>
      <c r="H26" s="12">
        <v>17.420000000000002</v>
      </c>
      <c r="I26" s="17">
        <f t="shared" si="0"/>
        <v>9.7100000000000006E-2</v>
      </c>
      <c r="J26" s="13">
        <v>17.100000000000001</v>
      </c>
      <c r="K26" s="18">
        <f t="shared" si="1"/>
        <v>0.35650000000000004</v>
      </c>
      <c r="L26" s="34">
        <v>0.49</v>
      </c>
      <c r="M26" s="27">
        <f t="shared" si="2"/>
        <v>1.2449999999999999E-2</v>
      </c>
      <c r="N26" s="13">
        <v>105</v>
      </c>
      <c r="O26" s="18">
        <f t="shared" si="3"/>
        <v>1.675</v>
      </c>
      <c r="Q26" s="30">
        <f t="shared" si="4"/>
        <v>1018.7134502923976</v>
      </c>
      <c r="R26" s="30">
        <f t="shared" si="5"/>
        <v>7.313131467720468</v>
      </c>
      <c r="S26" s="15">
        <v>0.29788200000000009</v>
      </c>
      <c r="T26" s="21">
        <v>6.4283682238185464E-3</v>
      </c>
      <c r="U26" s="16">
        <f>L26/N26*1000</f>
        <v>4.6666666666666661</v>
      </c>
      <c r="V26" s="16">
        <f>((M26/(N26*0.001))^2+(O26*0.001*L26/(N26*0.001)^2))^(1/2)</f>
        <v>0.29749559344285059</v>
      </c>
      <c r="W26" s="15">
        <v>5.1449999999999996E-2</v>
      </c>
      <c r="X26" s="21">
        <v>1.5435456342460369E-3</v>
      </c>
    </row>
    <row r="27" spans="1:24">
      <c r="A27" s="7">
        <v>25</v>
      </c>
      <c r="B27" s="2">
        <v>11.15</v>
      </c>
      <c r="C27" s="5">
        <v>42.4</v>
      </c>
      <c r="D27" s="2">
        <v>8.65</v>
      </c>
      <c r="E27" s="5">
        <v>37.700000000000003</v>
      </c>
      <c r="G27" s="1">
        <v>25</v>
      </c>
      <c r="H27" s="12">
        <v>11.15</v>
      </c>
      <c r="I27" s="17">
        <f t="shared" si="0"/>
        <v>6.5750000000000003E-2</v>
      </c>
      <c r="J27" s="13">
        <v>42.4</v>
      </c>
      <c r="K27" s="18">
        <f t="shared" si="1"/>
        <v>0.73599999999999999</v>
      </c>
      <c r="L27" s="12">
        <v>8.65</v>
      </c>
      <c r="M27" s="17">
        <f t="shared" si="2"/>
        <v>5.3250000000000006E-2</v>
      </c>
      <c r="N27" s="13">
        <v>37.700000000000003</v>
      </c>
      <c r="O27" s="18">
        <f t="shared" si="3"/>
        <v>0.66549999999999998</v>
      </c>
      <c r="Q27" s="30">
        <f t="shared" si="4"/>
        <v>262.97169811320759</v>
      </c>
      <c r="R27" s="30">
        <f t="shared" si="5"/>
        <v>2.6399783403813086</v>
      </c>
      <c r="S27" s="15">
        <v>0.47276000000000001</v>
      </c>
      <c r="T27" s="21">
        <v>8.6669965847460673E-3</v>
      </c>
      <c r="U27" s="16">
        <f>L27/N27*1000</f>
        <v>229.44297082228115</v>
      </c>
      <c r="V27" s="16">
        <f>((M27/(N27*0.001))^2+(O27*0.001*L27/(N27*0.001)^2))^(1/2)</f>
        <v>2.4587210478104775</v>
      </c>
      <c r="W27" s="15">
        <v>0.32610500000000003</v>
      </c>
      <c r="X27" s="21">
        <v>6.0965820224327333E-3</v>
      </c>
    </row>
    <row r="28" spans="1:24">
      <c r="G28" s="1"/>
      <c r="H28" s="19">
        <v>18.600000000000001</v>
      </c>
      <c r="I28" s="17">
        <f t="shared" si="0"/>
        <v>0.10300000000000001</v>
      </c>
      <c r="J28" s="20">
        <v>0</v>
      </c>
      <c r="K28" s="18">
        <f t="shared" si="1"/>
        <v>0.1</v>
      </c>
      <c r="L28" s="19">
        <v>9.31</v>
      </c>
      <c r="M28" s="17">
        <f t="shared" si="2"/>
        <v>5.6550000000000003E-2</v>
      </c>
      <c r="N28" s="20">
        <v>0</v>
      </c>
      <c r="O28" s="18">
        <f t="shared" si="3"/>
        <v>0.1</v>
      </c>
      <c r="S28" s="15"/>
      <c r="T28" s="21"/>
    </row>
    <row r="29" spans="1:24">
      <c r="G29" s="1"/>
      <c r="H29" s="19">
        <v>0</v>
      </c>
      <c r="I29" s="17">
        <f t="shared" si="0"/>
        <v>0.01</v>
      </c>
      <c r="J29" s="20">
        <v>52.3</v>
      </c>
      <c r="K29" s="18">
        <f t="shared" si="1"/>
        <v>0.88449999999999995</v>
      </c>
      <c r="L29" s="19">
        <v>0</v>
      </c>
      <c r="M29" s="17">
        <f t="shared" si="2"/>
        <v>0.01</v>
      </c>
      <c r="N29" s="20">
        <v>104.9</v>
      </c>
      <c r="O29" s="18">
        <f t="shared" si="3"/>
        <v>1.6735000000000002</v>
      </c>
      <c r="S29" s="15"/>
      <c r="T29" s="22"/>
    </row>
    <row r="30" spans="1:24">
      <c r="P30" s="1"/>
      <c r="Q30" s="31" t="s">
        <v>0</v>
      </c>
      <c r="R30" s="31"/>
      <c r="S30" s="31"/>
      <c r="T30" s="31"/>
      <c r="U30" s="31" t="s">
        <v>3</v>
      </c>
      <c r="V30" s="31"/>
      <c r="W30" s="31"/>
      <c r="X30" s="31"/>
    </row>
    <row r="31" spans="1:24">
      <c r="H31" t="s">
        <v>6</v>
      </c>
      <c r="P31" s="1"/>
      <c r="Q31" s="1" t="s">
        <v>10</v>
      </c>
      <c r="R31" s="1" t="s">
        <v>11</v>
      </c>
      <c r="S31" s="1" t="s">
        <v>12</v>
      </c>
      <c r="T31" s="1" t="s">
        <v>13</v>
      </c>
      <c r="U31" s="1" t="s">
        <v>10</v>
      </c>
      <c r="V31" s="1" t="s">
        <v>11</v>
      </c>
      <c r="W31" s="1" t="s">
        <v>12</v>
      </c>
      <c r="X31" s="1" t="s">
        <v>13</v>
      </c>
    </row>
    <row r="32" spans="1:24">
      <c r="H32" s="12">
        <v>0.24</v>
      </c>
      <c r="I32" s="17">
        <f>H32*0.5%+0.01</f>
        <v>1.12E-2</v>
      </c>
      <c r="J32" s="14">
        <f>H3*J3*0.001</f>
        <v>1.2552000000000001E-2</v>
      </c>
      <c r="K32" s="22">
        <f>((H3*K3)^2+(I3*J3)^2)^(1/2)*0.001</f>
        <v>6.2303898433404626E-4</v>
      </c>
      <c r="L32" s="12">
        <v>9.19</v>
      </c>
      <c r="M32" s="17">
        <f>L32*0.5%+0.01</f>
        <v>5.595E-2</v>
      </c>
      <c r="N32" s="15">
        <f>L3*N3*0.001</f>
        <v>8.2709999999999992E-2</v>
      </c>
      <c r="O32" s="21">
        <f>((L3*O3)^2+(M3*N3)^2)^(1/2)*0.001</f>
        <v>2.2175776705675946E-3</v>
      </c>
      <c r="P32" s="1">
        <v>1</v>
      </c>
      <c r="Q32" s="25">
        <v>1.2552000000000001E-2</v>
      </c>
      <c r="R32" s="26">
        <v>6.2303898433404626E-4</v>
      </c>
      <c r="S32" s="18">
        <v>4.5889101338432123</v>
      </c>
      <c r="T32" s="18">
        <v>0.35137972728530376</v>
      </c>
      <c r="U32" s="27">
        <v>8.2709999999999992E-2</v>
      </c>
      <c r="V32" s="28">
        <v>2.2175776705675946E-3</v>
      </c>
      <c r="W32" s="32">
        <v>1021.1111111111111</v>
      </c>
      <c r="X32" s="32">
        <v>8.0814163439001696</v>
      </c>
    </row>
    <row r="33" spans="8:24">
      <c r="H33" s="12">
        <v>0.66</v>
      </c>
      <c r="I33" s="17">
        <f t="shared" ref="I33:I58" si="6">H33*0.5%+0.01</f>
        <v>1.3300000000000001E-2</v>
      </c>
      <c r="J33" s="14">
        <f t="shared" ref="J33:J58" si="7">H4*J4*0.001</f>
        <v>3.4386000000000007E-2</v>
      </c>
      <c r="K33" s="22">
        <f t="shared" ref="K33:K58" si="8">((H4*K4)^2+(I4*J4)^2)^(1/2)*0.001</f>
        <v>9.0478261974907554E-4</v>
      </c>
      <c r="L33" s="12">
        <v>9.1300000000000008</v>
      </c>
      <c r="M33" s="17">
        <f t="shared" ref="M33:M58" si="9">L33*0.5%+0.01</f>
        <v>5.5650000000000005E-2</v>
      </c>
      <c r="N33" s="15">
        <f t="shared" ref="N33:N58" si="10">L4*N4*0.001</f>
        <v>0.11503800000000002</v>
      </c>
      <c r="O33" s="21">
        <f t="shared" ref="O33:O58" si="11">((L4*O4)^2+(M4*N4)^2)^(1/2)*0.001</f>
        <v>2.7301500070508952E-3</v>
      </c>
      <c r="P33" s="1">
        <v>2</v>
      </c>
      <c r="Q33" s="25">
        <v>3.4386000000000007E-2</v>
      </c>
      <c r="R33" s="26">
        <v>9.0478261974907554E-4</v>
      </c>
      <c r="S33" s="18">
        <v>12.667946257197697</v>
      </c>
      <c r="T33" s="18">
        <v>0.52867843346599785</v>
      </c>
      <c r="U33" s="27">
        <v>0.11503800000000002</v>
      </c>
      <c r="V33" s="28">
        <v>2.7301500070508952E-3</v>
      </c>
      <c r="W33" s="32">
        <v>724.60317460317469</v>
      </c>
      <c r="X33" s="32">
        <v>6.0105582860121247</v>
      </c>
    </row>
    <row r="34" spans="8:24">
      <c r="H34" s="12">
        <v>0.99</v>
      </c>
      <c r="I34" s="17">
        <f t="shared" si="6"/>
        <v>1.4950000000000001E-2</v>
      </c>
      <c r="J34" s="14">
        <f t="shared" si="7"/>
        <v>5.1281999999999994E-2</v>
      </c>
      <c r="K34" s="22">
        <f t="shared" si="8"/>
        <v>1.1634148791381342E-3</v>
      </c>
      <c r="L34" s="12">
        <v>9.08</v>
      </c>
      <c r="M34" s="17">
        <f t="shared" si="9"/>
        <v>5.5400000000000005E-2</v>
      </c>
      <c r="N34" s="15">
        <f t="shared" si="10"/>
        <v>0.14255599999999999</v>
      </c>
      <c r="O34" s="21">
        <f t="shared" si="11"/>
        <v>3.1680758583089519E-3</v>
      </c>
      <c r="P34" s="1">
        <v>3</v>
      </c>
      <c r="Q34" s="25">
        <v>5.1281999999999994E-2</v>
      </c>
      <c r="R34" s="26">
        <v>1.1634148791381342E-3</v>
      </c>
      <c r="S34" s="18">
        <v>19.111969111969113</v>
      </c>
      <c r="T34" s="18">
        <v>0.63786439337242706</v>
      </c>
      <c r="U34" s="27">
        <v>0.14255599999999999</v>
      </c>
      <c r="V34" s="28">
        <v>3.1680758583089519E-3</v>
      </c>
      <c r="W34" s="32">
        <v>578.343949044586</v>
      </c>
      <c r="X34" s="32">
        <v>4.9809976042307298</v>
      </c>
    </row>
    <row r="35" spans="8:24">
      <c r="H35" s="12">
        <v>1.28</v>
      </c>
      <c r="I35" s="17">
        <f t="shared" si="6"/>
        <v>1.6400000000000001E-2</v>
      </c>
      <c r="J35" s="14">
        <f t="shared" si="7"/>
        <v>6.6048000000000009E-2</v>
      </c>
      <c r="K35" s="22">
        <f t="shared" si="8"/>
        <v>1.4027318261164534E-3</v>
      </c>
      <c r="L35" s="12">
        <v>9</v>
      </c>
      <c r="M35" s="17">
        <f t="shared" si="9"/>
        <v>5.5E-2</v>
      </c>
      <c r="N35" s="15">
        <f t="shared" si="10"/>
        <v>0.18179999999999999</v>
      </c>
      <c r="O35" s="21">
        <f t="shared" si="11"/>
        <v>3.7933428529464621E-3</v>
      </c>
      <c r="P35" s="1">
        <v>4</v>
      </c>
      <c r="Q35" s="25">
        <v>6.6048000000000009E-2</v>
      </c>
      <c r="R35" s="26">
        <v>1.4027318261164534E-3</v>
      </c>
      <c r="S35" s="18">
        <v>24.806201550387598</v>
      </c>
      <c r="T35" s="18">
        <v>0.72192978968643784</v>
      </c>
      <c r="U35" s="27">
        <v>0.18179999999999999</v>
      </c>
      <c r="V35" s="28">
        <v>3.7933428529464621E-3</v>
      </c>
      <c r="W35" s="32">
        <v>445.54455445544556</v>
      </c>
      <c r="X35" s="32">
        <v>4.0376135651690461</v>
      </c>
    </row>
    <row r="36" spans="8:24">
      <c r="H36" s="12">
        <v>2.17</v>
      </c>
      <c r="I36" s="17">
        <f t="shared" si="6"/>
        <v>2.085E-2</v>
      </c>
      <c r="J36" s="15">
        <f t="shared" si="7"/>
        <v>0.110887</v>
      </c>
      <c r="K36" s="21">
        <f t="shared" si="8"/>
        <v>2.1611799166774619E-3</v>
      </c>
      <c r="L36" s="12">
        <v>8.93</v>
      </c>
      <c r="M36" s="17">
        <f t="shared" si="9"/>
        <v>5.4650000000000004E-2</v>
      </c>
      <c r="N36" s="15">
        <f t="shared" si="10"/>
        <v>0.21432000000000001</v>
      </c>
      <c r="O36" s="21">
        <f t="shared" si="11"/>
        <v>4.3121126376754115E-3</v>
      </c>
      <c r="P36" s="1">
        <v>5</v>
      </c>
      <c r="Q36" s="27">
        <v>0.110887</v>
      </c>
      <c r="R36" s="28">
        <v>2.1611799166774619E-3</v>
      </c>
      <c r="S36" s="18">
        <v>42.465753424657535</v>
      </c>
      <c r="T36" s="18">
        <v>0.94157989571392064</v>
      </c>
      <c r="U36" s="27">
        <v>0.21432000000000001</v>
      </c>
      <c r="V36" s="28">
        <v>4.3121126376754115E-3</v>
      </c>
      <c r="W36" s="32">
        <v>372.08333333333331</v>
      </c>
      <c r="X36" s="32">
        <v>3.5095164523288198</v>
      </c>
    </row>
    <row r="37" spans="8:24">
      <c r="H37" s="12">
        <v>3.09</v>
      </c>
      <c r="I37" s="17">
        <f t="shared" si="6"/>
        <v>2.545E-2</v>
      </c>
      <c r="J37" s="15">
        <f t="shared" si="7"/>
        <v>0.15542700000000001</v>
      </c>
      <c r="K37" s="21">
        <f t="shared" si="8"/>
        <v>2.934362653499052E-3</v>
      </c>
      <c r="L37" s="12">
        <v>8.85</v>
      </c>
      <c r="M37" s="17">
        <f t="shared" si="9"/>
        <v>5.425E-2</v>
      </c>
      <c r="N37" s="15">
        <f t="shared" si="10"/>
        <v>0.24868500000000002</v>
      </c>
      <c r="O37" s="21">
        <f t="shared" si="11"/>
        <v>4.8605179668683449E-3</v>
      </c>
      <c r="P37" s="1">
        <v>6</v>
      </c>
      <c r="Q37" s="27">
        <v>0.15542700000000001</v>
      </c>
      <c r="R37" s="28">
        <v>2.934362653499052E-3</v>
      </c>
      <c r="S37" s="18">
        <v>61.431411530815112</v>
      </c>
      <c r="T37" s="18">
        <v>1.1400004396209176</v>
      </c>
      <c r="U37" s="27">
        <v>0.24868500000000002</v>
      </c>
      <c r="V37" s="28">
        <v>4.8605179668683449E-3</v>
      </c>
      <c r="W37" s="32">
        <v>314.94661921708183</v>
      </c>
      <c r="X37" s="32">
        <v>3.0939039027834339</v>
      </c>
    </row>
    <row r="38" spans="8:24">
      <c r="H38" s="12">
        <v>4.1100000000000003</v>
      </c>
      <c r="I38" s="17">
        <f t="shared" si="6"/>
        <v>3.0550000000000001E-2</v>
      </c>
      <c r="J38" s="15">
        <f t="shared" si="7"/>
        <v>0.20344500000000001</v>
      </c>
      <c r="K38" s="21">
        <f t="shared" si="8"/>
        <v>3.7784841677913645E-3</v>
      </c>
      <c r="L38" s="12">
        <v>8.76</v>
      </c>
      <c r="M38" s="17">
        <f t="shared" si="9"/>
        <v>5.3800000000000001E-2</v>
      </c>
      <c r="N38" s="15">
        <f t="shared" si="10"/>
        <v>0.28557600000000005</v>
      </c>
      <c r="O38" s="21">
        <f t="shared" si="11"/>
        <v>5.4495853038556983E-3</v>
      </c>
      <c r="P38" s="1">
        <v>7</v>
      </c>
      <c r="Q38" s="27">
        <v>0.20344500000000001</v>
      </c>
      <c r="R38" s="28">
        <v>3.7784841677913645E-3</v>
      </c>
      <c r="S38" s="18">
        <v>83.030303030303031</v>
      </c>
      <c r="T38" s="18">
        <v>1.3394377401921433</v>
      </c>
      <c r="U38" s="27">
        <v>0.28557600000000005</v>
      </c>
      <c r="V38" s="28">
        <v>5.4495853038556983E-3</v>
      </c>
      <c r="W38" s="32">
        <v>268.71165644171782</v>
      </c>
      <c r="X38" s="32">
        <v>2.7528995796159332</v>
      </c>
    </row>
    <row r="39" spans="8:24">
      <c r="H39" s="12">
        <v>5.33</v>
      </c>
      <c r="I39" s="17">
        <f t="shared" si="6"/>
        <v>3.6650000000000002E-2</v>
      </c>
      <c r="J39" s="15">
        <f t="shared" si="7"/>
        <v>0.25797199999999998</v>
      </c>
      <c r="K39" s="21">
        <f t="shared" si="8"/>
        <v>4.746502918570681E-3</v>
      </c>
      <c r="L39" s="12">
        <v>8.5399999999999991</v>
      </c>
      <c r="M39" s="17">
        <f t="shared" si="9"/>
        <v>5.2699999999999997E-2</v>
      </c>
      <c r="N39" s="15">
        <f t="shared" si="10"/>
        <v>0.35697199999999996</v>
      </c>
      <c r="O39" s="21">
        <f t="shared" si="11"/>
        <v>6.5877961258678907E-3</v>
      </c>
      <c r="P39" s="1">
        <v>8</v>
      </c>
      <c r="Q39" s="27">
        <v>0.25797199999999998</v>
      </c>
      <c r="R39" s="28">
        <v>4.746502918570681E-3</v>
      </c>
      <c r="S39" s="32">
        <v>110.12396694214877</v>
      </c>
      <c r="T39" s="32">
        <v>1.5661378490115145</v>
      </c>
      <c r="U39" s="27">
        <v>0.35697199999999996</v>
      </c>
      <c r="V39" s="28">
        <v>6.5877961258678907E-3</v>
      </c>
      <c r="W39" s="32">
        <v>204.30622009569376</v>
      </c>
      <c r="X39" s="32">
        <v>2.2677949500733963</v>
      </c>
    </row>
    <row r="40" spans="8:24">
      <c r="H40" s="12">
        <v>6.51</v>
      </c>
      <c r="I40" s="17">
        <f t="shared" si="6"/>
        <v>4.2550000000000004E-2</v>
      </c>
      <c r="J40" s="15">
        <f t="shared" si="7"/>
        <v>0.30792299999999995</v>
      </c>
      <c r="K40" s="21">
        <f t="shared" si="8"/>
        <v>5.6410890315833524E-3</v>
      </c>
      <c r="L40" s="12">
        <v>8.4700000000000006</v>
      </c>
      <c r="M40" s="17">
        <f t="shared" si="9"/>
        <v>5.2350000000000008E-2</v>
      </c>
      <c r="N40" s="15">
        <f t="shared" si="10"/>
        <v>0.37522100000000003</v>
      </c>
      <c r="O40" s="21">
        <f t="shared" si="11"/>
        <v>6.8780776638716432E-3</v>
      </c>
      <c r="P40" s="1">
        <v>9</v>
      </c>
      <c r="Q40" s="27">
        <v>0.30792299999999995</v>
      </c>
      <c r="R40" s="28">
        <v>5.6410890315833524E-3</v>
      </c>
      <c r="S40" s="32">
        <v>137.63213530655392</v>
      </c>
      <c r="T40" s="32">
        <v>1.7789598475701194</v>
      </c>
      <c r="U40" s="27">
        <v>0.37522100000000003</v>
      </c>
      <c r="V40" s="28">
        <v>6.8780776638716432E-3</v>
      </c>
      <c r="W40" s="32">
        <v>191.19638826185104</v>
      </c>
      <c r="X40" s="32">
        <v>2.1670237842461062</v>
      </c>
    </row>
    <row r="41" spans="8:24">
      <c r="H41" s="12">
        <v>7.5</v>
      </c>
      <c r="I41" s="17">
        <f t="shared" si="6"/>
        <v>4.7500000000000001E-2</v>
      </c>
      <c r="J41" s="15">
        <f t="shared" si="7"/>
        <v>0.34725</v>
      </c>
      <c r="K41" s="21">
        <f t="shared" si="8"/>
        <v>6.3516456233798178E-3</v>
      </c>
      <c r="L41" s="12">
        <v>8.4700000000000006</v>
      </c>
      <c r="M41" s="17">
        <f t="shared" si="9"/>
        <v>5.2350000000000008E-2</v>
      </c>
      <c r="N41" s="15">
        <f t="shared" si="10"/>
        <v>0.40571300000000005</v>
      </c>
      <c r="O41" s="21">
        <f t="shared" si="11"/>
        <v>7.3722548919750467E-3</v>
      </c>
      <c r="P41" s="1">
        <v>10</v>
      </c>
      <c r="Q41" s="27">
        <v>0.34725</v>
      </c>
      <c r="R41" s="28">
        <v>6.3516456233798178E-3</v>
      </c>
      <c r="S41" s="32">
        <v>161.98704103671707</v>
      </c>
      <c r="T41" s="32">
        <v>1.9575947555910864</v>
      </c>
      <c r="U41" s="27">
        <v>0.40571300000000005</v>
      </c>
      <c r="V41" s="28">
        <v>7.3722548919750467E-3</v>
      </c>
      <c r="W41" s="32">
        <v>176.82672233820463</v>
      </c>
      <c r="X41" s="32">
        <v>2.0532884444765855</v>
      </c>
    </row>
    <row r="42" spans="8:24">
      <c r="H42" s="12">
        <v>8.26</v>
      </c>
      <c r="I42" s="17">
        <f t="shared" si="6"/>
        <v>5.1299999999999998E-2</v>
      </c>
      <c r="J42" s="15">
        <f t="shared" si="7"/>
        <v>0.37748200000000004</v>
      </c>
      <c r="K42" s="21">
        <f t="shared" si="8"/>
        <v>6.8987960385128062E-3</v>
      </c>
      <c r="L42" s="12">
        <v>8.26</v>
      </c>
      <c r="M42" s="17">
        <f t="shared" si="9"/>
        <v>5.1299999999999998E-2</v>
      </c>
      <c r="N42" s="15">
        <f t="shared" si="10"/>
        <v>0.42704200000000003</v>
      </c>
      <c r="O42" s="21">
        <f t="shared" si="11"/>
        <v>7.7026417767542578E-3</v>
      </c>
      <c r="P42" s="1">
        <v>11</v>
      </c>
      <c r="Q42" s="27">
        <v>0.37748200000000004</v>
      </c>
      <c r="R42" s="28">
        <v>6.8987960385128062E-3</v>
      </c>
      <c r="S42" s="32">
        <v>180.74398249452952</v>
      </c>
      <c r="T42" s="32">
        <v>2.0896777294459459</v>
      </c>
      <c r="U42" s="27">
        <v>0.42704200000000003</v>
      </c>
      <c r="V42" s="28">
        <v>7.7026417767542578E-3</v>
      </c>
      <c r="W42" s="32">
        <v>159.76789168278529</v>
      </c>
      <c r="X42" s="32">
        <v>1.9209719289352165</v>
      </c>
    </row>
    <row r="43" spans="8:24">
      <c r="H43" s="12">
        <v>9.25</v>
      </c>
      <c r="I43" s="17">
        <f t="shared" si="6"/>
        <v>5.6250000000000001E-2</v>
      </c>
      <c r="J43" s="15">
        <f t="shared" si="7"/>
        <v>0.41162500000000002</v>
      </c>
      <c r="K43" s="21">
        <f t="shared" si="8"/>
        <v>7.5277327367707465E-3</v>
      </c>
      <c r="L43" s="12">
        <v>8.14</v>
      </c>
      <c r="M43" s="17">
        <f t="shared" si="9"/>
        <v>5.0700000000000009E-2</v>
      </c>
      <c r="N43" s="15">
        <f t="shared" si="10"/>
        <v>0.45095600000000002</v>
      </c>
      <c r="O43" s="21">
        <f t="shared" si="11"/>
        <v>8.0821087745711513E-3</v>
      </c>
      <c r="P43" s="1">
        <v>12</v>
      </c>
      <c r="Q43" s="27">
        <v>0.41162500000000002</v>
      </c>
      <c r="R43" s="28">
        <v>7.5277327367707465E-3</v>
      </c>
      <c r="S43" s="32">
        <v>207.86516853932585</v>
      </c>
      <c r="T43" s="32">
        <v>2.2765983146743265</v>
      </c>
      <c r="U43" s="27">
        <v>0.45095600000000002</v>
      </c>
      <c r="V43" s="28">
        <v>8.0821087745711513E-3</v>
      </c>
      <c r="W43" s="32">
        <v>146.93140794223828</v>
      </c>
      <c r="X43" s="32">
        <v>1.8184368523141272</v>
      </c>
    </row>
    <row r="44" spans="8:24">
      <c r="H44" s="12">
        <v>10.48</v>
      </c>
      <c r="I44" s="17">
        <f t="shared" si="6"/>
        <v>6.2400000000000004E-2</v>
      </c>
      <c r="J44" s="15">
        <f t="shared" si="7"/>
        <v>0.44959199999999999</v>
      </c>
      <c r="K44" s="21">
        <f t="shared" si="8"/>
        <v>8.2389021584189231E-3</v>
      </c>
      <c r="L44" s="12">
        <v>7.96</v>
      </c>
      <c r="M44" s="17">
        <f t="shared" si="9"/>
        <v>4.9800000000000004E-2</v>
      </c>
      <c r="N44" s="15">
        <f t="shared" si="10"/>
        <v>0.48078399999999999</v>
      </c>
      <c r="O44" s="21">
        <f t="shared" si="11"/>
        <v>8.5540518436586516E-3</v>
      </c>
      <c r="P44" s="1">
        <v>13</v>
      </c>
      <c r="Q44" s="27">
        <v>0.44959199999999999</v>
      </c>
      <c r="R44" s="28">
        <v>8.2389021584189231E-3</v>
      </c>
      <c r="S44" s="32">
        <v>244.28904428904431</v>
      </c>
      <c r="T44" s="32">
        <v>2.5198167543197663</v>
      </c>
      <c r="U44" s="27">
        <v>0.48078399999999999</v>
      </c>
      <c r="V44" s="28">
        <v>8.5540518436586516E-3</v>
      </c>
      <c r="W44" s="32">
        <v>131.78807947019868</v>
      </c>
      <c r="X44" s="32">
        <v>1.6955291465740581</v>
      </c>
    </row>
    <row r="45" spans="8:24">
      <c r="H45" s="12">
        <v>12.02</v>
      </c>
      <c r="I45" s="17">
        <f t="shared" si="6"/>
        <v>7.0099999999999996E-2</v>
      </c>
      <c r="J45" s="15">
        <f t="shared" si="7"/>
        <v>0.49041599999999996</v>
      </c>
      <c r="K45" s="21">
        <f t="shared" si="8"/>
        <v>9.023498739624226E-3</v>
      </c>
      <c r="L45" s="12">
        <v>7.81</v>
      </c>
      <c r="M45" s="17">
        <f t="shared" si="9"/>
        <v>4.9050000000000003E-2</v>
      </c>
      <c r="N45" s="15">
        <f t="shared" si="10"/>
        <v>0.49671599999999999</v>
      </c>
      <c r="O45" s="21">
        <f t="shared" si="11"/>
        <v>8.8030291834118105E-3</v>
      </c>
      <c r="P45" s="1">
        <v>14</v>
      </c>
      <c r="Q45" s="27">
        <v>0.49041599999999996</v>
      </c>
      <c r="R45" s="28">
        <v>9.023498739624226E-3</v>
      </c>
      <c r="S45" s="32">
        <v>294.60784313725492</v>
      </c>
      <c r="T45" s="32">
        <v>2.8448534796445859</v>
      </c>
      <c r="U45" s="27">
        <v>0.49671599999999999</v>
      </c>
      <c r="V45" s="28">
        <v>8.8030291834118105E-3</v>
      </c>
      <c r="W45" s="32">
        <v>122.79874213836477</v>
      </c>
      <c r="X45" s="32">
        <v>1.6216815651203416</v>
      </c>
    </row>
    <row r="46" spans="8:24">
      <c r="H46" s="12">
        <v>13.34</v>
      </c>
      <c r="I46" s="17">
        <f t="shared" si="6"/>
        <v>7.669999999999999E-2</v>
      </c>
      <c r="J46" s="15">
        <f t="shared" si="7"/>
        <v>0.51759199999999994</v>
      </c>
      <c r="K46" s="21">
        <f t="shared" si="8"/>
        <v>9.572238944781937E-3</v>
      </c>
      <c r="L46" s="12">
        <v>7.56</v>
      </c>
      <c r="M46" s="17">
        <f t="shared" si="9"/>
        <v>4.7800000000000002E-2</v>
      </c>
      <c r="N46" s="15">
        <f t="shared" si="10"/>
        <v>0.51483599999999996</v>
      </c>
      <c r="O46" s="21">
        <f t="shared" si="11"/>
        <v>9.0819511870522621E-3</v>
      </c>
      <c r="P46" s="1">
        <v>15</v>
      </c>
      <c r="Q46" s="27">
        <v>0.51759199999999994</v>
      </c>
      <c r="R46" s="28">
        <v>9.572238944781937E-3</v>
      </c>
      <c r="S46" s="32">
        <v>343.81443298969072</v>
      </c>
      <c r="T46" s="32">
        <v>3.1545349436995243</v>
      </c>
      <c r="U46" s="27">
        <v>0.51483599999999996</v>
      </c>
      <c r="V46" s="28">
        <v>9.0819511870522621E-3</v>
      </c>
      <c r="W46" s="32">
        <v>111.01321585903085</v>
      </c>
      <c r="X46" s="32">
        <v>1.5234465608110754</v>
      </c>
    </row>
    <row r="47" spans="8:24">
      <c r="H47" s="47">
        <v>14.4</v>
      </c>
      <c r="I47" s="48">
        <f t="shared" si="6"/>
        <v>8.2000000000000003E-2</v>
      </c>
      <c r="J47" s="49">
        <f t="shared" si="7"/>
        <v>0.52272000000000007</v>
      </c>
      <c r="K47" s="50">
        <f t="shared" si="8"/>
        <v>9.7464555711294348E-3</v>
      </c>
      <c r="L47" s="47">
        <v>7.26</v>
      </c>
      <c r="M47" s="48">
        <f t="shared" si="9"/>
        <v>4.6300000000000001E-2</v>
      </c>
      <c r="N47" s="49">
        <f t="shared" si="10"/>
        <v>0.52634999999999998</v>
      </c>
      <c r="O47" s="50">
        <f t="shared" si="11"/>
        <v>9.2516875284998686E-3</v>
      </c>
      <c r="P47" s="51">
        <v>16</v>
      </c>
      <c r="Q47" s="27">
        <v>0.52272000000000007</v>
      </c>
      <c r="R47" s="28">
        <v>9.7464555711294348E-3</v>
      </c>
      <c r="S47" s="32">
        <v>396.69421487603313</v>
      </c>
      <c r="T47" s="32">
        <v>3.4851261336056378</v>
      </c>
      <c r="U47" s="27">
        <v>0.52634999999999998</v>
      </c>
      <c r="V47" s="28">
        <v>9.2516875284998686E-3</v>
      </c>
      <c r="W47" s="18">
        <v>100.13793103448275</v>
      </c>
      <c r="X47" s="18">
        <v>1.4310928114410968</v>
      </c>
    </row>
    <row r="48" spans="8:24">
      <c r="H48" s="12">
        <v>15.18</v>
      </c>
      <c r="I48" s="17">
        <f t="shared" si="6"/>
        <v>8.589999999999999E-2</v>
      </c>
      <c r="J48" s="15">
        <f t="shared" si="7"/>
        <v>0.50853000000000004</v>
      </c>
      <c r="K48" s="21">
        <f t="shared" si="8"/>
        <v>9.5879753298076433E-3</v>
      </c>
      <c r="L48" s="12">
        <v>6.66</v>
      </c>
      <c r="M48" s="17">
        <f t="shared" si="9"/>
        <v>4.3300000000000005E-2</v>
      </c>
      <c r="N48" s="15">
        <f t="shared" si="10"/>
        <v>0.51814800000000005</v>
      </c>
      <c r="O48" s="21">
        <f t="shared" si="11"/>
        <v>9.0858112436920015E-3</v>
      </c>
      <c r="P48" s="1">
        <v>17</v>
      </c>
      <c r="Q48" s="27">
        <v>0.50853000000000004</v>
      </c>
      <c r="R48" s="28">
        <v>9.5879753298076433E-3</v>
      </c>
      <c r="S48" s="32">
        <v>453.13432835820896</v>
      </c>
      <c r="T48" s="32">
        <v>3.8372736664664204</v>
      </c>
      <c r="U48" s="27">
        <v>0.51814800000000005</v>
      </c>
      <c r="V48" s="28">
        <v>9.0858112436920015E-3</v>
      </c>
      <c r="W48" s="18">
        <v>85.604113110539856</v>
      </c>
      <c r="X48" s="18">
        <v>1.3053146972482819</v>
      </c>
    </row>
    <row r="49" spans="8:24">
      <c r="H49" s="12">
        <v>16.34</v>
      </c>
      <c r="I49" s="17">
        <f t="shared" si="6"/>
        <v>9.169999999999999E-2</v>
      </c>
      <c r="J49" s="15">
        <f t="shared" si="7"/>
        <v>0.436278</v>
      </c>
      <c r="K49" s="21">
        <f t="shared" si="8"/>
        <v>8.5368072568730267E-3</v>
      </c>
      <c r="L49" s="12">
        <v>5.7</v>
      </c>
      <c r="M49" s="17">
        <f t="shared" si="9"/>
        <v>3.85E-2</v>
      </c>
      <c r="N49" s="15">
        <f t="shared" si="10"/>
        <v>0.48108000000000006</v>
      </c>
      <c r="O49" s="21">
        <f t="shared" si="11"/>
        <v>8.4370321085083019E-3</v>
      </c>
      <c r="P49" s="1">
        <v>18</v>
      </c>
      <c r="Q49" s="27">
        <v>0.436278</v>
      </c>
      <c r="R49" s="28">
        <v>8.5368072568730267E-3</v>
      </c>
      <c r="S49" s="32">
        <v>611.98501872659176</v>
      </c>
      <c r="T49" s="32">
        <v>4.8236239901935969</v>
      </c>
      <c r="U49" s="27">
        <v>0.48108000000000006</v>
      </c>
      <c r="V49" s="28">
        <v>8.4370321085083019E-3</v>
      </c>
      <c r="W49" s="18">
        <v>67.535545023696685</v>
      </c>
      <c r="X49" s="18">
        <v>1.1406728614906285</v>
      </c>
    </row>
    <row r="50" spans="8:24">
      <c r="H50" s="12">
        <v>16.68</v>
      </c>
      <c r="I50" s="17">
        <f t="shared" si="6"/>
        <v>9.3399999999999997E-2</v>
      </c>
      <c r="J50" s="15">
        <f t="shared" si="7"/>
        <v>0.40032000000000001</v>
      </c>
      <c r="K50" s="21">
        <f t="shared" si="8"/>
        <v>7.9935367891816201E-3</v>
      </c>
      <c r="L50" s="12">
        <v>4.76</v>
      </c>
      <c r="M50" s="17">
        <f t="shared" si="9"/>
        <v>3.3799999999999997E-2</v>
      </c>
      <c r="N50" s="15">
        <f t="shared" si="10"/>
        <v>0.42649599999999999</v>
      </c>
      <c r="O50" s="21">
        <f t="shared" si="11"/>
        <v>7.5110497631156719E-3</v>
      </c>
      <c r="P50" s="1">
        <v>19</v>
      </c>
      <c r="Q50" s="27">
        <v>0.40032000000000001</v>
      </c>
      <c r="R50" s="28">
        <v>7.9935367891816201E-3</v>
      </c>
      <c r="S50" s="32">
        <v>695</v>
      </c>
      <c r="T50" s="32">
        <v>5.3353446728189713</v>
      </c>
      <c r="U50" s="27">
        <v>0.42649599999999999</v>
      </c>
      <c r="V50" s="28">
        <v>7.5110497631156719E-3</v>
      </c>
      <c r="W50" s="18">
        <v>53.125</v>
      </c>
      <c r="X50" s="18">
        <v>0.99923489943428667</v>
      </c>
    </row>
    <row r="51" spans="8:24">
      <c r="H51" s="12">
        <v>16.96</v>
      </c>
      <c r="I51" s="17">
        <f t="shared" si="6"/>
        <v>9.4799999999999995E-2</v>
      </c>
      <c r="J51" s="15">
        <f t="shared" si="7"/>
        <v>0.36464000000000008</v>
      </c>
      <c r="K51" s="21">
        <f t="shared" si="8"/>
        <v>7.4498377566226239E-3</v>
      </c>
      <c r="L51" s="12">
        <v>4.0199999999999996</v>
      </c>
      <c r="M51" s="17">
        <f t="shared" si="9"/>
        <v>3.0100000000000002E-2</v>
      </c>
      <c r="N51" s="15">
        <f t="shared" si="10"/>
        <v>0.37305599999999994</v>
      </c>
      <c r="O51" s="21">
        <f t="shared" si="11"/>
        <v>6.6163810216764265E-3</v>
      </c>
      <c r="P51" s="1">
        <v>20</v>
      </c>
      <c r="Q51" s="27">
        <v>0.36464000000000008</v>
      </c>
      <c r="R51" s="28">
        <v>7.4498377566226239E-3</v>
      </c>
      <c r="S51" s="32">
        <v>788.83720930232562</v>
      </c>
      <c r="T51" s="32">
        <v>5.9113040366519085</v>
      </c>
      <c r="U51" s="27">
        <v>0.37305599999999994</v>
      </c>
      <c r="V51" s="28">
        <v>6.6163810216764265E-3</v>
      </c>
      <c r="W51" s="18">
        <v>43.318965517241374</v>
      </c>
      <c r="X51" s="18">
        <v>0.89536001804049181</v>
      </c>
    </row>
    <row r="52" spans="8:24">
      <c r="H52" s="12">
        <v>17.12</v>
      </c>
      <c r="I52" s="17">
        <f t="shared" si="6"/>
        <v>9.5600000000000004E-2</v>
      </c>
      <c r="J52" s="15">
        <f t="shared" si="7"/>
        <v>0.34240000000000004</v>
      </c>
      <c r="K52" s="21">
        <f t="shared" si="8"/>
        <v>7.1099119544478194E-3</v>
      </c>
      <c r="L52" s="12">
        <v>2.66</v>
      </c>
      <c r="M52" s="17">
        <f t="shared" si="9"/>
        <v>2.3300000000000001E-2</v>
      </c>
      <c r="N52" s="15">
        <f t="shared" si="10"/>
        <v>0.26014800000000005</v>
      </c>
      <c r="O52" s="21">
        <f t="shared" si="11"/>
        <v>4.750443553606337E-3</v>
      </c>
      <c r="P52" s="1">
        <v>21</v>
      </c>
      <c r="Q52" s="27">
        <v>0.34240000000000004</v>
      </c>
      <c r="R52" s="28">
        <v>7.1099119544478194E-3</v>
      </c>
      <c r="S52" s="32">
        <v>856.00000000000011</v>
      </c>
      <c r="T52" s="32">
        <v>6.3220566273958667</v>
      </c>
      <c r="U52" s="27">
        <v>0.26014800000000005</v>
      </c>
      <c r="V52" s="28">
        <v>4.750443553606337E-3</v>
      </c>
      <c r="W52" s="18">
        <v>27.198364008179961</v>
      </c>
      <c r="X52" s="18">
        <v>0.70181519610631227</v>
      </c>
    </row>
    <row r="53" spans="8:24">
      <c r="H53" s="12">
        <v>17.29</v>
      </c>
      <c r="I53" s="17">
        <f t="shared" si="6"/>
        <v>9.6449999999999994E-2</v>
      </c>
      <c r="J53" s="15">
        <f t="shared" si="7"/>
        <v>0.31467800000000001</v>
      </c>
      <c r="K53" s="21">
        <f t="shared" si="8"/>
        <v>6.6838003965558395E-3</v>
      </c>
      <c r="L53" s="12">
        <v>1.78</v>
      </c>
      <c r="M53" s="17">
        <f t="shared" si="9"/>
        <v>1.89E-2</v>
      </c>
      <c r="N53" s="15">
        <f t="shared" si="10"/>
        <v>0.179424</v>
      </c>
      <c r="O53" s="21">
        <f t="shared" si="11"/>
        <v>3.4442283640896986E-3</v>
      </c>
      <c r="P53" s="1">
        <v>22</v>
      </c>
      <c r="Q53" s="27">
        <v>0.31467800000000001</v>
      </c>
      <c r="R53" s="28">
        <v>6.6838003965558395E-3</v>
      </c>
      <c r="S53" s="32">
        <v>950</v>
      </c>
      <c r="T53" s="32">
        <v>6.8959376698061838</v>
      </c>
      <c r="U53" s="27">
        <v>0.179424</v>
      </c>
      <c r="V53" s="28">
        <v>3.4442283640896986E-3</v>
      </c>
      <c r="W53" s="18">
        <v>17.658730158730158</v>
      </c>
      <c r="X53" s="18">
        <v>0.56352088150096902</v>
      </c>
    </row>
    <row r="54" spans="8:24">
      <c r="H54" s="12">
        <v>17.37</v>
      </c>
      <c r="I54" s="17">
        <f t="shared" si="6"/>
        <v>9.6850000000000006E-2</v>
      </c>
      <c r="J54" s="15">
        <f t="shared" si="7"/>
        <v>0.30397500000000005</v>
      </c>
      <c r="K54" s="21">
        <f t="shared" si="8"/>
        <v>6.5207428761031531E-3</v>
      </c>
      <c r="L54" s="12">
        <v>1</v>
      </c>
      <c r="M54" s="17">
        <f t="shared" si="9"/>
        <v>1.4999999999999999E-2</v>
      </c>
      <c r="N54" s="15">
        <f t="shared" si="10"/>
        <v>0.1037</v>
      </c>
      <c r="O54" s="21">
        <f t="shared" si="11"/>
        <v>2.2716206769617148E-3</v>
      </c>
      <c r="P54" s="1">
        <v>23</v>
      </c>
      <c r="Q54" s="27">
        <v>0.30397500000000005</v>
      </c>
      <c r="R54" s="28">
        <v>6.5207428761031531E-3</v>
      </c>
      <c r="S54" s="32">
        <v>992.57142857142867</v>
      </c>
      <c r="T54" s="32">
        <v>7.1546297270097945</v>
      </c>
      <c r="U54" s="27">
        <v>0.1037</v>
      </c>
      <c r="V54" s="28">
        <v>2.2716206769617148E-3</v>
      </c>
      <c r="W54" s="18">
        <v>9.6432015429122462</v>
      </c>
      <c r="X54" s="18">
        <v>0.4181748525949186</v>
      </c>
    </row>
    <row r="55" spans="8:24">
      <c r="H55" s="12">
        <v>17.420000000000002</v>
      </c>
      <c r="I55" s="17">
        <f t="shared" si="6"/>
        <v>9.7100000000000006E-2</v>
      </c>
      <c r="J55" s="15">
        <f t="shared" si="7"/>
        <v>0.29788200000000009</v>
      </c>
      <c r="K55" s="21">
        <f t="shared" si="8"/>
        <v>6.4283682238185464E-3</v>
      </c>
      <c r="L55" s="12">
        <v>0.49</v>
      </c>
      <c r="M55" s="17">
        <f t="shared" si="9"/>
        <v>1.2449999999999999E-2</v>
      </c>
      <c r="N55" s="15">
        <f t="shared" si="10"/>
        <v>5.1449999999999996E-2</v>
      </c>
      <c r="O55" s="21">
        <f t="shared" si="11"/>
        <v>1.5435456342460369E-3</v>
      </c>
      <c r="P55" s="1">
        <v>24</v>
      </c>
      <c r="Q55" s="27">
        <v>0.29788200000000009</v>
      </c>
      <c r="R55" s="28">
        <v>6.4283682238185464E-3</v>
      </c>
      <c r="S55" s="32">
        <v>1018.7134502923976</v>
      </c>
      <c r="T55" s="32">
        <v>7.313131467720468</v>
      </c>
      <c r="U55" s="27">
        <v>5.1449999999999996E-2</v>
      </c>
      <c r="V55" s="28">
        <v>1.5435456342460369E-3</v>
      </c>
      <c r="W55" s="18">
        <v>4.6666666666666661</v>
      </c>
      <c r="X55" s="18">
        <v>0.29749559344285059</v>
      </c>
    </row>
    <row r="56" spans="8:24">
      <c r="H56" s="12">
        <v>11.15</v>
      </c>
      <c r="I56" s="17">
        <f t="shared" si="6"/>
        <v>6.5750000000000003E-2</v>
      </c>
      <c r="J56" s="15">
        <f t="shared" si="7"/>
        <v>0.47276000000000001</v>
      </c>
      <c r="K56" s="21">
        <f t="shared" si="8"/>
        <v>8.6669965847460673E-3</v>
      </c>
      <c r="L56" s="12">
        <v>8.65</v>
      </c>
      <c r="M56" s="17">
        <f t="shared" si="9"/>
        <v>5.3250000000000006E-2</v>
      </c>
      <c r="N56" s="15">
        <f t="shared" si="10"/>
        <v>0.32610500000000003</v>
      </c>
      <c r="O56" s="21">
        <f t="shared" si="11"/>
        <v>6.0965820224327333E-3</v>
      </c>
      <c r="P56" s="1">
        <v>25</v>
      </c>
      <c r="Q56" s="27">
        <v>0.47276000000000001</v>
      </c>
      <c r="R56" s="28">
        <v>8.6669965847460673E-3</v>
      </c>
      <c r="S56" s="32">
        <v>262.97169811320759</v>
      </c>
      <c r="T56" s="32">
        <v>2.6399783403813086</v>
      </c>
      <c r="U56" s="27">
        <v>0.32610500000000003</v>
      </c>
      <c r="V56" s="28">
        <v>6.0965820224327333E-3</v>
      </c>
      <c r="W56" s="18">
        <v>229.44297082228115</v>
      </c>
      <c r="X56" s="18">
        <v>2.4587210478104775</v>
      </c>
    </row>
    <row r="57" spans="8:24">
      <c r="H57" s="19">
        <v>18.600000000000001</v>
      </c>
      <c r="I57" s="17">
        <f t="shared" si="6"/>
        <v>0.10300000000000001</v>
      </c>
      <c r="J57" s="15">
        <f t="shared" si="7"/>
        <v>0</v>
      </c>
      <c r="K57" s="21">
        <f t="shared" si="8"/>
        <v>1.8600000000000003E-3</v>
      </c>
      <c r="L57" s="19">
        <v>9.31</v>
      </c>
      <c r="M57" s="17">
        <f t="shared" si="9"/>
        <v>5.6550000000000003E-2</v>
      </c>
      <c r="N57" s="15">
        <f t="shared" si="10"/>
        <v>0</v>
      </c>
      <c r="O57" s="22">
        <f t="shared" si="11"/>
        <v>9.3100000000000008E-4</v>
      </c>
      <c r="Q57" s="15"/>
      <c r="R57" s="21"/>
      <c r="U57" s="15"/>
      <c r="V57" s="22"/>
    </row>
    <row r="58" spans="8:24">
      <c r="H58" s="19">
        <v>0</v>
      </c>
      <c r="I58" s="17">
        <f t="shared" si="6"/>
        <v>0.01</v>
      </c>
      <c r="J58" s="15">
        <f t="shared" si="7"/>
        <v>0</v>
      </c>
      <c r="K58" s="22">
        <f t="shared" si="8"/>
        <v>5.2300000000000003E-4</v>
      </c>
      <c r="L58" s="19">
        <v>0</v>
      </c>
      <c r="M58" s="17">
        <f t="shared" si="9"/>
        <v>0.01</v>
      </c>
      <c r="N58" s="15">
        <f t="shared" si="10"/>
        <v>0</v>
      </c>
      <c r="O58" s="22">
        <f t="shared" si="11"/>
        <v>1.0490000000000002E-3</v>
      </c>
      <c r="Q58" s="15"/>
      <c r="R58" s="22"/>
      <c r="U58" s="15"/>
      <c r="V58" s="22"/>
    </row>
  </sheetData>
  <mergeCells count="7">
    <mergeCell ref="U30:X30"/>
    <mergeCell ref="H1:K1"/>
    <mergeCell ref="L1:O1"/>
    <mergeCell ref="B1:C1"/>
    <mergeCell ref="D1:E1"/>
    <mergeCell ref="A1:A2"/>
    <mergeCell ref="Q30:T3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5345-048D-3749-A85D-5F631A676B0D}">
  <dimension ref="A1:Y60"/>
  <sheetViews>
    <sheetView workbookViewId="0">
      <selection activeCell="K41" sqref="K41"/>
    </sheetView>
  </sheetViews>
  <sheetFormatPr baseColWidth="10" defaultRowHeight="16"/>
  <cols>
    <col min="3" max="3" width="10.83203125" style="6"/>
    <col min="5" max="5" width="10.83203125" style="6"/>
    <col min="17" max="17" width="15.83203125" bestFit="1" customWidth="1"/>
  </cols>
  <sheetData>
    <row r="1" spans="1:24">
      <c r="A1" s="1"/>
      <c r="B1" s="10" t="s">
        <v>4</v>
      </c>
      <c r="C1" s="10"/>
      <c r="D1" s="10" t="s">
        <v>5</v>
      </c>
      <c r="E1" s="10"/>
      <c r="G1" s="35"/>
      <c r="H1" s="36" t="s">
        <v>4</v>
      </c>
      <c r="I1" s="36"/>
      <c r="J1" s="36"/>
      <c r="K1" s="36"/>
      <c r="L1" s="36" t="s">
        <v>5</v>
      </c>
      <c r="M1" s="36"/>
      <c r="N1" s="36"/>
      <c r="O1" s="36"/>
      <c r="Q1" t="s">
        <v>7</v>
      </c>
    </row>
    <row r="2" spans="1:24">
      <c r="A2" s="1"/>
      <c r="B2" s="2" t="s">
        <v>1</v>
      </c>
      <c r="C2" s="5" t="s">
        <v>2</v>
      </c>
      <c r="D2" s="2" t="s">
        <v>1</v>
      </c>
      <c r="E2" s="5" t="s">
        <v>2</v>
      </c>
      <c r="G2" s="35"/>
      <c r="H2" s="35" t="s">
        <v>16</v>
      </c>
      <c r="I2" s="35" t="s">
        <v>18</v>
      </c>
      <c r="J2" s="35" t="s">
        <v>17</v>
      </c>
      <c r="K2" s="35" t="s">
        <v>19</v>
      </c>
      <c r="L2" s="35" t="s">
        <v>16</v>
      </c>
      <c r="M2" s="35" t="s">
        <v>18</v>
      </c>
      <c r="N2" s="35" t="s">
        <v>17</v>
      </c>
      <c r="O2" s="35" t="s">
        <v>19</v>
      </c>
      <c r="Q2" t="s">
        <v>8</v>
      </c>
      <c r="S2" t="s">
        <v>9</v>
      </c>
      <c r="U2" t="s">
        <v>8</v>
      </c>
      <c r="W2" t="s">
        <v>9</v>
      </c>
    </row>
    <row r="3" spans="1:24">
      <c r="A3" s="1">
        <v>1</v>
      </c>
      <c r="B3" s="2">
        <v>0.39</v>
      </c>
      <c r="C3" s="5">
        <v>52.4</v>
      </c>
      <c r="D3" s="2">
        <v>0.37</v>
      </c>
      <c r="E3" s="5">
        <v>68.400000000000006</v>
      </c>
      <c r="G3" s="35">
        <v>1</v>
      </c>
      <c r="H3" s="37">
        <v>0.39</v>
      </c>
      <c r="I3" s="37">
        <f>H3*0.5%+0.01</f>
        <v>1.1950000000000001E-2</v>
      </c>
      <c r="J3" s="38">
        <v>52.4</v>
      </c>
      <c r="K3" s="39">
        <f>J3*1.5%+0.1</f>
        <v>0.8859999999999999</v>
      </c>
      <c r="L3" s="40">
        <v>0.37</v>
      </c>
      <c r="M3" s="41">
        <f>L3*0.5%+0.01</f>
        <v>1.1849999999999999E-2</v>
      </c>
      <c r="N3" s="38">
        <v>68.400000000000006</v>
      </c>
      <c r="O3" s="39">
        <f>N3*1.5%+0.1</f>
        <v>1.1260000000000001</v>
      </c>
      <c r="Q3" s="16">
        <f>H3/J3*1000</f>
        <v>7.442748091603054</v>
      </c>
      <c r="R3" s="16">
        <f>((I3/(J3*0.001))^2+(K3*0.001*H3/(J3*0.001)^2))^(1/2)</f>
        <v>0.42172658011279995</v>
      </c>
      <c r="S3" s="25">
        <v>2.0435999999999999E-2</v>
      </c>
      <c r="T3" s="26">
        <v>7.1519178127268772E-4</v>
      </c>
      <c r="U3" s="16">
        <f>L3/N3*1000</f>
        <v>5.409356725146198</v>
      </c>
      <c r="V3" s="16">
        <f>((M3/(N3*0.001))^2+(O3*0.001*L3/(N3*0.001)^2))^(1/2)</f>
        <v>0.34505479264085176</v>
      </c>
      <c r="W3" s="25">
        <v>2.5308000000000004E-2</v>
      </c>
      <c r="X3" s="25">
        <v>9.1134368709066074E-4</v>
      </c>
    </row>
    <row r="4" spans="1:24">
      <c r="A4" s="1">
        <v>2</v>
      </c>
      <c r="B4" s="2">
        <v>1.7</v>
      </c>
      <c r="C4" s="5">
        <v>50</v>
      </c>
      <c r="D4" s="2">
        <v>1.66</v>
      </c>
      <c r="E4" s="5">
        <v>66.900000000000006</v>
      </c>
      <c r="G4" s="35">
        <v>2</v>
      </c>
      <c r="H4" s="40">
        <v>1.7</v>
      </c>
      <c r="I4" s="41">
        <f t="shared" ref="I4:I29" si="0">H4*0.5%+0.01</f>
        <v>1.8500000000000003E-2</v>
      </c>
      <c r="J4" s="38">
        <v>50</v>
      </c>
      <c r="K4" s="39">
        <f t="shared" ref="K4:K29" si="1">J4*1.5%+0.1</f>
        <v>0.85</v>
      </c>
      <c r="L4" s="40">
        <v>1.66</v>
      </c>
      <c r="M4" s="41">
        <f t="shared" ref="M4:M28" si="2">L4*0.5%+0.01</f>
        <v>1.83E-2</v>
      </c>
      <c r="N4" s="38">
        <v>66.900000000000006</v>
      </c>
      <c r="O4" s="39">
        <f t="shared" ref="O4:O28" si="3">N4*1.5%+0.1</f>
        <v>1.1035000000000001</v>
      </c>
      <c r="Q4" s="16">
        <f t="shared" ref="Q4:Q28" si="4">H4/J4*1000</f>
        <v>34</v>
      </c>
      <c r="R4" s="16">
        <f t="shared" ref="R4:R27" si="5">((I4/(J4*0.001))^2+(K4*0.001*H4/(J4*0.001)^2))^(1/2)</f>
        <v>0.8455175929571187</v>
      </c>
      <c r="S4" s="27">
        <v>8.5000000000000006E-2</v>
      </c>
      <c r="T4" s="28">
        <v>1.7157068514172228E-3</v>
      </c>
      <c r="U4" s="16">
        <f>L4/N4*1000</f>
        <v>24.81315396113602</v>
      </c>
      <c r="V4" s="16">
        <f>((M4/(N4*0.001))^2+(O4*0.001*L4/(N4*0.001)^2))^(1/2)</f>
        <v>0.6957821355549032</v>
      </c>
      <c r="W4" s="27">
        <v>0.111054</v>
      </c>
      <c r="X4" s="28">
        <v>2.2032623332231688E-3</v>
      </c>
    </row>
    <row r="5" spans="1:24">
      <c r="A5" s="1">
        <v>3</v>
      </c>
      <c r="B5" s="2">
        <v>2.76</v>
      </c>
      <c r="C5" s="5">
        <v>48.4</v>
      </c>
      <c r="D5" s="2">
        <v>2.69</v>
      </c>
      <c r="E5" s="5">
        <v>64.7</v>
      </c>
      <c r="G5" s="35">
        <v>3</v>
      </c>
      <c r="H5" s="40">
        <v>2.76</v>
      </c>
      <c r="I5" s="41">
        <f t="shared" si="0"/>
        <v>2.3800000000000002E-2</v>
      </c>
      <c r="J5" s="38">
        <v>48.4</v>
      </c>
      <c r="K5" s="39">
        <f t="shared" si="1"/>
        <v>0.82599999999999996</v>
      </c>
      <c r="L5" s="40">
        <v>2.69</v>
      </c>
      <c r="M5" s="41">
        <f t="shared" si="2"/>
        <v>2.3449999999999999E-2</v>
      </c>
      <c r="N5" s="38">
        <v>64.7</v>
      </c>
      <c r="O5" s="39">
        <f t="shared" si="3"/>
        <v>1.0705</v>
      </c>
      <c r="Q5" s="16">
        <f t="shared" si="4"/>
        <v>57.02479338842975</v>
      </c>
      <c r="R5" s="16">
        <f t="shared" si="5"/>
        <v>1.1022683704128229</v>
      </c>
      <c r="S5" s="27">
        <v>0.13358399999999998</v>
      </c>
      <c r="T5" s="28">
        <v>2.5542563191661089E-3</v>
      </c>
      <c r="U5" s="16">
        <f>L5/N5*1000</f>
        <v>41.576506955177742</v>
      </c>
      <c r="V5" s="16">
        <f>((M5/(N5*0.001))^2+(O5*0.001*L5/(N5*0.001)^2))^(1/2)</f>
        <v>0.90513660866080115</v>
      </c>
      <c r="W5" s="27">
        <v>0.174043</v>
      </c>
      <c r="X5" s="28">
        <v>3.2548881213107774E-3</v>
      </c>
    </row>
    <row r="6" spans="1:24">
      <c r="A6" s="1">
        <v>4</v>
      </c>
      <c r="B6" s="2">
        <v>4.03</v>
      </c>
      <c r="C6" s="5">
        <v>46.3</v>
      </c>
      <c r="D6" s="2">
        <v>3.64</v>
      </c>
      <c r="E6" s="5">
        <v>62.6</v>
      </c>
      <c r="G6" s="35">
        <v>4</v>
      </c>
      <c r="H6" s="40">
        <v>4.03</v>
      </c>
      <c r="I6" s="41">
        <f t="shared" si="0"/>
        <v>3.0150000000000003E-2</v>
      </c>
      <c r="J6" s="38">
        <v>46.3</v>
      </c>
      <c r="K6" s="39">
        <f t="shared" si="1"/>
        <v>0.79449999999999987</v>
      </c>
      <c r="L6" s="40">
        <v>3.64</v>
      </c>
      <c r="M6" s="41">
        <f t="shared" si="2"/>
        <v>2.8200000000000003E-2</v>
      </c>
      <c r="N6" s="38">
        <v>62.6</v>
      </c>
      <c r="O6" s="39">
        <f t="shared" si="3"/>
        <v>1.0389999999999999</v>
      </c>
      <c r="Q6" s="16">
        <f t="shared" si="4"/>
        <v>87.041036717062653</v>
      </c>
      <c r="R6" s="16">
        <f t="shared" si="5"/>
        <v>1.384794150100622</v>
      </c>
      <c r="S6" s="27">
        <v>0.186589</v>
      </c>
      <c r="T6" s="28">
        <v>3.4929085029885907E-3</v>
      </c>
      <c r="U6" s="16">
        <f>L6/N6*1000</f>
        <v>58.146964856230035</v>
      </c>
      <c r="V6" s="16">
        <f>((M6/(N6*0.001))^2+(O6*0.001*L6/(N6*0.001)^2))^(1/2)</f>
        <v>1.0807509138286817</v>
      </c>
      <c r="W6" s="27">
        <v>0.22786400000000001</v>
      </c>
      <c r="X6" s="28">
        <v>4.1736765739573065E-3</v>
      </c>
    </row>
    <row r="7" spans="1:24">
      <c r="A7" s="1">
        <v>5</v>
      </c>
      <c r="B7" s="9">
        <v>5</v>
      </c>
      <c r="C7" s="5">
        <v>44.1</v>
      </c>
      <c r="D7" s="2">
        <v>5.34</v>
      </c>
      <c r="E7" s="5">
        <v>59</v>
      </c>
      <c r="G7" s="35">
        <v>5</v>
      </c>
      <c r="H7" s="40">
        <v>5</v>
      </c>
      <c r="I7" s="41">
        <f t="shared" si="0"/>
        <v>3.5000000000000003E-2</v>
      </c>
      <c r="J7" s="38">
        <v>44.1</v>
      </c>
      <c r="K7" s="39">
        <f t="shared" si="1"/>
        <v>0.76149999999999995</v>
      </c>
      <c r="L7" s="40">
        <v>5.34</v>
      </c>
      <c r="M7" s="41">
        <f t="shared" si="2"/>
        <v>3.6700000000000003E-2</v>
      </c>
      <c r="N7" s="38">
        <v>59</v>
      </c>
      <c r="O7" s="39">
        <f t="shared" si="3"/>
        <v>0.98499999999999999</v>
      </c>
      <c r="Q7" s="30">
        <f t="shared" si="4"/>
        <v>113.37868480725622</v>
      </c>
      <c r="R7" s="30">
        <f t="shared" si="5"/>
        <v>1.6086194011461634</v>
      </c>
      <c r="S7" s="27">
        <v>0.2205</v>
      </c>
      <c r="T7" s="28">
        <v>4.108460599786738E-3</v>
      </c>
      <c r="U7" s="16">
        <f>L7/N7*1000</f>
        <v>90.508474576271183</v>
      </c>
      <c r="V7" s="16">
        <f>((M7/(N7*0.001))^2+(O7*0.001*L7/(N7*0.001)^2))^(1/2)</f>
        <v>1.3776637773715898</v>
      </c>
      <c r="W7" s="27">
        <v>0.31506000000000001</v>
      </c>
      <c r="X7" s="28">
        <v>5.6881519054961961E-3</v>
      </c>
    </row>
    <row r="8" spans="1:24">
      <c r="A8" s="1">
        <v>6</v>
      </c>
      <c r="B8" s="2">
        <v>5.52</v>
      </c>
      <c r="C8" s="5">
        <v>42.3</v>
      </c>
      <c r="D8" s="2">
        <v>5.52</v>
      </c>
      <c r="E8" s="5">
        <v>58.7</v>
      </c>
      <c r="G8" s="35">
        <v>6</v>
      </c>
      <c r="H8" s="40">
        <v>5.52</v>
      </c>
      <c r="I8" s="41">
        <f t="shared" si="0"/>
        <v>3.7600000000000001E-2</v>
      </c>
      <c r="J8" s="38">
        <v>42.3</v>
      </c>
      <c r="K8" s="39">
        <f t="shared" si="1"/>
        <v>0.73449999999999993</v>
      </c>
      <c r="L8" s="40">
        <v>5.52</v>
      </c>
      <c r="M8" s="41">
        <f t="shared" si="2"/>
        <v>3.7600000000000001E-2</v>
      </c>
      <c r="N8" s="38">
        <v>58.7</v>
      </c>
      <c r="O8" s="39">
        <f t="shared" si="3"/>
        <v>0.98050000000000004</v>
      </c>
      <c r="Q8" s="30">
        <f t="shared" si="4"/>
        <v>130.49645390070921</v>
      </c>
      <c r="R8" s="30">
        <f t="shared" si="5"/>
        <v>1.7481626126837231</v>
      </c>
      <c r="S8" s="27">
        <v>0.23349599999999995</v>
      </c>
      <c r="T8" s="28">
        <v>4.35523941293702E-3</v>
      </c>
      <c r="U8" s="16">
        <f>L8/N8*1000</f>
        <v>94.037478705281075</v>
      </c>
      <c r="V8" s="16">
        <f>((M8/(N8*0.001))^2+(O8*0.001*L8/(N8*0.001)^2))^(1/2)</f>
        <v>1.4075014732467792</v>
      </c>
      <c r="W8" s="27">
        <v>0.32402400000000003</v>
      </c>
      <c r="X8" s="28">
        <v>5.8450850690131102E-3</v>
      </c>
    </row>
    <row r="9" spans="1:24">
      <c r="A9" s="1">
        <v>7</v>
      </c>
      <c r="B9" s="2">
        <v>6.12</v>
      </c>
      <c r="C9" s="5">
        <v>39.700000000000003</v>
      </c>
      <c r="D9" s="2">
        <v>6.06</v>
      </c>
      <c r="E9" s="5">
        <v>56.6</v>
      </c>
      <c r="G9" s="35">
        <v>7</v>
      </c>
      <c r="H9" s="40">
        <v>6.12</v>
      </c>
      <c r="I9" s="41">
        <f t="shared" si="0"/>
        <v>4.0600000000000004E-2</v>
      </c>
      <c r="J9" s="38">
        <v>39.700000000000003</v>
      </c>
      <c r="K9" s="39">
        <f t="shared" si="1"/>
        <v>0.69550000000000001</v>
      </c>
      <c r="L9" s="40">
        <v>6.06</v>
      </c>
      <c r="M9" s="41">
        <f t="shared" si="2"/>
        <v>4.0299999999999996E-2</v>
      </c>
      <c r="N9" s="38">
        <v>56.6</v>
      </c>
      <c r="O9" s="39">
        <f t="shared" si="3"/>
        <v>0.94899999999999995</v>
      </c>
      <c r="Q9" s="30">
        <f t="shared" si="4"/>
        <v>154.15617128463475</v>
      </c>
      <c r="R9" s="30">
        <f t="shared" si="5"/>
        <v>1.9355875718084632</v>
      </c>
      <c r="S9" s="27">
        <v>0.24296400000000004</v>
      </c>
      <c r="T9" s="28">
        <v>4.5514190582718267E-3</v>
      </c>
      <c r="U9" s="30">
        <f>L9/N9*1000</f>
        <v>107.06713780918727</v>
      </c>
      <c r="V9" s="30">
        <f>((M9/(N9*0.001))^2+(O9*0.001*L9/(N9*0.001)^2))^(1/2)</f>
        <v>1.517279061009958</v>
      </c>
      <c r="W9" s="27">
        <v>0.34299599999999997</v>
      </c>
      <c r="X9" s="28">
        <v>6.1867746559899836E-3</v>
      </c>
    </row>
    <row r="10" spans="1:24">
      <c r="A10" s="1">
        <v>8</v>
      </c>
      <c r="B10" s="2">
        <v>6.69</v>
      </c>
      <c r="C10" s="5">
        <v>36.799999999999997</v>
      </c>
      <c r="D10" s="2">
        <v>6.46</v>
      </c>
      <c r="E10" s="5">
        <v>54.5</v>
      </c>
      <c r="G10" s="35">
        <v>8</v>
      </c>
      <c r="H10" s="40">
        <v>6.69</v>
      </c>
      <c r="I10" s="41">
        <f t="shared" si="0"/>
        <v>4.3450000000000003E-2</v>
      </c>
      <c r="J10" s="38">
        <v>36.799999999999997</v>
      </c>
      <c r="K10" s="39">
        <f t="shared" si="1"/>
        <v>0.65199999999999991</v>
      </c>
      <c r="L10" s="40">
        <v>6.46</v>
      </c>
      <c r="M10" s="41">
        <f t="shared" si="2"/>
        <v>4.2300000000000004E-2</v>
      </c>
      <c r="N10" s="38">
        <v>54.5</v>
      </c>
      <c r="O10" s="39">
        <f t="shared" si="3"/>
        <v>0.91749999999999998</v>
      </c>
      <c r="Q10" s="30">
        <f t="shared" si="4"/>
        <v>181.79347826086959</v>
      </c>
      <c r="R10" s="30">
        <f t="shared" si="5"/>
        <v>2.1482490734092243</v>
      </c>
      <c r="S10" s="27">
        <v>0.24619200000000002</v>
      </c>
      <c r="T10" s="28">
        <v>4.6457152534351469E-3</v>
      </c>
      <c r="U10" s="30">
        <f>L10/N10*1000</f>
        <v>118.53211009174312</v>
      </c>
      <c r="V10" s="30">
        <f>((M10/(N10*0.001))^2+(O10*0.001*L10/(N10*0.001)^2))^(1/2)</f>
        <v>1.6117926664732642</v>
      </c>
      <c r="W10" s="27">
        <v>0.35206999999999999</v>
      </c>
      <c r="X10" s="28">
        <v>6.3596037867936391E-3</v>
      </c>
    </row>
    <row r="11" spans="1:24">
      <c r="A11" s="1">
        <v>9</v>
      </c>
      <c r="B11" s="2">
        <v>7.15</v>
      </c>
      <c r="C11" s="5">
        <v>34.1</v>
      </c>
      <c r="D11" s="2">
        <v>6.95</v>
      </c>
      <c r="E11" s="5">
        <v>51.5</v>
      </c>
      <c r="G11" s="35">
        <v>9</v>
      </c>
      <c r="H11" s="40">
        <v>7.15</v>
      </c>
      <c r="I11" s="41">
        <f t="shared" si="0"/>
        <v>4.5750000000000006E-2</v>
      </c>
      <c r="J11" s="38">
        <v>34.1</v>
      </c>
      <c r="K11" s="39">
        <f t="shared" si="1"/>
        <v>0.61149999999999993</v>
      </c>
      <c r="L11" s="40">
        <v>6.95</v>
      </c>
      <c r="M11" s="41">
        <f t="shared" si="2"/>
        <v>4.4750000000000005E-2</v>
      </c>
      <c r="N11" s="38">
        <v>51.5</v>
      </c>
      <c r="O11" s="39">
        <f t="shared" si="3"/>
        <v>0.87249999999999994</v>
      </c>
      <c r="Q11" s="30">
        <f t="shared" si="4"/>
        <v>209.67741935483872</v>
      </c>
      <c r="R11" s="30">
        <f t="shared" si="5"/>
        <v>2.3579768771317027</v>
      </c>
      <c r="S11" s="27">
        <v>0.24381500000000003</v>
      </c>
      <c r="T11" s="28">
        <v>4.6422177303795222E-3</v>
      </c>
      <c r="U11" s="30">
        <f>L11/N11*1000</f>
        <v>134.95145631067962</v>
      </c>
      <c r="V11" s="30">
        <f>((M11/(N11*0.001))^2+(O11*0.001*L11/(N11*0.001)^2))^(1/2)</f>
        <v>1.7439485071277887</v>
      </c>
      <c r="W11" s="27">
        <v>0.35792499999999999</v>
      </c>
      <c r="X11" s="28">
        <v>6.4870545246860688E-3</v>
      </c>
    </row>
    <row r="12" spans="1:24">
      <c r="A12" s="1">
        <v>10</v>
      </c>
      <c r="B12" s="2">
        <v>7.41</v>
      </c>
      <c r="C12" s="5">
        <v>32</v>
      </c>
      <c r="D12" s="2">
        <v>7.27</v>
      </c>
      <c r="E12" s="5">
        <v>49.4</v>
      </c>
      <c r="G12" s="35">
        <v>10</v>
      </c>
      <c r="H12" s="40">
        <v>7.41</v>
      </c>
      <c r="I12" s="41">
        <f t="shared" si="0"/>
        <v>4.7050000000000002E-2</v>
      </c>
      <c r="J12" s="38">
        <v>32</v>
      </c>
      <c r="K12" s="39">
        <f t="shared" si="1"/>
        <v>0.57999999999999996</v>
      </c>
      <c r="L12" s="40">
        <v>7.27</v>
      </c>
      <c r="M12" s="41">
        <f t="shared" si="2"/>
        <v>4.6350000000000002E-2</v>
      </c>
      <c r="N12" s="38">
        <v>49.4</v>
      </c>
      <c r="O12" s="39">
        <f t="shared" si="3"/>
        <v>0.84099999999999997</v>
      </c>
      <c r="Q12" s="30">
        <f t="shared" si="4"/>
        <v>231.5625</v>
      </c>
      <c r="R12" s="30">
        <f t="shared" si="5"/>
        <v>2.5216837946412416</v>
      </c>
      <c r="S12" s="27">
        <v>0.23712</v>
      </c>
      <c r="T12" s="28">
        <v>4.553890227047639E-3</v>
      </c>
      <c r="U12" s="30">
        <f>L12/N12*1000</f>
        <v>147.16599190283401</v>
      </c>
      <c r="V12" s="30">
        <f>((M12/(N12*0.001))^2+(O12*0.001*L12/(N12*0.001)^2))^(1/2)</f>
        <v>1.840034483630413</v>
      </c>
      <c r="W12" s="27">
        <v>0.35913799999999996</v>
      </c>
      <c r="X12" s="28">
        <v>6.5287466071980447E-3</v>
      </c>
    </row>
    <row r="13" spans="1:24">
      <c r="A13" s="1">
        <v>11</v>
      </c>
      <c r="B13" s="2">
        <v>7.58</v>
      </c>
      <c r="C13" s="5">
        <v>30.4</v>
      </c>
      <c r="D13" s="2">
        <v>7.54</v>
      </c>
      <c r="E13" s="5">
        <v>47.5</v>
      </c>
      <c r="G13" s="35">
        <v>11</v>
      </c>
      <c r="H13" s="40">
        <v>7.58</v>
      </c>
      <c r="I13" s="41">
        <f t="shared" si="0"/>
        <v>4.7900000000000005E-2</v>
      </c>
      <c r="J13" s="38">
        <v>30.4</v>
      </c>
      <c r="K13" s="39">
        <f t="shared" si="1"/>
        <v>0.55599999999999994</v>
      </c>
      <c r="L13" s="40">
        <v>7.54</v>
      </c>
      <c r="M13" s="41">
        <f t="shared" si="2"/>
        <v>4.7700000000000006E-2</v>
      </c>
      <c r="N13" s="38">
        <v>47.5</v>
      </c>
      <c r="O13" s="39">
        <f t="shared" si="3"/>
        <v>0.8125</v>
      </c>
      <c r="Q13" s="30">
        <f t="shared" si="4"/>
        <v>249.34210526315792</v>
      </c>
      <c r="R13" s="30">
        <f t="shared" si="5"/>
        <v>2.6538714501314327</v>
      </c>
      <c r="S13" s="27">
        <v>0.230432</v>
      </c>
      <c r="T13" s="28">
        <v>4.458950954652899E-3</v>
      </c>
      <c r="U13" s="30">
        <f>L13/N13*1000</f>
        <v>158.73684210526315</v>
      </c>
      <c r="V13" s="30">
        <f>((M13/(N13*0.001))^2+(O13*0.001*L13/(N13*0.001)^2))^(1/2)</f>
        <v>1.9296824190076323</v>
      </c>
      <c r="W13" s="27">
        <v>0.35814999999999997</v>
      </c>
      <c r="X13" s="28">
        <v>6.5318115500219388E-3</v>
      </c>
    </row>
    <row r="14" spans="1:24">
      <c r="A14" s="1">
        <v>12</v>
      </c>
      <c r="B14" s="2">
        <v>7.77</v>
      </c>
      <c r="C14" s="5">
        <v>28.3</v>
      </c>
      <c r="D14" s="2">
        <v>7.79</v>
      </c>
      <c r="E14" s="5">
        <v>45.5</v>
      </c>
      <c r="G14" s="35">
        <v>12</v>
      </c>
      <c r="H14" s="40">
        <v>7.77</v>
      </c>
      <c r="I14" s="41">
        <f t="shared" si="0"/>
        <v>4.8849999999999998E-2</v>
      </c>
      <c r="J14" s="38">
        <v>28.3</v>
      </c>
      <c r="K14" s="39">
        <f t="shared" si="1"/>
        <v>0.52449999999999997</v>
      </c>
      <c r="L14" s="40">
        <v>7.79</v>
      </c>
      <c r="M14" s="41">
        <f t="shared" si="2"/>
        <v>4.895E-2</v>
      </c>
      <c r="N14" s="38">
        <v>45.5</v>
      </c>
      <c r="O14" s="39">
        <f t="shared" si="3"/>
        <v>0.78249999999999997</v>
      </c>
      <c r="Q14" s="30">
        <f t="shared" si="4"/>
        <v>274.55830388692578</v>
      </c>
      <c r="R14" s="30">
        <f t="shared" si="5"/>
        <v>2.8404460171593224</v>
      </c>
      <c r="S14" s="27">
        <v>0.219891</v>
      </c>
      <c r="T14" s="28">
        <v>4.3034615962327348E-3</v>
      </c>
      <c r="U14" s="30">
        <f>L14/N14*1000</f>
        <v>171.20879120879121</v>
      </c>
      <c r="V14" s="30">
        <f>((M14/(N14*0.001))^2+(O14*0.001*L14/(N14*0.001)^2))^(1/2)</f>
        <v>2.0252932091480913</v>
      </c>
      <c r="W14" s="27">
        <v>0.35444500000000001</v>
      </c>
      <c r="X14" s="28">
        <v>6.4898216390167464E-3</v>
      </c>
    </row>
    <row r="15" spans="1:24">
      <c r="A15" s="1">
        <v>13</v>
      </c>
      <c r="B15" s="2">
        <v>7.93</v>
      </c>
      <c r="C15" s="5">
        <v>26.1</v>
      </c>
      <c r="D15" s="2">
        <v>8.0500000000000007</v>
      </c>
      <c r="E15" s="5">
        <v>42.2</v>
      </c>
      <c r="G15" s="35">
        <v>13</v>
      </c>
      <c r="H15" s="40">
        <v>7.93</v>
      </c>
      <c r="I15" s="41">
        <f t="shared" si="0"/>
        <v>4.965E-2</v>
      </c>
      <c r="J15" s="38">
        <v>26.1</v>
      </c>
      <c r="K15" s="39">
        <f t="shared" si="1"/>
        <v>0.49150000000000005</v>
      </c>
      <c r="L15" s="40">
        <v>8.0500000000000007</v>
      </c>
      <c r="M15" s="41">
        <f t="shared" si="2"/>
        <v>5.0250000000000003E-2</v>
      </c>
      <c r="N15" s="38">
        <v>42.2</v>
      </c>
      <c r="O15" s="39">
        <f t="shared" si="3"/>
        <v>0.73299999999999998</v>
      </c>
      <c r="Q15" s="30">
        <f t="shared" si="4"/>
        <v>303.83141762452107</v>
      </c>
      <c r="R15" s="30">
        <f t="shared" si="5"/>
        <v>3.056193257900341</v>
      </c>
      <c r="S15" s="27">
        <v>0.20697300000000002</v>
      </c>
      <c r="T15" s="28">
        <v>4.1073729903978772E-3</v>
      </c>
      <c r="U15" s="30">
        <f>L15/N15*1000</f>
        <v>190.75829383886256</v>
      </c>
      <c r="V15" s="30">
        <f>((M15/(N15*0.001))^2+(O15*0.001*L15/(N15*0.001)^2))^(1/2)</f>
        <v>2.1751582916158196</v>
      </c>
      <c r="W15" s="27">
        <v>0.33971000000000007</v>
      </c>
      <c r="X15" s="28">
        <v>6.2701198333843669E-3</v>
      </c>
    </row>
    <row r="16" spans="1:24">
      <c r="A16" s="1">
        <v>14</v>
      </c>
      <c r="B16" s="2">
        <v>8.1199999999999992</v>
      </c>
      <c r="C16" s="5">
        <v>23.2</v>
      </c>
      <c r="D16" s="2">
        <v>8.19</v>
      </c>
      <c r="E16" s="5">
        <v>40.1</v>
      </c>
      <c r="G16" s="35">
        <v>14</v>
      </c>
      <c r="H16" s="40">
        <v>8.1199999999999992</v>
      </c>
      <c r="I16" s="41">
        <f t="shared" si="0"/>
        <v>5.0599999999999999E-2</v>
      </c>
      <c r="J16" s="38">
        <v>23.2</v>
      </c>
      <c r="K16" s="39">
        <f t="shared" si="1"/>
        <v>0.44799999999999995</v>
      </c>
      <c r="L16" s="40">
        <v>8.19</v>
      </c>
      <c r="M16" s="41">
        <f t="shared" si="2"/>
        <v>5.0950000000000002E-2</v>
      </c>
      <c r="N16" s="38">
        <v>40.1</v>
      </c>
      <c r="O16" s="39">
        <f t="shared" si="3"/>
        <v>0.70150000000000001</v>
      </c>
      <c r="Q16" s="30">
        <f t="shared" si="4"/>
        <v>350</v>
      </c>
      <c r="R16" s="30">
        <f t="shared" si="5"/>
        <v>3.3934543027182991</v>
      </c>
      <c r="S16" s="27">
        <v>0.188384</v>
      </c>
      <c r="T16" s="28">
        <v>3.8224842686399633E-3</v>
      </c>
      <c r="U16" s="30">
        <f>L16/N16*1000</f>
        <v>204.23940149625932</v>
      </c>
      <c r="V16" s="30">
        <f>((M16/(N16*0.001))^2+(O16*0.001*L16/(N16*0.001)^2))^(1/2)</f>
        <v>2.2775586490892046</v>
      </c>
      <c r="W16" s="27">
        <v>0.32841900000000002</v>
      </c>
      <c r="X16" s="28">
        <v>6.0977485115614599E-3</v>
      </c>
    </row>
    <row r="17" spans="1:25">
      <c r="A17" s="1">
        <v>15</v>
      </c>
      <c r="B17" s="2">
        <v>8.25</v>
      </c>
      <c r="C17" s="5">
        <v>21</v>
      </c>
      <c r="D17" s="2">
        <v>8.33</v>
      </c>
      <c r="E17" s="5">
        <v>37.700000000000003</v>
      </c>
      <c r="G17" s="35">
        <v>15</v>
      </c>
      <c r="H17" s="40">
        <v>8.25</v>
      </c>
      <c r="I17" s="41">
        <f t="shared" si="0"/>
        <v>5.1250000000000004E-2</v>
      </c>
      <c r="J17" s="38">
        <v>21</v>
      </c>
      <c r="K17" s="39">
        <f t="shared" si="1"/>
        <v>0.41500000000000004</v>
      </c>
      <c r="L17" s="40">
        <v>8.33</v>
      </c>
      <c r="M17" s="41">
        <f t="shared" si="2"/>
        <v>5.1650000000000001E-2</v>
      </c>
      <c r="N17" s="38">
        <v>37.700000000000003</v>
      </c>
      <c r="O17" s="39">
        <f t="shared" si="3"/>
        <v>0.66549999999999998</v>
      </c>
      <c r="Q17" s="30">
        <f t="shared" si="4"/>
        <v>392.85714285714283</v>
      </c>
      <c r="R17" s="30">
        <f t="shared" si="5"/>
        <v>3.703988320507781</v>
      </c>
      <c r="S17" s="27">
        <v>0.17325000000000002</v>
      </c>
      <c r="T17" s="28">
        <v>3.5889243688046702E-3</v>
      </c>
      <c r="U17" s="30">
        <f>L17/N17*1000</f>
        <v>220.95490716180367</v>
      </c>
      <c r="V17" s="30">
        <f>((M17/(N17*0.001))^2+(O17*0.001*L17/(N17*0.001)^2))^(1/2)</f>
        <v>2.403618849584324</v>
      </c>
      <c r="W17" s="27">
        <v>0.31404100000000007</v>
      </c>
      <c r="X17" s="28">
        <v>5.8756509920390955E-3</v>
      </c>
    </row>
    <row r="18" spans="1:25">
      <c r="A18" s="1">
        <v>16</v>
      </c>
      <c r="B18" s="2">
        <v>8.35</v>
      </c>
      <c r="C18" s="5">
        <v>19.2</v>
      </c>
      <c r="D18" s="2">
        <v>8.49</v>
      </c>
      <c r="E18" s="5">
        <v>34.6</v>
      </c>
      <c r="G18" s="35">
        <v>16</v>
      </c>
      <c r="H18" s="40">
        <v>8.35</v>
      </c>
      <c r="I18" s="41">
        <f t="shared" si="0"/>
        <v>5.1750000000000004E-2</v>
      </c>
      <c r="J18" s="38">
        <v>19.2</v>
      </c>
      <c r="K18" s="39">
        <f t="shared" si="1"/>
        <v>0.38800000000000001</v>
      </c>
      <c r="L18" s="40">
        <v>8.49</v>
      </c>
      <c r="M18" s="41">
        <f t="shared" si="2"/>
        <v>5.2450000000000004E-2</v>
      </c>
      <c r="N18" s="38">
        <v>34.6</v>
      </c>
      <c r="O18" s="39">
        <f t="shared" si="3"/>
        <v>0.61899999999999999</v>
      </c>
      <c r="Q18" s="30">
        <f t="shared" si="4"/>
        <v>434.89583333333331</v>
      </c>
      <c r="R18" s="30">
        <f t="shared" si="5"/>
        <v>4.0066481549961477</v>
      </c>
      <c r="S18" s="27">
        <v>0.16031999999999999</v>
      </c>
      <c r="T18" s="28">
        <v>3.3887379656739464E-3</v>
      </c>
      <c r="U18" s="30">
        <f>L18/N18*1000</f>
        <v>245.37572254335259</v>
      </c>
      <c r="V18" s="30">
        <f>((M18/(N18*0.001))^2+(O18*0.001*L18/(N18*0.001)^2))^(1/2)</f>
        <v>2.5860693667458805</v>
      </c>
      <c r="W18" s="27">
        <v>0.29375400000000002</v>
      </c>
      <c r="X18" s="28">
        <v>5.5598267373183491E-3</v>
      </c>
    </row>
    <row r="19" spans="1:25">
      <c r="A19" s="1">
        <v>17</v>
      </c>
      <c r="B19" s="2">
        <v>8.43</v>
      </c>
      <c r="C19" s="5">
        <v>17.7</v>
      </c>
      <c r="D19" s="2">
        <v>8.56</v>
      </c>
      <c r="E19" s="5">
        <v>33</v>
      </c>
      <c r="G19" s="35">
        <v>17</v>
      </c>
      <c r="H19" s="40">
        <v>8.43</v>
      </c>
      <c r="I19" s="41">
        <f t="shared" si="0"/>
        <v>5.2150000000000002E-2</v>
      </c>
      <c r="J19" s="38">
        <v>17.7</v>
      </c>
      <c r="K19" s="39">
        <f t="shared" si="1"/>
        <v>0.36549999999999994</v>
      </c>
      <c r="L19" s="40">
        <v>8.56</v>
      </c>
      <c r="M19" s="41">
        <f t="shared" si="2"/>
        <v>5.2800000000000007E-2</v>
      </c>
      <c r="N19" s="38">
        <v>33</v>
      </c>
      <c r="O19" s="39">
        <f t="shared" si="3"/>
        <v>0.59499999999999997</v>
      </c>
      <c r="Q19" s="30">
        <f t="shared" si="4"/>
        <v>476.27118644067798</v>
      </c>
      <c r="R19" s="30">
        <f t="shared" si="5"/>
        <v>4.3029887612400035</v>
      </c>
      <c r="S19" s="27">
        <v>0.14921099999999998</v>
      </c>
      <c r="T19" s="28">
        <v>3.2164589675993068E-3</v>
      </c>
      <c r="U19" s="30">
        <f>L19/N19*1000</f>
        <v>259.39393939393938</v>
      </c>
      <c r="V19" s="30">
        <f>((M19/(N19*0.001))^2+(O19*0.001*L19/(N19*0.001)^2))^(1/2)</f>
        <v>2.6901582354011793</v>
      </c>
      <c r="W19" s="27">
        <v>0.28248000000000001</v>
      </c>
      <c r="X19" s="28">
        <v>5.3829958201730022E-3</v>
      </c>
    </row>
    <row r="20" spans="1:25">
      <c r="A20" s="1">
        <v>18</v>
      </c>
      <c r="B20" s="2">
        <v>8.5500000000000007</v>
      </c>
      <c r="C20" s="5">
        <v>15.1</v>
      </c>
      <c r="D20" s="2">
        <v>8.66</v>
      </c>
      <c r="E20" s="5">
        <v>30.8</v>
      </c>
      <c r="G20" s="35">
        <v>18</v>
      </c>
      <c r="H20" s="40">
        <v>8.5500000000000007</v>
      </c>
      <c r="I20" s="41">
        <f t="shared" si="0"/>
        <v>5.2750000000000005E-2</v>
      </c>
      <c r="J20" s="38">
        <v>15.1</v>
      </c>
      <c r="K20" s="39">
        <f t="shared" si="1"/>
        <v>0.32650000000000001</v>
      </c>
      <c r="L20" s="40">
        <v>8.66</v>
      </c>
      <c r="M20" s="41">
        <f t="shared" si="2"/>
        <v>5.33E-2</v>
      </c>
      <c r="N20" s="38">
        <v>30.8</v>
      </c>
      <c r="O20" s="39">
        <f t="shared" si="3"/>
        <v>0.56199999999999994</v>
      </c>
      <c r="Q20" s="30">
        <f t="shared" si="4"/>
        <v>566.22516556291396</v>
      </c>
      <c r="R20" s="30">
        <f t="shared" si="5"/>
        <v>4.9443805738236257</v>
      </c>
      <c r="S20" s="27">
        <v>0.12910500000000003</v>
      </c>
      <c r="T20" s="28">
        <v>2.902988642115226E-3</v>
      </c>
      <c r="U20" s="30">
        <f>L20/N20*1000</f>
        <v>281.16883116883116</v>
      </c>
      <c r="V20" s="30">
        <f>((M20/(N20*0.001))^2+(O20*0.001*L20/(N20*0.001)^2))^(1/2)</f>
        <v>2.850458902610788</v>
      </c>
      <c r="W20" s="27">
        <v>0.26672800000000002</v>
      </c>
      <c r="X20" s="28">
        <v>5.1363306139694713E-3</v>
      </c>
    </row>
    <row r="21" spans="1:25">
      <c r="A21" s="1">
        <v>19</v>
      </c>
      <c r="B21" s="2">
        <v>8.6199999999999992</v>
      </c>
      <c r="C21" s="5">
        <v>13.4</v>
      </c>
      <c r="D21" s="2">
        <v>8.77</v>
      </c>
      <c r="E21" s="5">
        <v>28.1</v>
      </c>
      <c r="G21" s="35">
        <v>19</v>
      </c>
      <c r="H21" s="40">
        <v>8.6199999999999992</v>
      </c>
      <c r="I21" s="41">
        <f t="shared" si="0"/>
        <v>5.3100000000000001E-2</v>
      </c>
      <c r="J21" s="38">
        <v>13.4</v>
      </c>
      <c r="K21" s="39">
        <f t="shared" si="1"/>
        <v>0.30099999999999999</v>
      </c>
      <c r="L21" s="40">
        <v>8.77</v>
      </c>
      <c r="M21" s="41">
        <f t="shared" si="2"/>
        <v>5.3850000000000002E-2</v>
      </c>
      <c r="N21" s="38">
        <v>28.1</v>
      </c>
      <c r="O21" s="39">
        <f t="shared" si="3"/>
        <v>0.52149999999999996</v>
      </c>
      <c r="Q21" s="30">
        <f t="shared" si="4"/>
        <v>643.28358208955217</v>
      </c>
      <c r="R21" s="30">
        <f t="shared" si="5"/>
        <v>5.4911530945570677</v>
      </c>
      <c r="S21" s="27">
        <v>0.115508</v>
      </c>
      <c r="T21" s="28">
        <v>2.6904167179082122E-3</v>
      </c>
      <c r="U21" s="30">
        <f>L21/N21*1000</f>
        <v>312.09964412811388</v>
      </c>
      <c r="V21" s="30">
        <f>((M21/(N21*0.001))^2+(O21*0.001*L21/(N21*0.001)^2))^(1/2)</f>
        <v>3.0764661444824446</v>
      </c>
      <c r="W21" s="27">
        <v>0.24643700000000002</v>
      </c>
      <c r="X21" s="28">
        <v>4.8173783515777545E-3</v>
      </c>
    </row>
    <row r="22" spans="1:25">
      <c r="A22" s="1">
        <v>20</v>
      </c>
      <c r="B22" s="2">
        <v>8.7100000000000009</v>
      </c>
      <c r="C22" s="5">
        <v>11.4</v>
      </c>
      <c r="D22" s="2">
        <v>8.83</v>
      </c>
      <c r="E22" s="5">
        <v>26.3</v>
      </c>
      <c r="G22" s="35">
        <v>20</v>
      </c>
      <c r="H22" s="40">
        <v>8.7100000000000009</v>
      </c>
      <c r="I22" s="41">
        <f t="shared" si="0"/>
        <v>5.3550000000000007E-2</v>
      </c>
      <c r="J22" s="38">
        <v>11.4</v>
      </c>
      <c r="K22" s="39">
        <f t="shared" si="1"/>
        <v>0.27100000000000002</v>
      </c>
      <c r="L22" s="40">
        <v>8.83</v>
      </c>
      <c r="M22" s="41">
        <f t="shared" si="2"/>
        <v>5.4150000000000004E-2</v>
      </c>
      <c r="N22" s="38">
        <v>26.3</v>
      </c>
      <c r="O22" s="39">
        <f t="shared" si="3"/>
        <v>0.49450000000000005</v>
      </c>
      <c r="Q22" s="30">
        <f t="shared" si="4"/>
        <v>764.0350877192983</v>
      </c>
      <c r="R22" s="30">
        <f t="shared" si="5"/>
        <v>6.342543541188209</v>
      </c>
      <c r="S22" s="27">
        <v>9.9294000000000007E-2</v>
      </c>
      <c r="T22" s="28">
        <v>2.4380748530346648E-3</v>
      </c>
      <c r="U22" s="30">
        <f>L22/N22*1000</f>
        <v>335.74144486692012</v>
      </c>
      <c r="V22" s="30">
        <f>((M22/(N22*0.001))^2+(O22*0.001*L22/(N22*0.001)^2))^(1/2)</f>
        <v>3.2483718899213345</v>
      </c>
      <c r="W22" s="27">
        <v>0.23222900000000002</v>
      </c>
      <c r="X22" s="28">
        <v>4.5928143431070668E-3</v>
      </c>
    </row>
    <row r="23" spans="1:25">
      <c r="A23" s="1">
        <v>21</v>
      </c>
      <c r="B23" s="2">
        <v>8.75</v>
      </c>
      <c r="C23" s="5">
        <v>10.4</v>
      </c>
      <c r="D23" s="2">
        <v>8.89</v>
      </c>
      <c r="E23" s="5">
        <v>24.6</v>
      </c>
      <c r="G23" s="35">
        <v>21</v>
      </c>
      <c r="H23" s="40">
        <v>8.75</v>
      </c>
      <c r="I23" s="41">
        <f t="shared" si="0"/>
        <v>5.3750000000000006E-2</v>
      </c>
      <c r="J23" s="38">
        <v>10.4</v>
      </c>
      <c r="K23" s="39">
        <f t="shared" si="1"/>
        <v>0.25600000000000001</v>
      </c>
      <c r="L23" s="40">
        <v>8.89</v>
      </c>
      <c r="M23" s="41">
        <f t="shared" si="2"/>
        <v>5.4450000000000005E-2</v>
      </c>
      <c r="N23" s="38">
        <v>24.6</v>
      </c>
      <c r="O23" s="39">
        <f t="shared" si="3"/>
        <v>0.46899999999999997</v>
      </c>
      <c r="Q23" s="30">
        <f t="shared" si="4"/>
        <v>841.34615384615381</v>
      </c>
      <c r="R23" s="30">
        <f t="shared" si="5"/>
        <v>6.8862955217819115</v>
      </c>
      <c r="S23" s="27">
        <v>9.0999999999999998E-2</v>
      </c>
      <c r="T23" s="28">
        <v>2.3086968185537056E-3</v>
      </c>
      <c r="U23" s="30">
        <f>L23/N23*1000</f>
        <v>361.3821138211382</v>
      </c>
      <c r="V23" s="30">
        <f>((M23/(N23*0.001))^2+(O23*0.001*L23/(N23*0.001)^2))^(1/2)</f>
        <v>3.4335068127183046</v>
      </c>
      <c r="W23" s="27">
        <v>0.21869400000000003</v>
      </c>
      <c r="X23" s="28">
        <v>4.379287570941191E-3</v>
      </c>
    </row>
    <row r="24" spans="1:25">
      <c r="A24" s="1">
        <v>22</v>
      </c>
      <c r="B24" s="2">
        <v>8.7899999999999991</v>
      </c>
      <c r="C24" s="5">
        <v>9.5</v>
      </c>
      <c r="D24" s="2">
        <v>8.94</v>
      </c>
      <c r="E24" s="5">
        <v>23</v>
      </c>
      <c r="G24" s="35">
        <v>22</v>
      </c>
      <c r="H24" s="40">
        <v>8.7899999999999991</v>
      </c>
      <c r="I24" s="41">
        <f t="shared" si="0"/>
        <v>5.3949999999999998E-2</v>
      </c>
      <c r="J24" s="38">
        <v>9.5</v>
      </c>
      <c r="K24" s="39">
        <f t="shared" si="1"/>
        <v>0.24249999999999999</v>
      </c>
      <c r="L24" s="40">
        <v>8.94</v>
      </c>
      <c r="M24" s="41">
        <f t="shared" si="2"/>
        <v>5.4699999999999999E-2</v>
      </c>
      <c r="N24" s="38">
        <v>23</v>
      </c>
      <c r="O24" s="39">
        <f t="shared" si="3"/>
        <v>0.44499999999999995</v>
      </c>
      <c r="Q24" s="30">
        <f t="shared" si="4"/>
        <v>925.26315789473676</v>
      </c>
      <c r="R24" s="30">
        <f t="shared" si="5"/>
        <v>7.4745570283517875</v>
      </c>
      <c r="S24" s="27">
        <v>8.3504999999999996E-2</v>
      </c>
      <c r="T24" s="28">
        <v>2.1923261290807076E-3</v>
      </c>
      <c r="U24" s="30">
        <f>L24/N24*1000</f>
        <v>388.695652173913</v>
      </c>
      <c r="V24" s="30">
        <f>((M24/(N24*0.001))^2+(O24*0.001*L24/(N24*0.001)^2))^(1/2)</f>
        <v>3.6299505014148767</v>
      </c>
      <c r="W24" s="27">
        <v>0.20561999999999997</v>
      </c>
      <c r="X24" s="28">
        <v>4.1724916416932458E-3</v>
      </c>
    </row>
    <row r="25" spans="1:25">
      <c r="A25" s="1">
        <v>23</v>
      </c>
      <c r="B25" s="2">
        <v>8.82</v>
      </c>
      <c r="C25" s="5">
        <v>8.6</v>
      </c>
      <c r="D25" s="2">
        <v>8.98</v>
      </c>
      <c r="E25" s="5">
        <v>21.7</v>
      </c>
      <c r="G25" s="35">
        <v>23</v>
      </c>
      <c r="H25" s="40">
        <v>8.82</v>
      </c>
      <c r="I25" s="41">
        <f t="shared" si="0"/>
        <v>5.4100000000000002E-2</v>
      </c>
      <c r="J25" s="38">
        <v>8.6</v>
      </c>
      <c r="K25" s="39">
        <f t="shared" si="1"/>
        <v>0.22900000000000001</v>
      </c>
      <c r="L25" s="40">
        <v>8.98</v>
      </c>
      <c r="M25" s="41">
        <f t="shared" si="2"/>
        <v>5.4900000000000004E-2</v>
      </c>
      <c r="N25" s="38">
        <v>21.7</v>
      </c>
      <c r="O25" s="39">
        <f t="shared" si="3"/>
        <v>0.42549999999999999</v>
      </c>
      <c r="Q25" s="30">
        <f t="shared" si="4"/>
        <v>1025.5813953488373</v>
      </c>
      <c r="R25" s="30">
        <f t="shared" si="5"/>
        <v>8.1781393497154333</v>
      </c>
      <c r="S25" s="27">
        <v>7.5852000000000003E-2</v>
      </c>
      <c r="T25" s="28">
        <v>2.0726741461213824E-3</v>
      </c>
      <c r="U25" s="30">
        <f>L25/N25*1000</f>
        <v>413.82488479262673</v>
      </c>
      <c r="V25" s="30">
        <f>((M25/(N25*0.001))^2+(O25*0.001*L25/(N25*0.001)^2))^(1/2)</f>
        <v>3.8098644612570625</v>
      </c>
      <c r="W25" s="27">
        <v>0.19486600000000001</v>
      </c>
      <c r="X25" s="28">
        <v>4.0024032466756763E-3</v>
      </c>
    </row>
    <row r="26" spans="1:25">
      <c r="A26" s="1">
        <v>24</v>
      </c>
      <c r="B26" s="2">
        <v>8.39</v>
      </c>
      <c r="C26" s="5">
        <v>18.3</v>
      </c>
      <c r="D26" s="2">
        <v>9.32</v>
      </c>
      <c r="E26" s="5">
        <v>9.1</v>
      </c>
      <c r="G26" s="35">
        <v>24</v>
      </c>
      <c r="H26" s="40">
        <v>8.39</v>
      </c>
      <c r="I26" s="41">
        <f t="shared" si="0"/>
        <v>5.1950000000000003E-2</v>
      </c>
      <c r="J26" s="38">
        <v>18.3</v>
      </c>
      <c r="K26" s="39">
        <f t="shared" si="1"/>
        <v>0.37450000000000006</v>
      </c>
      <c r="L26" s="40">
        <v>9.32</v>
      </c>
      <c r="M26" s="41">
        <f t="shared" si="2"/>
        <v>5.6600000000000004E-2</v>
      </c>
      <c r="N26" s="38">
        <v>9.1</v>
      </c>
      <c r="O26" s="39">
        <f t="shared" si="3"/>
        <v>0.23649999999999999</v>
      </c>
      <c r="Q26" s="30">
        <f t="shared" si="4"/>
        <v>458.46994535519127</v>
      </c>
      <c r="R26" s="30">
        <f t="shared" si="5"/>
        <v>4.1762569913884109</v>
      </c>
      <c r="S26" s="27">
        <v>0.15353700000000001</v>
      </c>
      <c r="T26" s="28">
        <v>3.2827292901258251E-3</v>
      </c>
      <c r="U26" s="30">
        <f>L26/N26*1000</f>
        <v>1024.1758241758243</v>
      </c>
      <c r="V26" s="30">
        <f>((M26/(N26*0.001))^2+(O26*0.001*L26/(N26*0.001)^2))^(1/2)</f>
        <v>8.0810260939780516</v>
      </c>
      <c r="W26" s="27">
        <v>8.4811999999999999E-2</v>
      </c>
      <c r="X26" s="28">
        <v>2.2635583217580236E-3</v>
      </c>
    </row>
    <row r="27" spans="1:25">
      <c r="A27" s="1">
        <v>25</v>
      </c>
      <c r="B27" s="2">
        <v>5.26</v>
      </c>
      <c r="C27" s="5">
        <v>43</v>
      </c>
      <c r="G27" s="35">
        <v>25</v>
      </c>
      <c r="H27" s="40">
        <v>5.26</v>
      </c>
      <c r="I27" s="41">
        <f t="shared" si="0"/>
        <v>3.6299999999999999E-2</v>
      </c>
      <c r="J27" s="38">
        <v>43</v>
      </c>
      <c r="K27" s="39">
        <f t="shared" si="1"/>
        <v>0.745</v>
      </c>
      <c r="L27" s="35"/>
      <c r="M27" s="35"/>
      <c r="N27" s="35"/>
      <c r="O27" s="35"/>
      <c r="Q27" s="30">
        <f t="shared" si="4"/>
        <v>122.32558139534882</v>
      </c>
      <c r="R27" s="30">
        <f t="shared" si="5"/>
        <v>1.6828582525939066</v>
      </c>
      <c r="S27" s="27">
        <v>0.22617999999999999</v>
      </c>
      <c r="T27" s="28">
        <v>4.2181297395883872E-3</v>
      </c>
    </row>
    <row r="28" spans="1:25">
      <c r="D28" s="1"/>
      <c r="E28" s="5"/>
      <c r="H28" s="4">
        <v>9.1199999999999992</v>
      </c>
      <c r="I28" s="17">
        <f t="shared" si="0"/>
        <v>5.5599999999999997E-2</v>
      </c>
      <c r="J28" s="5">
        <v>0</v>
      </c>
      <c r="K28" s="18">
        <f t="shared" si="1"/>
        <v>0.1</v>
      </c>
      <c r="L28" s="6">
        <v>9.5500000000000007</v>
      </c>
      <c r="M28" s="17">
        <f>L28*0.5%+0.01</f>
        <v>5.775000000000001E-2</v>
      </c>
      <c r="N28" s="5">
        <v>0</v>
      </c>
      <c r="O28" s="18">
        <f>N28*1.5%+0.1</f>
        <v>0.1</v>
      </c>
      <c r="S28" s="25"/>
      <c r="T28" s="26"/>
    </row>
    <row r="29" spans="1:25">
      <c r="H29" s="4">
        <v>0</v>
      </c>
      <c r="I29" s="17">
        <f t="shared" si="0"/>
        <v>0.01</v>
      </c>
      <c r="J29" s="5">
        <v>52.5</v>
      </c>
      <c r="K29" s="18">
        <f t="shared" si="1"/>
        <v>0.88749999999999996</v>
      </c>
      <c r="L29" s="4">
        <v>0</v>
      </c>
      <c r="M29" s="17">
        <f>L29*0.5%+0.01</f>
        <v>0.01</v>
      </c>
      <c r="N29" s="5">
        <v>68.2</v>
      </c>
      <c r="O29" s="18">
        <f>N29*1.5%+0.1</f>
        <v>1.123</v>
      </c>
      <c r="S29" s="25"/>
      <c r="T29" s="26"/>
    </row>
    <row r="30" spans="1:25">
      <c r="B30" s="1">
        <v>9.1199999999999992</v>
      </c>
      <c r="C30" s="5">
        <v>52.5</v>
      </c>
      <c r="D30" s="2">
        <v>9.5500000000000007</v>
      </c>
      <c r="E30" s="5">
        <v>68.2</v>
      </c>
    </row>
    <row r="32" spans="1:25">
      <c r="Q32" s="1"/>
      <c r="R32" s="31" t="s">
        <v>0</v>
      </c>
      <c r="S32" s="31"/>
      <c r="T32" s="31"/>
      <c r="U32" s="31"/>
      <c r="V32" s="31" t="s">
        <v>3</v>
      </c>
      <c r="W32" s="31"/>
      <c r="X32" s="31"/>
      <c r="Y32" s="31"/>
    </row>
    <row r="33" spans="8:25">
      <c r="H33" s="1" t="s">
        <v>6</v>
      </c>
      <c r="I33" s="1"/>
      <c r="J33" s="1"/>
      <c r="K33" s="1"/>
      <c r="L33" s="1"/>
      <c r="M33" s="1"/>
      <c r="N33" s="1"/>
      <c r="O33" s="1"/>
      <c r="Q33" s="1"/>
      <c r="R33" s="1" t="s">
        <v>10</v>
      </c>
      <c r="S33" s="1" t="s">
        <v>14</v>
      </c>
      <c r="T33" s="1" t="s">
        <v>12</v>
      </c>
      <c r="U33" s="1" t="s">
        <v>15</v>
      </c>
      <c r="V33" s="1" t="s">
        <v>10</v>
      </c>
      <c r="W33" s="1" t="s">
        <v>14</v>
      </c>
      <c r="X33" s="1" t="s">
        <v>12</v>
      </c>
      <c r="Y33" s="1" t="s">
        <v>15</v>
      </c>
    </row>
    <row r="34" spans="8:25">
      <c r="H34" s="19">
        <v>0.39</v>
      </c>
      <c r="I34" s="23">
        <v>0.01</v>
      </c>
      <c r="J34" s="25">
        <f>H3*J3*0.001</f>
        <v>2.0435999999999999E-2</v>
      </c>
      <c r="K34" s="26">
        <f>((H3*K3)^2+(I3*J3)^2)^(1/2)*0.001</f>
        <v>7.1519178127268772E-4</v>
      </c>
      <c r="L34" s="19">
        <v>0.37</v>
      </c>
      <c r="M34" s="23">
        <v>0.01</v>
      </c>
      <c r="N34" s="25">
        <f>L3*N3*0.001</f>
        <v>2.5308000000000004E-2</v>
      </c>
      <c r="O34" s="25">
        <f>((L3*O3)^2+(M3*N3)^2)^(1/2)*0.001</f>
        <v>9.1134368709066074E-4</v>
      </c>
      <c r="Q34" s="1">
        <v>1</v>
      </c>
      <c r="R34" s="25">
        <v>2.0435999999999999E-2</v>
      </c>
      <c r="S34" s="26">
        <v>7.1519178127268772E-4</v>
      </c>
      <c r="T34" s="18">
        <v>7.442748091603054</v>
      </c>
      <c r="U34" s="18">
        <v>0.42172658011279995</v>
      </c>
      <c r="V34" s="25">
        <v>2.5308000000000004E-2</v>
      </c>
      <c r="W34" s="25">
        <v>9.1134368709066074E-4</v>
      </c>
      <c r="X34" s="18">
        <v>5.409356725146198</v>
      </c>
      <c r="Y34" s="18">
        <v>0.34505479264085176</v>
      </c>
    </row>
    <row r="35" spans="8:25">
      <c r="H35" s="19">
        <v>1.7</v>
      </c>
      <c r="I35" s="23">
        <v>0.02</v>
      </c>
      <c r="J35" s="27">
        <f t="shared" ref="J35:J60" si="6">H4*J4*0.001</f>
        <v>8.5000000000000006E-2</v>
      </c>
      <c r="K35" s="28">
        <f t="shared" ref="K35:K60" si="7">((H4*K4)^2+(I4*J4)^2)^(1/2)*0.001</f>
        <v>1.7157068514172228E-3</v>
      </c>
      <c r="L35" s="19">
        <v>1.66</v>
      </c>
      <c r="M35" s="23">
        <v>0.02</v>
      </c>
      <c r="N35" s="27">
        <f t="shared" ref="N35:N60" si="8">L4*N4*0.001</f>
        <v>0.111054</v>
      </c>
      <c r="O35" s="28">
        <f t="shared" ref="O35:O60" si="9">((L4*O4)^2+(M4*N4)^2)^(1/2)*0.001</f>
        <v>2.2032623332231688E-3</v>
      </c>
      <c r="Q35" s="1">
        <v>2</v>
      </c>
      <c r="R35" s="27">
        <v>8.5000000000000006E-2</v>
      </c>
      <c r="S35" s="28">
        <v>1.7157068514172228E-3</v>
      </c>
      <c r="T35" s="18">
        <v>34</v>
      </c>
      <c r="U35" s="18">
        <v>0.8455175929571187</v>
      </c>
      <c r="V35" s="27">
        <v>0.111054</v>
      </c>
      <c r="W35" s="28">
        <v>2.2032623332231688E-3</v>
      </c>
      <c r="X35" s="18">
        <v>24.81315396113602</v>
      </c>
      <c r="Y35" s="18">
        <v>0.6957821355549032</v>
      </c>
    </row>
    <row r="36" spans="8:25">
      <c r="H36" s="19">
        <v>2.76</v>
      </c>
      <c r="I36" s="23">
        <v>0.02</v>
      </c>
      <c r="J36" s="27">
        <f t="shared" si="6"/>
        <v>0.13358399999999998</v>
      </c>
      <c r="K36" s="28">
        <f t="shared" si="7"/>
        <v>2.5542563191661089E-3</v>
      </c>
      <c r="L36" s="19">
        <v>2.69</v>
      </c>
      <c r="M36" s="23">
        <v>0.02</v>
      </c>
      <c r="N36" s="27">
        <f t="shared" si="8"/>
        <v>0.174043</v>
      </c>
      <c r="O36" s="28">
        <f t="shared" si="9"/>
        <v>3.2548881213107774E-3</v>
      </c>
      <c r="Q36" s="1">
        <v>3</v>
      </c>
      <c r="R36" s="27">
        <v>0.13358399999999998</v>
      </c>
      <c r="S36" s="28">
        <v>2.5542563191661089E-3</v>
      </c>
      <c r="T36" s="18">
        <v>57.02479338842975</v>
      </c>
      <c r="U36" s="18">
        <v>1.1022683704128229</v>
      </c>
      <c r="V36" s="27">
        <v>0.174043</v>
      </c>
      <c r="W36" s="28">
        <v>3.2548881213107774E-3</v>
      </c>
      <c r="X36" s="18">
        <v>41.576506955177742</v>
      </c>
      <c r="Y36" s="18">
        <v>0.90513660866080115</v>
      </c>
    </row>
    <row r="37" spans="8:25">
      <c r="H37" s="19">
        <v>4.03</v>
      </c>
      <c r="I37" s="23">
        <v>0.03</v>
      </c>
      <c r="J37" s="27">
        <f t="shared" si="6"/>
        <v>0.186589</v>
      </c>
      <c r="K37" s="28">
        <f t="shared" si="7"/>
        <v>3.4929085029885907E-3</v>
      </c>
      <c r="L37" s="19">
        <v>3.64</v>
      </c>
      <c r="M37" s="23">
        <v>0.03</v>
      </c>
      <c r="N37" s="27">
        <f t="shared" si="8"/>
        <v>0.22786400000000001</v>
      </c>
      <c r="O37" s="28">
        <f t="shared" si="9"/>
        <v>4.1736765739573065E-3</v>
      </c>
      <c r="Q37" s="1">
        <v>4</v>
      </c>
      <c r="R37" s="27">
        <v>0.186589</v>
      </c>
      <c r="S37" s="28">
        <v>3.4929085029885907E-3</v>
      </c>
      <c r="T37" s="18">
        <v>87.041036717062653</v>
      </c>
      <c r="U37" s="18">
        <v>1.384794150100622</v>
      </c>
      <c r="V37" s="27">
        <v>0.22786400000000001</v>
      </c>
      <c r="W37" s="28">
        <v>4.1736765739573065E-3</v>
      </c>
      <c r="X37" s="18">
        <v>58.146964856230035</v>
      </c>
      <c r="Y37" s="18">
        <v>1.0807509138286817</v>
      </c>
    </row>
    <row r="38" spans="8:25">
      <c r="H38" s="24">
        <v>5</v>
      </c>
      <c r="I38" s="23">
        <v>0.04</v>
      </c>
      <c r="J38" s="27">
        <f t="shared" si="6"/>
        <v>0.2205</v>
      </c>
      <c r="K38" s="28">
        <f t="shared" si="7"/>
        <v>4.108460599786738E-3</v>
      </c>
      <c r="L38" s="19">
        <v>5.34</v>
      </c>
      <c r="M38" s="23">
        <v>0.04</v>
      </c>
      <c r="N38" s="27">
        <f t="shared" si="8"/>
        <v>0.31506000000000001</v>
      </c>
      <c r="O38" s="28">
        <f t="shared" si="9"/>
        <v>5.6881519054961961E-3</v>
      </c>
      <c r="Q38" s="1">
        <v>5</v>
      </c>
      <c r="R38" s="27">
        <v>0.2205</v>
      </c>
      <c r="S38" s="28">
        <v>4.108460599786738E-3</v>
      </c>
      <c r="T38" s="32">
        <v>113.37868480725622</v>
      </c>
      <c r="U38" s="32">
        <v>1.6086194011461634</v>
      </c>
      <c r="V38" s="27">
        <v>0.31506000000000001</v>
      </c>
      <c r="W38" s="28">
        <v>5.6881519054961961E-3</v>
      </c>
      <c r="X38" s="18">
        <v>90.508474576271183</v>
      </c>
      <c r="Y38" s="18">
        <v>1.3776637773715898</v>
      </c>
    </row>
    <row r="39" spans="8:25">
      <c r="H39" s="19">
        <v>5.52</v>
      </c>
      <c r="I39" s="23">
        <v>0.04</v>
      </c>
      <c r="J39" s="27">
        <f t="shared" si="6"/>
        <v>0.23349599999999995</v>
      </c>
      <c r="K39" s="28">
        <f t="shared" si="7"/>
        <v>4.35523941293702E-3</v>
      </c>
      <c r="L39" s="19">
        <v>5.52</v>
      </c>
      <c r="M39" s="23">
        <v>0.04</v>
      </c>
      <c r="N39" s="27">
        <f t="shared" si="8"/>
        <v>0.32402400000000003</v>
      </c>
      <c r="O39" s="28">
        <f t="shared" si="9"/>
        <v>5.8450850690131102E-3</v>
      </c>
      <c r="Q39" s="1">
        <v>6</v>
      </c>
      <c r="R39" s="27">
        <v>0.23349599999999995</v>
      </c>
      <c r="S39" s="28">
        <v>4.35523941293702E-3</v>
      </c>
      <c r="T39" s="32">
        <v>130.49645390070921</v>
      </c>
      <c r="U39" s="32">
        <v>1.7481626126837231</v>
      </c>
      <c r="V39" s="27">
        <v>0.32402400000000003</v>
      </c>
      <c r="W39" s="28">
        <v>5.8450850690131102E-3</v>
      </c>
      <c r="X39" s="18">
        <v>94.037478705281075</v>
      </c>
      <c r="Y39" s="18">
        <v>1.4075014732467792</v>
      </c>
    </row>
    <row r="40" spans="8:25">
      <c r="H40" s="19">
        <v>6.12</v>
      </c>
      <c r="I40" s="23">
        <v>0.04</v>
      </c>
      <c r="J40" s="27">
        <f t="shared" si="6"/>
        <v>0.24296400000000004</v>
      </c>
      <c r="K40" s="28">
        <f t="shared" si="7"/>
        <v>4.5514190582718267E-3</v>
      </c>
      <c r="L40" s="19">
        <v>6.06</v>
      </c>
      <c r="M40" s="23">
        <v>0.04</v>
      </c>
      <c r="N40" s="27">
        <f t="shared" si="8"/>
        <v>0.34299599999999997</v>
      </c>
      <c r="O40" s="28">
        <f t="shared" si="9"/>
        <v>6.1867746559899836E-3</v>
      </c>
      <c r="Q40" s="1">
        <v>7</v>
      </c>
      <c r="R40" s="27">
        <v>0.24296400000000004</v>
      </c>
      <c r="S40" s="28">
        <v>4.5514190582718267E-3</v>
      </c>
      <c r="T40" s="32">
        <v>154.15617128463475</v>
      </c>
      <c r="U40" s="32">
        <v>1.9355875718084632</v>
      </c>
      <c r="V40" s="27">
        <v>0.34299599999999997</v>
      </c>
      <c r="W40" s="28">
        <v>6.1867746559899836E-3</v>
      </c>
      <c r="X40" s="32">
        <v>107.06713780918727</v>
      </c>
      <c r="Y40" s="32">
        <v>1.517279061009958</v>
      </c>
    </row>
    <row r="41" spans="8:25">
      <c r="H41" s="43">
        <v>6.69</v>
      </c>
      <c r="I41" s="44">
        <v>0.04</v>
      </c>
      <c r="J41" s="45">
        <f t="shared" si="6"/>
        <v>0.24619200000000002</v>
      </c>
      <c r="K41" s="46">
        <f t="shared" si="7"/>
        <v>4.6457152534351469E-3</v>
      </c>
      <c r="L41" s="19">
        <v>6.46</v>
      </c>
      <c r="M41" s="23">
        <v>0.04</v>
      </c>
      <c r="N41" s="27">
        <f t="shared" si="8"/>
        <v>0.35206999999999999</v>
      </c>
      <c r="O41" s="28">
        <f t="shared" si="9"/>
        <v>6.3596037867936391E-3</v>
      </c>
      <c r="Q41" s="1">
        <v>8</v>
      </c>
      <c r="R41" s="27">
        <v>0.24619200000000002</v>
      </c>
      <c r="S41" s="28">
        <v>4.6457152534351469E-3</v>
      </c>
      <c r="T41" s="32">
        <v>181.79347826086959</v>
      </c>
      <c r="U41" s="32">
        <v>2.1482490734092243</v>
      </c>
      <c r="V41" s="27">
        <v>0.35206999999999999</v>
      </c>
      <c r="W41" s="28">
        <v>6.3596037867936391E-3</v>
      </c>
      <c r="X41" s="32">
        <v>118.53211009174312</v>
      </c>
      <c r="Y41" s="32">
        <v>1.6117926664732642</v>
      </c>
    </row>
    <row r="42" spans="8:25">
      <c r="H42" s="19">
        <v>7.15</v>
      </c>
      <c r="I42" s="23">
        <v>0.05</v>
      </c>
      <c r="J42" s="27">
        <f t="shared" si="6"/>
        <v>0.24381500000000003</v>
      </c>
      <c r="K42" s="28">
        <f t="shared" si="7"/>
        <v>4.6422177303795222E-3</v>
      </c>
      <c r="L42" s="19">
        <v>6.95</v>
      </c>
      <c r="M42" s="23">
        <v>0.04</v>
      </c>
      <c r="N42" s="27">
        <f t="shared" si="8"/>
        <v>0.35792499999999999</v>
      </c>
      <c r="O42" s="28">
        <f t="shared" si="9"/>
        <v>6.4870545246860688E-3</v>
      </c>
      <c r="Q42" s="1">
        <v>9</v>
      </c>
      <c r="R42" s="27">
        <v>0.24381500000000003</v>
      </c>
      <c r="S42" s="28">
        <v>4.6422177303795222E-3</v>
      </c>
      <c r="T42" s="32">
        <v>209.67741935483872</v>
      </c>
      <c r="U42" s="32">
        <v>2.3579768771317027</v>
      </c>
      <c r="V42" s="27">
        <v>0.35792499999999999</v>
      </c>
      <c r="W42" s="28">
        <v>6.4870545246860688E-3</v>
      </c>
      <c r="X42" s="32">
        <v>134.95145631067962</v>
      </c>
      <c r="Y42" s="32">
        <v>1.7439485071277887</v>
      </c>
    </row>
    <row r="43" spans="8:25">
      <c r="H43" s="19">
        <v>7.41</v>
      </c>
      <c r="I43" s="23">
        <v>0.05</v>
      </c>
      <c r="J43" s="27">
        <f t="shared" si="6"/>
        <v>0.23712</v>
      </c>
      <c r="K43" s="28">
        <f t="shared" si="7"/>
        <v>4.553890227047639E-3</v>
      </c>
      <c r="L43" s="43">
        <v>7.27</v>
      </c>
      <c r="M43" s="44">
        <v>0.05</v>
      </c>
      <c r="N43" s="45">
        <f t="shared" si="8"/>
        <v>0.35913799999999996</v>
      </c>
      <c r="O43" s="46">
        <f t="shared" si="9"/>
        <v>6.5287466071980447E-3</v>
      </c>
      <c r="Q43" s="1">
        <v>10</v>
      </c>
      <c r="R43" s="27">
        <v>0.23712</v>
      </c>
      <c r="S43" s="28">
        <v>4.553890227047639E-3</v>
      </c>
      <c r="T43" s="32">
        <v>231.5625</v>
      </c>
      <c r="U43" s="32">
        <v>2.5216837946412416</v>
      </c>
      <c r="V43" s="27">
        <v>0.35913799999999996</v>
      </c>
      <c r="W43" s="28">
        <v>6.5287466071980447E-3</v>
      </c>
      <c r="X43" s="32">
        <v>147.16599190283401</v>
      </c>
      <c r="Y43" s="32">
        <v>1.840034483630413</v>
      </c>
    </row>
    <row r="44" spans="8:25">
      <c r="H44" s="19">
        <v>7.58</v>
      </c>
      <c r="I44" s="23">
        <v>0.05</v>
      </c>
      <c r="J44" s="27">
        <f t="shared" si="6"/>
        <v>0.230432</v>
      </c>
      <c r="K44" s="28">
        <f t="shared" si="7"/>
        <v>4.458950954652899E-3</v>
      </c>
      <c r="L44" s="19">
        <v>7.54</v>
      </c>
      <c r="M44" s="23">
        <v>0.05</v>
      </c>
      <c r="N44" s="27">
        <f t="shared" si="8"/>
        <v>0.35814999999999997</v>
      </c>
      <c r="O44" s="28">
        <f t="shared" si="9"/>
        <v>6.5318115500219388E-3</v>
      </c>
      <c r="Q44" s="1">
        <v>11</v>
      </c>
      <c r="R44" s="27">
        <v>0.230432</v>
      </c>
      <c r="S44" s="28">
        <v>4.458950954652899E-3</v>
      </c>
      <c r="T44" s="32">
        <v>249.34210526315792</v>
      </c>
      <c r="U44" s="32">
        <v>2.6538714501314327</v>
      </c>
      <c r="V44" s="27">
        <v>0.35814999999999997</v>
      </c>
      <c r="W44" s="28">
        <v>6.5318115500219388E-3</v>
      </c>
      <c r="X44" s="32">
        <v>158.73684210526315</v>
      </c>
      <c r="Y44" s="32">
        <v>1.9296824190076323</v>
      </c>
    </row>
    <row r="45" spans="8:25">
      <c r="H45" s="19">
        <v>7.77</v>
      </c>
      <c r="I45" s="23">
        <v>0.05</v>
      </c>
      <c r="J45" s="27">
        <f t="shared" si="6"/>
        <v>0.219891</v>
      </c>
      <c r="K45" s="28">
        <f t="shared" si="7"/>
        <v>4.3034615962327348E-3</v>
      </c>
      <c r="L45" s="19">
        <v>7.79</v>
      </c>
      <c r="M45" s="23">
        <v>0.05</v>
      </c>
      <c r="N45" s="27">
        <f t="shared" si="8"/>
        <v>0.35444500000000001</v>
      </c>
      <c r="O45" s="28">
        <f t="shared" si="9"/>
        <v>6.4898216390167464E-3</v>
      </c>
      <c r="Q45" s="1">
        <v>12</v>
      </c>
      <c r="R45" s="27">
        <v>0.219891</v>
      </c>
      <c r="S45" s="28">
        <v>4.3034615962327348E-3</v>
      </c>
      <c r="T45" s="32">
        <v>274.55830388692578</v>
      </c>
      <c r="U45" s="32">
        <v>2.8404460171593224</v>
      </c>
      <c r="V45" s="27">
        <v>0.35444500000000001</v>
      </c>
      <c r="W45" s="28">
        <v>6.4898216390167464E-3</v>
      </c>
      <c r="X45" s="32">
        <v>171.20879120879121</v>
      </c>
      <c r="Y45" s="32">
        <v>2.0252932091480913</v>
      </c>
    </row>
    <row r="46" spans="8:25">
      <c r="H46" s="19">
        <v>7.93</v>
      </c>
      <c r="I46" s="23">
        <v>0.05</v>
      </c>
      <c r="J46" s="27">
        <f t="shared" si="6"/>
        <v>0.20697300000000002</v>
      </c>
      <c r="K46" s="28">
        <f t="shared" si="7"/>
        <v>4.1073729903978772E-3</v>
      </c>
      <c r="L46" s="19">
        <v>8.0500000000000007</v>
      </c>
      <c r="M46" s="23">
        <v>0.05</v>
      </c>
      <c r="N46" s="27">
        <f t="shared" si="8"/>
        <v>0.33971000000000007</v>
      </c>
      <c r="O46" s="28">
        <f t="shared" si="9"/>
        <v>6.2701198333843669E-3</v>
      </c>
      <c r="Q46" s="1">
        <v>13</v>
      </c>
      <c r="R46" s="27">
        <v>0.20697300000000002</v>
      </c>
      <c r="S46" s="28">
        <v>4.1073729903978772E-3</v>
      </c>
      <c r="T46" s="32">
        <v>303.83141762452107</v>
      </c>
      <c r="U46" s="32">
        <v>3.056193257900341</v>
      </c>
      <c r="V46" s="27">
        <v>0.33971000000000007</v>
      </c>
      <c r="W46" s="28">
        <v>6.2701198333843669E-3</v>
      </c>
      <c r="X46" s="32">
        <v>190.75829383886256</v>
      </c>
      <c r="Y46" s="32">
        <v>2.1751582916158196</v>
      </c>
    </row>
    <row r="47" spans="8:25">
      <c r="H47" s="19">
        <v>8.1199999999999992</v>
      </c>
      <c r="I47" s="23">
        <v>0.05</v>
      </c>
      <c r="J47" s="27">
        <f t="shared" si="6"/>
        <v>0.188384</v>
      </c>
      <c r="K47" s="28">
        <f t="shared" si="7"/>
        <v>3.8224842686399633E-3</v>
      </c>
      <c r="L47" s="19">
        <v>8.19</v>
      </c>
      <c r="M47" s="23">
        <v>0.05</v>
      </c>
      <c r="N47" s="27">
        <f t="shared" si="8"/>
        <v>0.32841900000000002</v>
      </c>
      <c r="O47" s="28">
        <f t="shared" si="9"/>
        <v>6.0977485115614599E-3</v>
      </c>
      <c r="Q47" s="1">
        <v>14</v>
      </c>
      <c r="R47" s="27">
        <v>0.188384</v>
      </c>
      <c r="S47" s="28">
        <v>3.8224842686399633E-3</v>
      </c>
      <c r="T47" s="32">
        <v>350</v>
      </c>
      <c r="U47" s="32">
        <v>3.3934543027182991</v>
      </c>
      <c r="V47" s="27">
        <v>0.32841900000000002</v>
      </c>
      <c r="W47" s="28">
        <v>6.0977485115614599E-3</v>
      </c>
      <c r="X47" s="32">
        <v>204.23940149625932</v>
      </c>
      <c r="Y47" s="32">
        <v>2.2775586490892046</v>
      </c>
    </row>
    <row r="48" spans="8:25">
      <c r="H48" s="19">
        <v>8.25</v>
      </c>
      <c r="I48" s="23">
        <v>0.05</v>
      </c>
      <c r="J48" s="27">
        <f t="shared" si="6"/>
        <v>0.17325000000000002</v>
      </c>
      <c r="K48" s="28">
        <f t="shared" si="7"/>
        <v>3.5889243688046702E-3</v>
      </c>
      <c r="L48" s="19">
        <v>8.33</v>
      </c>
      <c r="M48" s="23">
        <v>0.05</v>
      </c>
      <c r="N48" s="27">
        <f t="shared" si="8"/>
        <v>0.31404100000000007</v>
      </c>
      <c r="O48" s="28">
        <f t="shared" si="9"/>
        <v>5.8756509920390955E-3</v>
      </c>
      <c r="Q48" s="1">
        <v>15</v>
      </c>
      <c r="R48" s="27">
        <v>0.17325000000000002</v>
      </c>
      <c r="S48" s="28">
        <v>3.5889243688046702E-3</v>
      </c>
      <c r="T48" s="32">
        <v>392.85714285714283</v>
      </c>
      <c r="U48" s="32">
        <v>3.703988320507781</v>
      </c>
      <c r="V48" s="27">
        <v>0.31404100000000007</v>
      </c>
      <c r="W48" s="28">
        <v>5.8756509920390955E-3</v>
      </c>
      <c r="X48" s="32">
        <v>220.95490716180367</v>
      </c>
      <c r="Y48" s="32">
        <v>2.403618849584324</v>
      </c>
    </row>
    <row r="49" spans="8:25">
      <c r="H49" s="19">
        <v>8.35</v>
      </c>
      <c r="I49" s="23">
        <v>0.05</v>
      </c>
      <c r="J49" s="27">
        <f t="shared" si="6"/>
        <v>0.16031999999999999</v>
      </c>
      <c r="K49" s="28">
        <f t="shared" si="7"/>
        <v>3.3887379656739464E-3</v>
      </c>
      <c r="L49" s="19">
        <v>8.49</v>
      </c>
      <c r="M49" s="23">
        <v>0.05</v>
      </c>
      <c r="N49" s="27">
        <f t="shared" si="8"/>
        <v>0.29375400000000002</v>
      </c>
      <c r="O49" s="28">
        <f t="shared" si="9"/>
        <v>5.5598267373183491E-3</v>
      </c>
      <c r="Q49" s="1">
        <v>16</v>
      </c>
      <c r="R49" s="27">
        <v>0.16031999999999999</v>
      </c>
      <c r="S49" s="28">
        <v>3.3887379656739464E-3</v>
      </c>
      <c r="T49" s="32">
        <v>434.89583333333331</v>
      </c>
      <c r="U49" s="32">
        <v>4.0066481549961477</v>
      </c>
      <c r="V49" s="27">
        <v>0.29375400000000002</v>
      </c>
      <c r="W49" s="28">
        <v>5.5598267373183491E-3</v>
      </c>
      <c r="X49" s="32">
        <v>245.37572254335259</v>
      </c>
      <c r="Y49" s="32">
        <v>2.5860693667458805</v>
      </c>
    </row>
    <row r="50" spans="8:25">
      <c r="H50" s="19">
        <v>8.43</v>
      </c>
      <c r="I50" s="23">
        <v>0.05</v>
      </c>
      <c r="J50" s="27">
        <f t="shared" si="6"/>
        <v>0.14921099999999998</v>
      </c>
      <c r="K50" s="28">
        <f t="shared" si="7"/>
        <v>3.2164589675993068E-3</v>
      </c>
      <c r="L50" s="19">
        <v>8.56</v>
      </c>
      <c r="M50" s="23">
        <v>0.05</v>
      </c>
      <c r="N50" s="27">
        <f t="shared" si="8"/>
        <v>0.28248000000000001</v>
      </c>
      <c r="O50" s="28">
        <f t="shared" si="9"/>
        <v>5.3829958201730022E-3</v>
      </c>
      <c r="Q50" s="1">
        <v>17</v>
      </c>
      <c r="R50" s="27">
        <v>0.14921099999999998</v>
      </c>
      <c r="S50" s="28">
        <v>3.2164589675993068E-3</v>
      </c>
      <c r="T50" s="32">
        <v>476.27118644067798</v>
      </c>
      <c r="U50" s="32">
        <v>4.3029887612400035</v>
      </c>
      <c r="V50" s="27">
        <v>0.28248000000000001</v>
      </c>
      <c r="W50" s="28">
        <v>5.3829958201730022E-3</v>
      </c>
      <c r="X50" s="32">
        <v>259.39393939393938</v>
      </c>
      <c r="Y50" s="32">
        <v>2.6901582354011793</v>
      </c>
    </row>
    <row r="51" spans="8:25">
      <c r="H51" s="19">
        <v>8.5500000000000007</v>
      </c>
      <c r="I51" s="23">
        <v>0.05</v>
      </c>
      <c r="J51" s="27">
        <f t="shared" si="6"/>
        <v>0.12910500000000003</v>
      </c>
      <c r="K51" s="28">
        <f t="shared" si="7"/>
        <v>2.902988642115226E-3</v>
      </c>
      <c r="L51" s="19">
        <v>8.66</v>
      </c>
      <c r="M51" s="23">
        <v>0.05</v>
      </c>
      <c r="N51" s="27">
        <f t="shared" si="8"/>
        <v>0.26672800000000002</v>
      </c>
      <c r="O51" s="28">
        <f t="shared" si="9"/>
        <v>5.1363306139694713E-3</v>
      </c>
      <c r="Q51" s="1">
        <v>18</v>
      </c>
      <c r="R51" s="27">
        <v>0.12910500000000003</v>
      </c>
      <c r="S51" s="28">
        <v>2.902988642115226E-3</v>
      </c>
      <c r="T51" s="32">
        <v>566.22516556291396</v>
      </c>
      <c r="U51" s="32">
        <v>4.9443805738236257</v>
      </c>
      <c r="V51" s="27">
        <v>0.26672800000000002</v>
      </c>
      <c r="W51" s="28">
        <v>5.1363306139694713E-3</v>
      </c>
      <c r="X51" s="32">
        <v>281.16883116883116</v>
      </c>
      <c r="Y51" s="32">
        <v>2.850458902610788</v>
      </c>
    </row>
    <row r="52" spans="8:25">
      <c r="H52" s="19">
        <v>8.6199999999999992</v>
      </c>
      <c r="I52" s="23">
        <v>0.05</v>
      </c>
      <c r="J52" s="27">
        <f t="shared" si="6"/>
        <v>0.115508</v>
      </c>
      <c r="K52" s="28">
        <f t="shared" si="7"/>
        <v>2.6904167179082122E-3</v>
      </c>
      <c r="L52" s="19">
        <v>8.77</v>
      </c>
      <c r="M52" s="23">
        <v>0.05</v>
      </c>
      <c r="N52" s="27">
        <f t="shared" si="8"/>
        <v>0.24643700000000002</v>
      </c>
      <c r="O52" s="28">
        <f t="shared" si="9"/>
        <v>4.8173783515777545E-3</v>
      </c>
      <c r="Q52" s="1">
        <v>19</v>
      </c>
      <c r="R52" s="27">
        <v>0.115508</v>
      </c>
      <c r="S52" s="28">
        <v>2.6904167179082122E-3</v>
      </c>
      <c r="T52" s="32">
        <v>643.28358208955217</v>
      </c>
      <c r="U52" s="32">
        <v>5.4911530945570677</v>
      </c>
      <c r="V52" s="27">
        <v>0.24643700000000002</v>
      </c>
      <c r="W52" s="28">
        <v>4.8173783515777545E-3</v>
      </c>
      <c r="X52" s="32">
        <v>312.09964412811388</v>
      </c>
      <c r="Y52" s="32">
        <v>3.0764661444824446</v>
      </c>
    </row>
    <row r="53" spans="8:25">
      <c r="H53" s="19">
        <v>8.7100000000000009</v>
      </c>
      <c r="I53" s="23">
        <v>0.05</v>
      </c>
      <c r="J53" s="27">
        <f t="shared" si="6"/>
        <v>9.9294000000000007E-2</v>
      </c>
      <c r="K53" s="28">
        <f t="shared" si="7"/>
        <v>2.4380748530346648E-3</v>
      </c>
      <c r="L53" s="19">
        <v>8.83</v>
      </c>
      <c r="M53" s="23">
        <v>0.05</v>
      </c>
      <c r="N53" s="27">
        <f t="shared" si="8"/>
        <v>0.23222900000000002</v>
      </c>
      <c r="O53" s="28">
        <f t="shared" si="9"/>
        <v>4.5928143431070668E-3</v>
      </c>
      <c r="Q53" s="1">
        <v>20</v>
      </c>
      <c r="R53" s="27">
        <v>9.9294000000000007E-2</v>
      </c>
      <c r="S53" s="28">
        <v>2.4380748530346648E-3</v>
      </c>
      <c r="T53" s="32">
        <v>764.0350877192983</v>
      </c>
      <c r="U53" s="32">
        <v>6.342543541188209</v>
      </c>
      <c r="V53" s="27">
        <v>0.23222900000000002</v>
      </c>
      <c r="W53" s="28">
        <v>4.5928143431070668E-3</v>
      </c>
      <c r="X53" s="32">
        <v>335.74144486692012</v>
      </c>
      <c r="Y53" s="32">
        <v>3.2483718899213345</v>
      </c>
    </row>
    <row r="54" spans="8:25">
      <c r="H54" s="19">
        <v>8.75</v>
      </c>
      <c r="I54" s="23">
        <v>0.05</v>
      </c>
      <c r="J54" s="27">
        <f t="shared" si="6"/>
        <v>9.0999999999999998E-2</v>
      </c>
      <c r="K54" s="28">
        <f t="shared" si="7"/>
        <v>2.3086968185537056E-3</v>
      </c>
      <c r="L54" s="19">
        <v>8.89</v>
      </c>
      <c r="M54" s="23">
        <v>0.05</v>
      </c>
      <c r="N54" s="27">
        <f t="shared" si="8"/>
        <v>0.21869400000000003</v>
      </c>
      <c r="O54" s="28">
        <f t="shared" si="9"/>
        <v>4.379287570941191E-3</v>
      </c>
      <c r="Q54" s="1">
        <v>21</v>
      </c>
      <c r="R54" s="27">
        <v>9.0999999999999998E-2</v>
      </c>
      <c r="S54" s="28">
        <v>2.3086968185537056E-3</v>
      </c>
      <c r="T54" s="32">
        <v>841.34615384615381</v>
      </c>
      <c r="U54" s="32">
        <v>6.8862955217819115</v>
      </c>
      <c r="V54" s="27">
        <v>0.21869400000000003</v>
      </c>
      <c r="W54" s="28">
        <v>4.379287570941191E-3</v>
      </c>
      <c r="X54" s="32">
        <v>361.3821138211382</v>
      </c>
      <c r="Y54" s="32">
        <v>3.4335068127183046</v>
      </c>
    </row>
    <row r="55" spans="8:25">
      <c r="H55" s="19">
        <v>8.7899999999999991</v>
      </c>
      <c r="I55" s="23">
        <v>0.05</v>
      </c>
      <c r="J55" s="27">
        <f t="shared" si="6"/>
        <v>8.3504999999999996E-2</v>
      </c>
      <c r="K55" s="28">
        <f t="shared" si="7"/>
        <v>2.1923261290807076E-3</v>
      </c>
      <c r="L55" s="19">
        <v>8.94</v>
      </c>
      <c r="M55" s="23">
        <v>0.05</v>
      </c>
      <c r="N55" s="27">
        <f t="shared" si="8"/>
        <v>0.20561999999999997</v>
      </c>
      <c r="O55" s="28">
        <f t="shared" si="9"/>
        <v>4.1724916416932458E-3</v>
      </c>
      <c r="Q55" s="1">
        <v>22</v>
      </c>
      <c r="R55" s="27">
        <v>8.3504999999999996E-2</v>
      </c>
      <c r="S55" s="28">
        <v>2.1923261290807076E-3</v>
      </c>
      <c r="T55" s="32">
        <v>925.26315789473676</v>
      </c>
      <c r="U55" s="32">
        <v>7.4745570283517875</v>
      </c>
      <c r="V55" s="27">
        <v>0.20561999999999997</v>
      </c>
      <c r="W55" s="28">
        <v>4.1724916416932458E-3</v>
      </c>
      <c r="X55" s="32">
        <v>388.695652173913</v>
      </c>
      <c r="Y55" s="32">
        <v>3.6299505014148767</v>
      </c>
    </row>
    <row r="56" spans="8:25">
      <c r="H56" s="19">
        <v>8.82</v>
      </c>
      <c r="I56" s="23">
        <v>0.05</v>
      </c>
      <c r="J56" s="27">
        <f t="shared" si="6"/>
        <v>7.5852000000000003E-2</v>
      </c>
      <c r="K56" s="28">
        <f t="shared" si="7"/>
        <v>2.0726741461213824E-3</v>
      </c>
      <c r="L56" s="19">
        <v>8.98</v>
      </c>
      <c r="M56" s="23">
        <v>0.05</v>
      </c>
      <c r="N56" s="27">
        <f t="shared" si="8"/>
        <v>0.19486600000000001</v>
      </c>
      <c r="O56" s="28">
        <f t="shared" si="9"/>
        <v>4.0024032466756763E-3</v>
      </c>
      <c r="Q56" s="1">
        <v>23</v>
      </c>
      <c r="R56" s="27">
        <v>7.5852000000000003E-2</v>
      </c>
      <c r="S56" s="28">
        <v>2.0726741461213824E-3</v>
      </c>
      <c r="T56" s="32">
        <v>1025.5813953488373</v>
      </c>
      <c r="U56" s="32">
        <v>8.1781393497154333</v>
      </c>
      <c r="V56" s="27">
        <v>0.19486600000000001</v>
      </c>
      <c r="W56" s="28">
        <v>4.0024032466756763E-3</v>
      </c>
      <c r="X56" s="32">
        <v>413.82488479262673</v>
      </c>
      <c r="Y56" s="32">
        <v>3.8098644612570625</v>
      </c>
    </row>
    <row r="57" spans="8:25">
      <c r="H57" s="19">
        <v>8.39</v>
      </c>
      <c r="I57" s="23">
        <v>0.05</v>
      </c>
      <c r="J57" s="27">
        <f t="shared" si="6"/>
        <v>0.15353700000000001</v>
      </c>
      <c r="K57" s="28">
        <f t="shared" si="7"/>
        <v>3.2827292901258251E-3</v>
      </c>
      <c r="L57" s="19">
        <v>9.32</v>
      </c>
      <c r="M57" s="23">
        <v>0.06</v>
      </c>
      <c r="N57" s="27">
        <f t="shared" si="8"/>
        <v>8.4811999999999999E-2</v>
      </c>
      <c r="O57" s="28">
        <f t="shared" si="9"/>
        <v>2.2635583217580236E-3</v>
      </c>
      <c r="Q57" s="1">
        <v>24</v>
      </c>
      <c r="R57" s="27">
        <v>0.15353700000000001</v>
      </c>
      <c r="S57" s="28">
        <v>3.2827292901258251E-3</v>
      </c>
      <c r="T57" s="32">
        <v>458.46994535519127</v>
      </c>
      <c r="U57" s="32">
        <v>4.1762569913884109</v>
      </c>
      <c r="V57" s="27">
        <v>8.4811999999999999E-2</v>
      </c>
      <c r="W57" s="28">
        <v>2.2635583217580236E-3</v>
      </c>
      <c r="X57" s="32">
        <v>1024.1758241758243</v>
      </c>
      <c r="Y57" s="32">
        <v>8.0810260939780516</v>
      </c>
    </row>
    <row r="58" spans="8:25">
      <c r="H58" s="19">
        <v>5.26</v>
      </c>
      <c r="I58" s="23">
        <v>0.04</v>
      </c>
      <c r="J58" s="27">
        <f t="shared" si="6"/>
        <v>0.22617999999999999</v>
      </c>
      <c r="K58" s="28">
        <f t="shared" si="7"/>
        <v>4.2181297395883872E-3</v>
      </c>
      <c r="L58" s="20">
        <v>9.6</v>
      </c>
      <c r="M58" s="23">
        <v>0.06</v>
      </c>
      <c r="N58" s="25">
        <f>L28*N28*0.001</f>
        <v>0</v>
      </c>
      <c r="O58" s="25">
        <f>((L28*O28)^2+(M28*N28)^2)^(1/2)*0.001</f>
        <v>9.5500000000000012E-4</v>
      </c>
      <c r="Q58" s="1">
        <v>25</v>
      </c>
      <c r="R58" s="27">
        <v>0.22617999999999999</v>
      </c>
      <c r="S58" s="28">
        <v>4.2181297395883872E-3</v>
      </c>
      <c r="T58" s="32">
        <v>122.32558139534882</v>
      </c>
      <c r="U58" s="32">
        <v>1.6828582525939066</v>
      </c>
      <c r="V58" s="1"/>
      <c r="W58" s="1"/>
      <c r="X58" s="1"/>
      <c r="Y58" s="1"/>
    </row>
    <row r="59" spans="8:25">
      <c r="H59" s="19">
        <v>9.1199999999999992</v>
      </c>
      <c r="I59" s="23">
        <v>0.06</v>
      </c>
      <c r="J59" s="25">
        <f t="shared" si="6"/>
        <v>0</v>
      </c>
      <c r="K59" s="26">
        <f t="shared" si="7"/>
        <v>9.1199999999999994E-4</v>
      </c>
      <c r="L59" s="19">
        <v>0</v>
      </c>
      <c r="M59" s="23">
        <v>0.01</v>
      </c>
      <c r="N59" s="25">
        <f>L29*N29*0.001</f>
        <v>0</v>
      </c>
      <c r="O59" s="25">
        <f>((L29*O29)^2+(M29*N29)^2)^(1/2)*0.001</f>
        <v>6.820000000000001E-4</v>
      </c>
    </row>
    <row r="60" spans="8:25">
      <c r="H60" s="19">
        <v>0</v>
      </c>
      <c r="I60" s="23">
        <v>0.01</v>
      </c>
      <c r="J60" s="25">
        <f t="shared" si="6"/>
        <v>0</v>
      </c>
      <c r="K60" s="26">
        <f t="shared" si="7"/>
        <v>5.2500000000000008E-4</v>
      </c>
      <c r="L60" s="29"/>
      <c r="M60" s="29"/>
      <c r="N60" s="25" t="e">
        <f>#REF!*#REF!*0.001</f>
        <v>#REF!</v>
      </c>
      <c r="O60" s="28" t="e">
        <f>((#REF!*#REF!)^2+(#REF!*#REF!)^2)^(1/2)*0.001</f>
        <v>#REF!</v>
      </c>
    </row>
  </sheetData>
  <mergeCells count="6">
    <mergeCell ref="H1:K1"/>
    <mergeCell ref="L1:O1"/>
    <mergeCell ref="B1:C1"/>
    <mergeCell ref="D1:E1"/>
    <mergeCell ref="R32:U32"/>
    <mergeCell ref="V32:Y3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6752-FF93-8943-869F-46B3FA896FF2}">
  <dimension ref="A1:I27"/>
  <sheetViews>
    <sheetView workbookViewId="0">
      <selection sqref="A1:I27"/>
    </sheetView>
  </sheetViews>
  <sheetFormatPr baseColWidth="10" defaultRowHeight="16"/>
  <sheetData>
    <row r="1" spans="1:9">
      <c r="A1" s="1"/>
      <c r="B1" s="42" t="s">
        <v>0</v>
      </c>
      <c r="C1" s="42"/>
      <c r="D1" s="42" t="s">
        <v>3</v>
      </c>
      <c r="E1" s="42"/>
      <c r="F1" s="42" t="s">
        <v>4</v>
      </c>
      <c r="G1" s="42"/>
      <c r="H1" s="42" t="s">
        <v>5</v>
      </c>
      <c r="I1" s="42"/>
    </row>
    <row r="2" spans="1:9">
      <c r="A2" s="1"/>
      <c r="B2" s="1" t="s">
        <v>20</v>
      </c>
      <c r="C2" s="1" t="s">
        <v>21</v>
      </c>
      <c r="D2" s="1" t="s">
        <v>20</v>
      </c>
      <c r="E2" s="1" t="s">
        <v>21</v>
      </c>
      <c r="F2" s="1" t="s">
        <v>20</v>
      </c>
      <c r="G2" s="1" t="s">
        <v>21</v>
      </c>
      <c r="H2" s="1" t="s">
        <v>20</v>
      </c>
      <c r="I2" s="1" t="s">
        <v>21</v>
      </c>
    </row>
    <row r="3" spans="1:9">
      <c r="A3" s="1">
        <v>1</v>
      </c>
      <c r="B3" s="28">
        <v>1.12E-2</v>
      </c>
      <c r="C3" s="18">
        <v>0.88449999999999995</v>
      </c>
      <c r="D3" s="17">
        <v>5.595E-2</v>
      </c>
      <c r="E3" s="18">
        <v>0.23500000000000001</v>
      </c>
      <c r="F3" s="37">
        <v>1.1950000000000001E-2</v>
      </c>
      <c r="G3" s="39">
        <v>0.8859999999999999</v>
      </c>
      <c r="H3" s="41">
        <v>1.1849999999999999E-2</v>
      </c>
      <c r="I3" s="39">
        <v>1.1260000000000001</v>
      </c>
    </row>
    <row r="4" spans="1:9">
      <c r="A4" s="1">
        <v>2</v>
      </c>
      <c r="B4" s="28">
        <v>1.3300000000000001E-2</v>
      </c>
      <c r="C4" s="18">
        <v>0.88149999999999995</v>
      </c>
      <c r="D4" s="17">
        <v>5.5650000000000005E-2</v>
      </c>
      <c r="E4" s="18">
        <v>0.28900000000000003</v>
      </c>
      <c r="F4" s="41">
        <v>1.8500000000000003E-2</v>
      </c>
      <c r="G4" s="39">
        <v>0.85</v>
      </c>
      <c r="H4" s="41">
        <v>1.83E-2</v>
      </c>
      <c r="I4" s="39">
        <v>1.1035000000000001</v>
      </c>
    </row>
    <row r="5" spans="1:9">
      <c r="A5" s="1">
        <v>3</v>
      </c>
      <c r="B5" s="28">
        <v>1.4950000000000001E-2</v>
      </c>
      <c r="C5" s="18">
        <v>0.87699999999999989</v>
      </c>
      <c r="D5" s="17">
        <v>5.5400000000000005E-2</v>
      </c>
      <c r="E5" s="18">
        <v>0.33550000000000002</v>
      </c>
      <c r="F5" s="41">
        <v>2.3800000000000002E-2</v>
      </c>
      <c r="G5" s="39">
        <v>0.82599999999999996</v>
      </c>
      <c r="H5" s="41">
        <v>2.3449999999999999E-2</v>
      </c>
      <c r="I5" s="39">
        <v>1.0705</v>
      </c>
    </row>
    <row r="6" spans="1:9">
      <c r="A6" s="1">
        <v>4</v>
      </c>
      <c r="B6" s="17">
        <v>1.6400000000000001E-2</v>
      </c>
      <c r="C6" s="18">
        <v>0.874</v>
      </c>
      <c r="D6" s="17">
        <v>5.5E-2</v>
      </c>
      <c r="E6" s="18">
        <v>0.40300000000000002</v>
      </c>
      <c r="F6" s="41">
        <v>3.0150000000000003E-2</v>
      </c>
      <c r="G6" s="39">
        <v>0.79449999999999987</v>
      </c>
      <c r="H6" s="41">
        <v>2.8200000000000003E-2</v>
      </c>
      <c r="I6" s="39">
        <v>1.0389999999999999</v>
      </c>
    </row>
    <row r="7" spans="1:9">
      <c r="A7" s="1">
        <v>5</v>
      </c>
      <c r="B7" s="17">
        <v>2.085E-2</v>
      </c>
      <c r="C7" s="18">
        <v>0.86649999999999994</v>
      </c>
      <c r="D7" s="17">
        <v>5.4650000000000004E-2</v>
      </c>
      <c r="E7" s="18">
        <v>0.45999999999999996</v>
      </c>
      <c r="F7" s="41">
        <v>3.5000000000000003E-2</v>
      </c>
      <c r="G7" s="39">
        <v>0.76149999999999995</v>
      </c>
      <c r="H7" s="41">
        <v>3.6700000000000003E-2</v>
      </c>
      <c r="I7" s="39">
        <v>0.98499999999999999</v>
      </c>
    </row>
    <row r="8" spans="1:9">
      <c r="A8" s="1">
        <v>6</v>
      </c>
      <c r="B8" s="17">
        <v>2.545E-2</v>
      </c>
      <c r="C8" s="18">
        <v>0.85449999999999993</v>
      </c>
      <c r="D8" s="17">
        <v>5.425E-2</v>
      </c>
      <c r="E8" s="18">
        <v>0.52149999999999996</v>
      </c>
      <c r="F8" s="41">
        <v>3.7600000000000001E-2</v>
      </c>
      <c r="G8" s="39">
        <v>0.73449999999999993</v>
      </c>
      <c r="H8" s="41">
        <v>3.7600000000000001E-2</v>
      </c>
      <c r="I8" s="39">
        <v>0.98050000000000004</v>
      </c>
    </row>
    <row r="9" spans="1:9">
      <c r="A9" s="1">
        <v>7</v>
      </c>
      <c r="B9" s="17">
        <v>3.0550000000000001E-2</v>
      </c>
      <c r="C9" s="18">
        <v>0.84249999999999992</v>
      </c>
      <c r="D9" s="17">
        <v>5.3800000000000001E-2</v>
      </c>
      <c r="E9" s="18">
        <v>0.58899999999999997</v>
      </c>
      <c r="F9" s="41">
        <v>4.0600000000000004E-2</v>
      </c>
      <c r="G9" s="39">
        <v>0.69550000000000001</v>
      </c>
      <c r="H9" s="41">
        <v>4.0299999999999996E-2</v>
      </c>
      <c r="I9" s="39">
        <v>0.94899999999999995</v>
      </c>
    </row>
    <row r="10" spans="1:9">
      <c r="A10" s="1">
        <v>8</v>
      </c>
      <c r="B10" s="17">
        <v>3.6650000000000002E-2</v>
      </c>
      <c r="C10" s="18">
        <v>0.82599999999999996</v>
      </c>
      <c r="D10" s="17">
        <v>5.2699999999999997E-2</v>
      </c>
      <c r="E10" s="18">
        <v>0.72699999999999987</v>
      </c>
      <c r="F10" s="41">
        <v>4.3450000000000003E-2</v>
      </c>
      <c r="G10" s="39">
        <v>0.65199999999999991</v>
      </c>
      <c r="H10" s="41">
        <v>4.2300000000000004E-2</v>
      </c>
      <c r="I10" s="39">
        <v>0.91749999999999998</v>
      </c>
    </row>
    <row r="11" spans="1:9">
      <c r="A11" s="1">
        <v>9</v>
      </c>
      <c r="B11" s="17">
        <v>4.2550000000000004E-2</v>
      </c>
      <c r="C11" s="18">
        <v>0.80949999999999989</v>
      </c>
      <c r="D11" s="17">
        <v>5.2350000000000008E-2</v>
      </c>
      <c r="E11" s="18">
        <v>0.76449999999999996</v>
      </c>
      <c r="F11" s="41">
        <v>4.5750000000000006E-2</v>
      </c>
      <c r="G11" s="39">
        <v>0.61149999999999993</v>
      </c>
      <c r="H11" s="41">
        <v>4.4750000000000005E-2</v>
      </c>
      <c r="I11" s="39">
        <v>0.87249999999999994</v>
      </c>
    </row>
    <row r="12" spans="1:9">
      <c r="A12" s="1">
        <v>10</v>
      </c>
      <c r="B12" s="17">
        <v>4.7500000000000001E-2</v>
      </c>
      <c r="C12" s="18">
        <v>0.79449999999999987</v>
      </c>
      <c r="D12" s="17">
        <v>5.2350000000000008E-2</v>
      </c>
      <c r="E12" s="18">
        <v>0.81849999999999989</v>
      </c>
      <c r="F12" s="41">
        <v>4.7050000000000002E-2</v>
      </c>
      <c r="G12" s="39">
        <v>0.57999999999999996</v>
      </c>
      <c r="H12" s="41">
        <v>4.6350000000000002E-2</v>
      </c>
      <c r="I12" s="39">
        <v>0.84099999999999997</v>
      </c>
    </row>
    <row r="13" spans="1:9">
      <c r="A13" s="1">
        <v>11</v>
      </c>
      <c r="B13" s="17">
        <v>5.1299999999999998E-2</v>
      </c>
      <c r="C13" s="18">
        <v>0.78549999999999998</v>
      </c>
      <c r="D13" s="17">
        <v>5.1299999999999998E-2</v>
      </c>
      <c r="E13" s="18">
        <v>0.87549999999999994</v>
      </c>
      <c r="F13" s="41">
        <v>4.7900000000000005E-2</v>
      </c>
      <c r="G13" s="39">
        <v>0.55599999999999994</v>
      </c>
      <c r="H13" s="41">
        <v>4.7700000000000006E-2</v>
      </c>
      <c r="I13" s="39">
        <v>0.8125</v>
      </c>
    </row>
    <row r="14" spans="1:9">
      <c r="A14" s="1">
        <v>12</v>
      </c>
      <c r="B14" s="17">
        <v>5.6250000000000001E-2</v>
      </c>
      <c r="C14" s="18">
        <v>0.76749999999999996</v>
      </c>
      <c r="D14" s="17">
        <v>5.0700000000000009E-2</v>
      </c>
      <c r="E14" s="18">
        <v>0.93099999999999994</v>
      </c>
      <c r="F14" s="41">
        <v>4.8849999999999998E-2</v>
      </c>
      <c r="G14" s="39">
        <v>0.52449999999999997</v>
      </c>
      <c r="H14" s="41">
        <v>4.895E-2</v>
      </c>
      <c r="I14" s="39">
        <v>0.78249999999999997</v>
      </c>
    </row>
    <row r="15" spans="1:9">
      <c r="A15" s="1">
        <v>13</v>
      </c>
      <c r="B15" s="17">
        <v>6.2400000000000004E-2</v>
      </c>
      <c r="C15" s="18">
        <v>0.74349999999999994</v>
      </c>
      <c r="D15" s="17">
        <v>4.9800000000000004E-2</v>
      </c>
      <c r="E15" s="18">
        <v>1.006</v>
      </c>
      <c r="F15" s="41">
        <v>4.965E-2</v>
      </c>
      <c r="G15" s="39">
        <v>0.49150000000000005</v>
      </c>
      <c r="H15" s="41">
        <v>5.0250000000000003E-2</v>
      </c>
      <c r="I15" s="39">
        <v>0.73299999999999998</v>
      </c>
    </row>
    <row r="16" spans="1:9">
      <c r="A16" s="1">
        <v>14</v>
      </c>
      <c r="B16" s="17">
        <v>7.0099999999999996E-2</v>
      </c>
      <c r="C16" s="18">
        <v>0.71199999999999997</v>
      </c>
      <c r="D16" s="17">
        <v>4.9050000000000003E-2</v>
      </c>
      <c r="E16" s="18">
        <v>1.054</v>
      </c>
      <c r="F16" s="41">
        <v>5.0599999999999999E-2</v>
      </c>
      <c r="G16" s="39">
        <v>0.44799999999999995</v>
      </c>
      <c r="H16" s="41">
        <v>5.0950000000000002E-2</v>
      </c>
      <c r="I16" s="39">
        <v>0.70150000000000001</v>
      </c>
    </row>
    <row r="17" spans="1:9">
      <c r="A17" s="1">
        <v>15</v>
      </c>
      <c r="B17" s="17">
        <v>7.669999999999999E-2</v>
      </c>
      <c r="C17" s="18">
        <v>0.68199999999999994</v>
      </c>
      <c r="D17" s="17">
        <v>4.7800000000000002E-2</v>
      </c>
      <c r="E17" s="18">
        <v>1.1214999999999999</v>
      </c>
      <c r="F17" s="41">
        <v>5.1250000000000004E-2</v>
      </c>
      <c r="G17" s="39">
        <v>0.41500000000000004</v>
      </c>
      <c r="H17" s="41">
        <v>5.1650000000000001E-2</v>
      </c>
      <c r="I17" s="39">
        <v>0.66549999999999998</v>
      </c>
    </row>
    <row r="18" spans="1:9">
      <c r="A18" s="1">
        <v>16</v>
      </c>
      <c r="B18" s="17">
        <v>8.2000000000000003E-2</v>
      </c>
      <c r="C18" s="18">
        <v>0.64449999999999996</v>
      </c>
      <c r="D18" s="17">
        <v>4.6300000000000001E-2</v>
      </c>
      <c r="E18" s="18">
        <v>1.1875</v>
      </c>
      <c r="F18" s="41">
        <v>5.1750000000000004E-2</v>
      </c>
      <c r="G18" s="39">
        <v>0.38800000000000001</v>
      </c>
      <c r="H18" s="41">
        <v>5.2450000000000004E-2</v>
      </c>
      <c r="I18" s="39">
        <v>0.61899999999999999</v>
      </c>
    </row>
    <row r="19" spans="1:9">
      <c r="A19" s="1">
        <v>17</v>
      </c>
      <c r="B19" s="17">
        <v>8.589999999999999E-2</v>
      </c>
      <c r="C19" s="18">
        <v>0.60249999999999992</v>
      </c>
      <c r="D19" s="17">
        <v>4.3300000000000005E-2</v>
      </c>
      <c r="E19" s="18">
        <v>1.2669999999999999</v>
      </c>
      <c r="F19" s="41">
        <v>5.2150000000000002E-2</v>
      </c>
      <c r="G19" s="39">
        <v>0.36549999999999994</v>
      </c>
      <c r="H19" s="41">
        <v>5.2800000000000007E-2</v>
      </c>
      <c r="I19" s="39">
        <v>0.59499999999999997</v>
      </c>
    </row>
    <row r="20" spans="1:9">
      <c r="A20" s="1">
        <v>18</v>
      </c>
      <c r="B20" s="17">
        <v>9.169999999999999E-2</v>
      </c>
      <c r="C20" s="18">
        <v>0.50049999999999994</v>
      </c>
      <c r="D20" s="17">
        <v>3.85E-2</v>
      </c>
      <c r="E20" s="18">
        <v>1.3660000000000001</v>
      </c>
      <c r="F20" s="41">
        <v>5.2750000000000005E-2</v>
      </c>
      <c r="G20" s="39">
        <v>0.32650000000000001</v>
      </c>
      <c r="H20" s="41">
        <v>5.33E-2</v>
      </c>
      <c r="I20" s="39">
        <v>0.56199999999999994</v>
      </c>
    </row>
    <row r="21" spans="1:9">
      <c r="A21" s="1">
        <v>19</v>
      </c>
      <c r="B21" s="17">
        <v>9.3399999999999997E-2</v>
      </c>
      <c r="C21" s="18">
        <v>0.45999999999999996</v>
      </c>
      <c r="D21" s="17">
        <v>3.3799999999999997E-2</v>
      </c>
      <c r="E21" s="18">
        <v>1.444</v>
      </c>
      <c r="F21" s="41">
        <v>5.3100000000000001E-2</v>
      </c>
      <c r="G21" s="39">
        <v>0.30099999999999999</v>
      </c>
      <c r="H21" s="41">
        <v>5.3850000000000002E-2</v>
      </c>
      <c r="I21" s="39">
        <v>0.52149999999999996</v>
      </c>
    </row>
    <row r="22" spans="1:9">
      <c r="A22" s="1">
        <v>20</v>
      </c>
      <c r="B22" s="17">
        <v>9.4799999999999995E-2</v>
      </c>
      <c r="C22" s="18">
        <v>0.42249999999999999</v>
      </c>
      <c r="D22" s="17">
        <v>3.0100000000000002E-2</v>
      </c>
      <c r="E22" s="18">
        <v>1.492</v>
      </c>
      <c r="F22" s="41">
        <v>5.3550000000000007E-2</v>
      </c>
      <c r="G22" s="39">
        <v>0.27100000000000002</v>
      </c>
      <c r="H22" s="41">
        <v>5.4150000000000004E-2</v>
      </c>
      <c r="I22" s="39">
        <v>0.49450000000000005</v>
      </c>
    </row>
    <row r="23" spans="1:9">
      <c r="A23" s="1">
        <v>21</v>
      </c>
      <c r="B23" s="17">
        <v>9.5600000000000004E-2</v>
      </c>
      <c r="C23" s="18">
        <v>0.4</v>
      </c>
      <c r="D23" s="17">
        <v>2.3300000000000001E-2</v>
      </c>
      <c r="E23" s="18">
        <v>1.5669999999999999</v>
      </c>
      <c r="F23" s="41">
        <v>5.3750000000000006E-2</v>
      </c>
      <c r="G23" s="39">
        <v>0.25600000000000001</v>
      </c>
      <c r="H23" s="41">
        <v>5.4450000000000005E-2</v>
      </c>
      <c r="I23" s="39">
        <v>0.46899999999999997</v>
      </c>
    </row>
    <row r="24" spans="1:9">
      <c r="A24" s="1">
        <v>22</v>
      </c>
      <c r="B24" s="17">
        <v>9.6449999999999994E-2</v>
      </c>
      <c r="C24" s="18">
        <v>0.373</v>
      </c>
      <c r="D24" s="17">
        <v>1.89E-2</v>
      </c>
      <c r="E24" s="18">
        <v>1.6120000000000001</v>
      </c>
      <c r="F24" s="41">
        <v>5.3949999999999998E-2</v>
      </c>
      <c r="G24" s="39">
        <v>0.24249999999999999</v>
      </c>
      <c r="H24" s="41">
        <v>5.4699999999999999E-2</v>
      </c>
      <c r="I24" s="39">
        <v>0.44499999999999995</v>
      </c>
    </row>
    <row r="25" spans="1:9">
      <c r="A25" s="1">
        <v>23</v>
      </c>
      <c r="B25" s="17">
        <v>9.6850000000000006E-2</v>
      </c>
      <c r="C25" s="18">
        <v>0.36250000000000004</v>
      </c>
      <c r="D25" s="17">
        <v>1.4999999999999999E-2</v>
      </c>
      <c r="E25" s="18">
        <v>1.6555</v>
      </c>
      <c r="F25" s="41">
        <v>5.4100000000000002E-2</v>
      </c>
      <c r="G25" s="39">
        <v>0.22900000000000001</v>
      </c>
      <c r="H25" s="41">
        <v>5.4900000000000004E-2</v>
      </c>
      <c r="I25" s="39">
        <v>0.42549999999999999</v>
      </c>
    </row>
    <row r="26" spans="1:9">
      <c r="A26" s="1">
        <v>24</v>
      </c>
      <c r="B26" s="17">
        <v>9.7100000000000006E-2</v>
      </c>
      <c r="C26" s="18">
        <v>0.35650000000000004</v>
      </c>
      <c r="D26" s="27">
        <v>1.2449999999999999E-2</v>
      </c>
      <c r="E26" s="18">
        <v>1.675</v>
      </c>
      <c r="F26" s="41">
        <v>5.1950000000000003E-2</v>
      </c>
      <c r="G26" s="39">
        <v>0.37450000000000006</v>
      </c>
      <c r="H26" s="41">
        <v>5.6600000000000004E-2</v>
      </c>
      <c r="I26" s="39">
        <v>0.23649999999999999</v>
      </c>
    </row>
    <row r="27" spans="1:9">
      <c r="A27" s="1">
        <v>25</v>
      </c>
      <c r="B27" s="17">
        <v>6.5750000000000003E-2</v>
      </c>
      <c r="C27" s="18">
        <v>0.73599999999999999</v>
      </c>
      <c r="D27" s="17">
        <v>5.3250000000000006E-2</v>
      </c>
      <c r="E27" s="18">
        <v>0.66549999999999998</v>
      </c>
      <c r="F27" s="41">
        <v>3.6299999999999999E-2</v>
      </c>
      <c r="G27" s="39">
        <v>0.745</v>
      </c>
      <c r="H27" s="35"/>
      <c r="I27" s="35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Series-Parallel</vt:lpstr>
      <vt:lpstr>different distance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2021-11-12T03:25:59Z</dcterms:created>
  <dcterms:modified xsi:type="dcterms:W3CDTF">2021-11-19T02:25:51Z</dcterms:modified>
</cp:coreProperties>
</file>