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haoming/Desktop/VP241/Lab4/"/>
    </mc:Choice>
  </mc:AlternateContent>
  <xr:revisionPtr revIDLastSave="0" documentId="13_ncr:1_{11769E4F-CAE0-5E43-BFA7-3B1AB80B249E}" xr6:coauthVersionLast="47" xr6:coauthVersionMax="47" xr10:uidLastSave="{00000000-0000-0000-0000-000000000000}"/>
  <bookViews>
    <workbookView xWindow="560" yWindow="500" windowWidth="28240" windowHeight="16420" xr2:uid="{9979EF8E-193C-4A42-A6B8-9F1FBD7FC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1" l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AB25" i="1"/>
  <c r="Y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5" i="1"/>
  <c r="B27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4" i="1"/>
</calcChain>
</file>

<file path=xl/sharedStrings.xml><?xml version="1.0" encoding="utf-8"?>
<sst xmlns="http://schemas.openxmlformats.org/spreadsheetml/2006/main" count="28" uniqueCount="17">
  <si>
    <t>Maximum Electric Current $I_0$~~$2.00 \pm ~ 0.01 [\mu A]$</t>
    <phoneticPr fontId="1" type="noConversion"/>
  </si>
  <si>
    <t>$I [\mu A]~\pm~0.01 [\mu A]$</t>
    <phoneticPr fontId="1" type="noConversion"/>
  </si>
  <si>
    <t>initial</t>
    <phoneticPr fontId="1" type="noConversion"/>
  </si>
  <si>
    <t>$\theta~[^{\circ}]$</t>
    <phoneticPr fontId="1" type="noConversion"/>
  </si>
  <si>
    <t>Rotation angle of the analyzer $\theta [^{\circ}]~\pm~2[^{\circ}]$</t>
    <phoneticPr fontId="1" type="noConversion"/>
  </si>
  <si>
    <t>Rotation angle of the 1/2-wave plate $\theta [^{\circ}]~\pm~2[^{\circ}]$</t>
    <phoneticPr fontId="1" type="noConversion"/>
  </si>
  <si>
    <t>Rotation angle of 1/4-wave plate: $0^{\circ}$</t>
    <phoneticPr fontId="1" type="noConversion"/>
  </si>
  <si>
    <t>Maximum Electric Current $I_0$~~$1.50 \pm ~ 0.01 [\mu A]$</t>
    <phoneticPr fontId="1" type="noConversion"/>
  </si>
  <si>
    <t>Maximum Electric Current $I_0$~~$1.19 \pm ~ 0.01 [\mu A]$</t>
    <phoneticPr fontId="1" type="noConversion"/>
  </si>
  <si>
    <t>Rotation angle of 1/4-wave plate: $20^{\circ}$</t>
    <phoneticPr fontId="1" type="noConversion"/>
  </si>
  <si>
    <t>Rotation angle of 1/4-wave plate: $45^{\circ}$</t>
    <phoneticPr fontId="1" type="noConversion"/>
  </si>
  <si>
    <t>Maximum Electric Current $I_0$~~$680 \pm ~ 0.001 [\mu A]$</t>
    <phoneticPr fontId="1" type="noConversion"/>
  </si>
  <si>
    <t>$I [\mu A]~\pm~0.001 [\mu A]$</t>
    <phoneticPr fontId="1" type="noConversion"/>
  </si>
  <si>
    <t>$cos^2(\theta)$</t>
    <phoneticPr fontId="1" type="noConversion"/>
  </si>
  <si>
    <t>$I/I_0$</t>
    <phoneticPr fontId="1" type="noConversion"/>
  </si>
  <si>
    <t>$\mu_{cos^2(\theta)}$</t>
    <phoneticPr fontId="1" type="noConversion"/>
  </si>
  <si>
    <t>$\mu_{I/I_0}$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</si>
</sst>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"/>
    <numFmt numFmtId="178" formatCode="0.00_);[Red]\(0.00\)"/>
    <numFmt numFmtId="179" formatCode="0.000_);[Red]\(0.000\)"/>
    <numFmt numFmtId="180" formatCode="0_);[Red]\(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D6AC-596C-2C42-BDF9-E0B94186F6C5}">
  <dimension ref="A1:AC60"/>
  <sheetViews>
    <sheetView tabSelected="1" topLeftCell="F12" zoomScaleNormal="100" workbookViewId="0">
      <selection activeCell="W35" sqref="W35"/>
    </sheetView>
  </sheetViews>
  <sheetFormatPr baseColWidth="10" defaultRowHeight="16"/>
  <cols>
    <col min="1" max="1" width="11.83203125" bestFit="1" customWidth="1"/>
  </cols>
  <sheetData>
    <row r="1" spans="1:27">
      <c r="A1" s="9" t="s">
        <v>0</v>
      </c>
      <c r="B1" s="9"/>
      <c r="C1" s="1"/>
      <c r="D1" s="1"/>
      <c r="F1" s="1" t="s">
        <v>5</v>
      </c>
      <c r="G1" s="1" t="s">
        <v>4</v>
      </c>
      <c r="L1" s="9" t="s">
        <v>6</v>
      </c>
      <c r="M1" s="9"/>
      <c r="N1" s="9"/>
      <c r="O1" s="9"/>
      <c r="R1" s="9" t="s">
        <v>9</v>
      </c>
      <c r="S1" s="9"/>
      <c r="T1" s="9"/>
      <c r="U1" s="9"/>
      <c r="X1" s="9" t="s">
        <v>10</v>
      </c>
      <c r="Y1" s="9"/>
      <c r="Z1" s="9"/>
      <c r="AA1" s="9"/>
    </row>
    <row r="2" spans="1:27">
      <c r="A2" s="1" t="s">
        <v>3</v>
      </c>
      <c r="B2" s="1" t="s">
        <v>1</v>
      </c>
      <c r="C2" s="1"/>
      <c r="D2" s="1"/>
      <c r="F2" s="1" t="s">
        <v>2</v>
      </c>
      <c r="G2" s="1">
        <v>0</v>
      </c>
      <c r="L2" s="9" t="s">
        <v>7</v>
      </c>
      <c r="M2" s="9"/>
      <c r="N2" s="9"/>
      <c r="O2" s="9"/>
      <c r="R2" s="9" t="s">
        <v>8</v>
      </c>
      <c r="S2" s="9"/>
      <c r="T2" s="9"/>
      <c r="U2" s="9"/>
      <c r="X2" s="9" t="s">
        <v>11</v>
      </c>
      <c r="Y2" s="9"/>
      <c r="Z2" s="9"/>
      <c r="AA2" s="9"/>
    </row>
    <row r="3" spans="1:27">
      <c r="A3" s="1">
        <v>0</v>
      </c>
      <c r="B3" s="5">
        <v>2</v>
      </c>
      <c r="F3" s="1">
        <v>10</v>
      </c>
      <c r="G3" s="1">
        <v>18</v>
      </c>
      <c r="L3" s="1" t="s">
        <v>3</v>
      </c>
      <c r="M3" s="1" t="s">
        <v>1</v>
      </c>
      <c r="N3" s="1" t="s">
        <v>3</v>
      </c>
      <c r="O3" s="1" t="s">
        <v>1</v>
      </c>
      <c r="R3" s="1" t="s">
        <v>3</v>
      </c>
      <c r="S3" s="1" t="s">
        <v>1</v>
      </c>
      <c r="T3" s="1" t="s">
        <v>3</v>
      </c>
      <c r="U3" s="1" t="s">
        <v>1</v>
      </c>
      <c r="X3" s="1" t="s">
        <v>3</v>
      </c>
      <c r="Y3" s="1" t="s">
        <v>12</v>
      </c>
      <c r="Z3" s="1" t="s">
        <v>3</v>
      </c>
      <c r="AA3" s="1" t="s">
        <v>12</v>
      </c>
    </row>
    <row r="4" spans="1:27">
      <c r="A4" s="1">
        <v>5</v>
      </c>
      <c r="B4" s="5">
        <v>1.97</v>
      </c>
      <c r="F4" s="1">
        <v>20</v>
      </c>
      <c r="G4" s="1">
        <v>36</v>
      </c>
      <c r="L4" s="1">
        <v>0</v>
      </c>
      <c r="M4" s="3">
        <v>0.02</v>
      </c>
      <c r="N4" s="1">
        <v>180</v>
      </c>
      <c r="O4" s="3">
        <v>0.02</v>
      </c>
      <c r="R4" s="1">
        <v>0</v>
      </c>
      <c r="S4" s="3">
        <v>0.19</v>
      </c>
      <c r="T4" s="1">
        <v>180</v>
      </c>
      <c r="U4" s="3">
        <v>0.18</v>
      </c>
      <c r="X4" s="1">
        <v>0</v>
      </c>
      <c r="Y4" s="2">
        <v>0.56599999999999995</v>
      </c>
      <c r="Z4" s="1">
        <v>180</v>
      </c>
      <c r="AA4" s="2">
        <v>0.55300000000000005</v>
      </c>
    </row>
    <row r="5" spans="1:27">
      <c r="A5" s="1">
        <v>10</v>
      </c>
      <c r="B5" s="5">
        <v>1.97</v>
      </c>
      <c r="F5" s="1">
        <v>30</v>
      </c>
      <c r="G5" s="1">
        <v>56</v>
      </c>
      <c r="L5" s="1">
        <v>10</v>
      </c>
      <c r="M5" s="3">
        <v>7.0000000000000007E-2</v>
      </c>
      <c r="N5" s="1">
        <v>190</v>
      </c>
      <c r="O5" s="3">
        <v>0.08</v>
      </c>
      <c r="R5" s="1">
        <v>10</v>
      </c>
      <c r="S5" s="3">
        <v>0.22</v>
      </c>
      <c r="T5" s="1">
        <v>190</v>
      </c>
      <c r="U5" s="3">
        <v>0.22</v>
      </c>
      <c r="X5" s="1">
        <v>10</v>
      </c>
      <c r="Y5" s="2">
        <v>0.57199999999999995</v>
      </c>
      <c r="Z5" s="1">
        <v>190</v>
      </c>
      <c r="AA5" s="2">
        <v>0.60599999999999998</v>
      </c>
    </row>
    <row r="6" spans="1:27">
      <c r="A6" s="1">
        <v>15</v>
      </c>
      <c r="B6" s="5">
        <v>1.92</v>
      </c>
      <c r="F6" s="1">
        <v>40</v>
      </c>
      <c r="G6" s="1">
        <v>74</v>
      </c>
      <c r="L6" s="1">
        <v>20</v>
      </c>
      <c r="M6" s="3">
        <v>0.22</v>
      </c>
      <c r="N6" s="1">
        <v>200</v>
      </c>
      <c r="O6" s="3">
        <v>0.2</v>
      </c>
      <c r="R6" s="1">
        <v>20</v>
      </c>
      <c r="S6" s="3">
        <v>0.32</v>
      </c>
      <c r="T6" s="1">
        <v>200</v>
      </c>
      <c r="U6" s="3">
        <v>0.31</v>
      </c>
      <c r="X6" s="1">
        <v>20</v>
      </c>
      <c r="Y6" s="2">
        <v>0.56799999999999995</v>
      </c>
      <c r="Z6" s="1">
        <v>200</v>
      </c>
      <c r="AA6" s="2">
        <v>0.6</v>
      </c>
    </row>
    <row r="7" spans="1:27">
      <c r="A7" s="1">
        <v>20</v>
      </c>
      <c r="B7" s="5">
        <v>1.84</v>
      </c>
      <c r="F7" s="1">
        <v>50</v>
      </c>
      <c r="G7" s="1">
        <v>92</v>
      </c>
      <c r="L7" s="1">
        <v>30</v>
      </c>
      <c r="M7" s="3">
        <v>0.43</v>
      </c>
      <c r="N7" s="1">
        <v>210</v>
      </c>
      <c r="O7" s="3">
        <v>0.44</v>
      </c>
      <c r="R7" s="1">
        <v>30</v>
      </c>
      <c r="S7" s="3">
        <v>0.44</v>
      </c>
      <c r="T7" s="1">
        <v>210</v>
      </c>
      <c r="U7" s="3">
        <v>0.45</v>
      </c>
      <c r="X7" s="1">
        <v>30</v>
      </c>
      <c r="Y7" s="2">
        <v>0.57299999999999995</v>
      </c>
      <c r="Z7" s="1">
        <v>210</v>
      </c>
      <c r="AA7" s="2">
        <v>0.60899999999999999</v>
      </c>
    </row>
    <row r="8" spans="1:27">
      <c r="A8" s="1">
        <v>25</v>
      </c>
      <c r="B8" s="5">
        <v>1.73</v>
      </c>
      <c r="F8" s="1">
        <v>60</v>
      </c>
      <c r="G8" s="1">
        <v>112</v>
      </c>
      <c r="L8" s="1">
        <v>40</v>
      </c>
      <c r="M8" s="3">
        <v>0.69</v>
      </c>
      <c r="N8" s="1">
        <v>220</v>
      </c>
      <c r="O8" s="3">
        <v>0.69</v>
      </c>
      <c r="R8" s="1">
        <v>40</v>
      </c>
      <c r="S8" s="3">
        <v>0.6</v>
      </c>
      <c r="T8" s="1">
        <v>220</v>
      </c>
      <c r="U8" s="3">
        <v>0.61</v>
      </c>
      <c r="X8" s="1">
        <v>40</v>
      </c>
      <c r="Y8" s="2">
        <v>0.59599999999999997</v>
      </c>
      <c r="Z8" s="1">
        <v>220</v>
      </c>
      <c r="AA8" s="2">
        <v>0.61699999999999999</v>
      </c>
    </row>
    <row r="9" spans="1:27">
      <c r="A9" s="1">
        <v>30</v>
      </c>
      <c r="B9" s="5">
        <v>1.6</v>
      </c>
      <c r="F9" s="1">
        <v>70</v>
      </c>
      <c r="G9" s="1">
        <v>132</v>
      </c>
      <c r="L9" s="1">
        <v>50</v>
      </c>
      <c r="M9" s="3">
        <v>0.93</v>
      </c>
      <c r="N9" s="1">
        <v>230</v>
      </c>
      <c r="O9" s="3">
        <v>0.94</v>
      </c>
      <c r="R9" s="1">
        <v>50</v>
      </c>
      <c r="S9" s="3">
        <v>0.77</v>
      </c>
      <c r="T9" s="1">
        <v>230</v>
      </c>
      <c r="U9" s="3">
        <v>0.76</v>
      </c>
      <c r="X9" s="1">
        <v>50</v>
      </c>
      <c r="Y9" s="2">
        <v>0.624</v>
      </c>
      <c r="Z9" s="1">
        <v>230</v>
      </c>
      <c r="AA9" s="2">
        <v>0.64600000000000002</v>
      </c>
    </row>
    <row r="10" spans="1:27">
      <c r="A10" s="1">
        <v>35</v>
      </c>
      <c r="B10" s="5">
        <v>1.46</v>
      </c>
      <c r="F10" s="1">
        <v>80</v>
      </c>
      <c r="G10" s="1">
        <v>152</v>
      </c>
      <c r="L10" s="1">
        <v>60</v>
      </c>
      <c r="M10" s="3">
        <v>1.1499999999999999</v>
      </c>
      <c r="N10" s="1">
        <v>240</v>
      </c>
      <c r="O10" s="3">
        <v>1.1000000000000001</v>
      </c>
      <c r="R10" s="1">
        <v>60</v>
      </c>
      <c r="S10" s="3">
        <v>0.89</v>
      </c>
      <c r="T10" s="1">
        <v>240</v>
      </c>
      <c r="U10" s="3">
        <v>0.93</v>
      </c>
      <c r="X10" s="1">
        <v>60</v>
      </c>
      <c r="Y10" s="2">
        <v>0.61399999999999999</v>
      </c>
      <c r="Z10" s="1">
        <v>240</v>
      </c>
      <c r="AA10" s="2">
        <v>0.64800000000000002</v>
      </c>
    </row>
    <row r="11" spans="1:27">
      <c r="A11" s="1">
        <v>40</v>
      </c>
      <c r="B11" s="5">
        <v>1.33</v>
      </c>
      <c r="F11" s="1">
        <v>90</v>
      </c>
      <c r="G11" s="1">
        <v>172</v>
      </c>
      <c r="L11" s="1">
        <v>70</v>
      </c>
      <c r="M11" s="3">
        <v>1.33</v>
      </c>
      <c r="N11" s="1">
        <v>250</v>
      </c>
      <c r="O11" s="3">
        <v>1.31</v>
      </c>
      <c r="R11" s="1">
        <v>70</v>
      </c>
      <c r="S11" s="3">
        <v>1.03</v>
      </c>
      <c r="T11" s="1">
        <v>250</v>
      </c>
      <c r="U11" s="3">
        <v>1.02</v>
      </c>
      <c r="X11" s="1">
        <v>70</v>
      </c>
      <c r="Y11" s="2">
        <v>0.627</v>
      </c>
      <c r="Z11" s="1">
        <v>250</v>
      </c>
      <c r="AA11" s="2">
        <v>0.64800000000000002</v>
      </c>
    </row>
    <row r="12" spans="1:27">
      <c r="A12" s="1">
        <v>45</v>
      </c>
      <c r="B12" s="5">
        <v>1.18</v>
      </c>
      <c r="L12" s="1">
        <v>80</v>
      </c>
      <c r="M12" s="3">
        <v>1.38</v>
      </c>
      <c r="N12" s="1">
        <v>260</v>
      </c>
      <c r="O12" s="3">
        <v>1.43</v>
      </c>
      <c r="R12" s="1">
        <v>80</v>
      </c>
      <c r="S12" s="3">
        <v>1.0900000000000001</v>
      </c>
      <c r="T12" s="1">
        <v>260</v>
      </c>
      <c r="U12" s="3">
        <v>1.1599999999999999</v>
      </c>
      <c r="X12" s="1">
        <v>80</v>
      </c>
      <c r="Y12" s="2">
        <v>0.66400000000000003</v>
      </c>
      <c r="Z12" s="1">
        <v>260</v>
      </c>
      <c r="AA12" s="2">
        <v>0.65</v>
      </c>
    </row>
    <row r="13" spans="1:27">
      <c r="A13" s="1">
        <v>50</v>
      </c>
      <c r="B13" s="5">
        <v>1.01</v>
      </c>
      <c r="L13" s="1">
        <v>90</v>
      </c>
      <c r="M13" s="3">
        <v>1.42</v>
      </c>
      <c r="N13" s="1">
        <v>270</v>
      </c>
      <c r="O13" s="3">
        <v>1.5</v>
      </c>
      <c r="R13" s="1">
        <v>90</v>
      </c>
      <c r="S13" s="3">
        <v>1.1100000000000001</v>
      </c>
      <c r="T13" s="1">
        <v>270</v>
      </c>
      <c r="U13" s="3">
        <v>1.19</v>
      </c>
      <c r="X13" s="1">
        <v>90</v>
      </c>
      <c r="Y13" s="2">
        <v>0.66400000000000003</v>
      </c>
      <c r="Z13" s="1">
        <v>270</v>
      </c>
      <c r="AA13" s="2">
        <v>0.66600000000000004</v>
      </c>
    </row>
    <row r="14" spans="1:27">
      <c r="A14" s="1">
        <v>55</v>
      </c>
      <c r="B14" s="5">
        <v>0.82</v>
      </c>
      <c r="L14" s="1">
        <v>100</v>
      </c>
      <c r="M14" s="3">
        <v>1.35</v>
      </c>
      <c r="N14" s="1">
        <v>280</v>
      </c>
      <c r="O14" s="3">
        <v>1.39</v>
      </c>
      <c r="R14" s="1">
        <v>100</v>
      </c>
      <c r="S14" s="3">
        <v>1.07</v>
      </c>
      <c r="T14" s="1">
        <v>280</v>
      </c>
      <c r="U14" s="3">
        <v>1.17</v>
      </c>
      <c r="X14" s="1">
        <v>100</v>
      </c>
      <c r="Y14" s="2">
        <v>0.64600000000000002</v>
      </c>
      <c r="Z14" s="1">
        <v>280</v>
      </c>
      <c r="AA14" s="2">
        <v>0.68</v>
      </c>
    </row>
    <row r="15" spans="1:27">
      <c r="A15" s="1">
        <v>60</v>
      </c>
      <c r="B15" s="5">
        <v>0.69</v>
      </c>
      <c r="L15" s="1">
        <v>110</v>
      </c>
      <c r="M15" s="3">
        <v>1.19</v>
      </c>
      <c r="N15" s="1">
        <v>290</v>
      </c>
      <c r="O15" s="3">
        <v>1.25</v>
      </c>
      <c r="R15" s="1">
        <v>110</v>
      </c>
      <c r="S15" s="3">
        <v>1.03</v>
      </c>
      <c r="T15" s="1">
        <v>290</v>
      </c>
      <c r="U15" s="3">
        <v>1.08</v>
      </c>
      <c r="X15" s="1">
        <v>110</v>
      </c>
      <c r="Y15" s="2">
        <v>0.624</v>
      </c>
      <c r="Z15" s="1">
        <v>290</v>
      </c>
      <c r="AA15" s="2">
        <v>0.67200000000000004</v>
      </c>
    </row>
    <row r="16" spans="1:27">
      <c r="A16" s="1">
        <v>65</v>
      </c>
      <c r="B16" s="5">
        <v>0.48</v>
      </c>
      <c r="L16" s="1">
        <v>120</v>
      </c>
      <c r="M16" s="3">
        <v>0.99</v>
      </c>
      <c r="N16" s="1">
        <v>300</v>
      </c>
      <c r="O16" s="3">
        <v>1.06</v>
      </c>
      <c r="R16" s="1">
        <v>120</v>
      </c>
      <c r="S16" s="3">
        <v>0.92</v>
      </c>
      <c r="T16" s="1">
        <v>300</v>
      </c>
      <c r="U16" s="3">
        <v>0.97</v>
      </c>
      <c r="X16" s="1">
        <v>120</v>
      </c>
      <c r="Y16" s="2">
        <v>0.63300000000000001</v>
      </c>
      <c r="Z16" s="1">
        <v>300</v>
      </c>
      <c r="AA16" s="2">
        <v>0.67300000000000004</v>
      </c>
    </row>
    <row r="17" spans="1:29">
      <c r="A17" s="1">
        <v>70</v>
      </c>
      <c r="B17" s="5">
        <v>0.34</v>
      </c>
      <c r="L17" s="1">
        <v>130</v>
      </c>
      <c r="M17" s="3">
        <v>0.82</v>
      </c>
      <c r="N17" s="1">
        <v>310</v>
      </c>
      <c r="O17" s="3">
        <v>0.85</v>
      </c>
      <c r="R17" s="1">
        <v>130</v>
      </c>
      <c r="S17" s="3">
        <v>0.78</v>
      </c>
      <c r="T17" s="1">
        <v>310</v>
      </c>
      <c r="U17" s="3">
        <v>0.8</v>
      </c>
      <c r="X17" s="1">
        <v>130</v>
      </c>
      <c r="Y17" s="2">
        <v>0.63500000000000001</v>
      </c>
      <c r="Z17" s="1">
        <v>310</v>
      </c>
      <c r="AA17" s="2">
        <v>0.64500000000000002</v>
      </c>
    </row>
    <row r="18" spans="1:29">
      <c r="A18" s="1">
        <v>75</v>
      </c>
      <c r="B18" s="5">
        <v>0.23</v>
      </c>
      <c r="L18" s="1">
        <v>140</v>
      </c>
      <c r="M18" s="3">
        <v>0.56999999999999995</v>
      </c>
      <c r="N18" s="1">
        <v>320</v>
      </c>
      <c r="O18" s="3">
        <v>0.6</v>
      </c>
      <c r="R18" s="1">
        <v>140</v>
      </c>
      <c r="S18" s="3">
        <v>0.61</v>
      </c>
      <c r="T18" s="1">
        <v>320</v>
      </c>
      <c r="U18" s="3">
        <v>0.6</v>
      </c>
      <c r="X18" s="1">
        <v>140</v>
      </c>
      <c r="Y18" s="2">
        <v>0.65400000000000003</v>
      </c>
      <c r="Z18" s="1">
        <v>320</v>
      </c>
      <c r="AA18" s="2">
        <v>0.62</v>
      </c>
    </row>
    <row r="19" spans="1:29">
      <c r="A19" s="1">
        <v>80</v>
      </c>
      <c r="B19" s="5">
        <v>0.11</v>
      </c>
      <c r="L19" s="1">
        <v>150</v>
      </c>
      <c r="M19" s="3">
        <v>0.34</v>
      </c>
      <c r="N19" s="1">
        <v>330</v>
      </c>
      <c r="O19" s="3">
        <v>0.35</v>
      </c>
      <c r="R19" s="1">
        <v>150</v>
      </c>
      <c r="S19" s="3">
        <v>0.45</v>
      </c>
      <c r="T19" s="1">
        <v>330</v>
      </c>
      <c r="U19" s="3">
        <v>0.43</v>
      </c>
      <c r="X19" s="1">
        <v>150</v>
      </c>
      <c r="Y19" s="2">
        <v>0.64600000000000002</v>
      </c>
      <c r="Z19" s="1">
        <v>330</v>
      </c>
      <c r="AA19" s="2">
        <v>0.60499999999999998</v>
      </c>
    </row>
    <row r="20" spans="1:29">
      <c r="A20" s="1">
        <v>85</v>
      </c>
      <c r="B20" s="5">
        <v>0.04</v>
      </c>
      <c r="L20" s="1">
        <v>160</v>
      </c>
      <c r="M20" s="3">
        <v>0.17</v>
      </c>
      <c r="N20" s="1">
        <v>340</v>
      </c>
      <c r="O20" s="3">
        <v>0.15</v>
      </c>
      <c r="R20" s="1">
        <v>160</v>
      </c>
      <c r="S20" s="3">
        <v>0.31</v>
      </c>
      <c r="T20" s="1">
        <v>340</v>
      </c>
      <c r="U20" s="3">
        <v>0.31</v>
      </c>
      <c r="X20" s="1">
        <v>160</v>
      </c>
      <c r="Y20" s="2">
        <v>0.627</v>
      </c>
      <c r="Z20" s="1">
        <v>340</v>
      </c>
      <c r="AA20" s="2">
        <v>0.58699999999999997</v>
      </c>
    </row>
    <row r="21" spans="1:29">
      <c r="A21" s="1">
        <v>90</v>
      </c>
      <c r="B21" s="5">
        <v>0.01</v>
      </c>
      <c r="L21" s="1">
        <v>170</v>
      </c>
      <c r="M21" s="3">
        <v>0.05</v>
      </c>
      <c r="N21" s="1">
        <v>350</v>
      </c>
      <c r="O21" s="3">
        <v>0.02</v>
      </c>
      <c r="R21" s="1">
        <v>170</v>
      </c>
      <c r="S21" s="3">
        <v>0.21</v>
      </c>
      <c r="T21" s="1">
        <v>350</v>
      </c>
      <c r="U21" s="3">
        <v>0.23</v>
      </c>
      <c r="X21" s="1">
        <v>170</v>
      </c>
      <c r="Y21" s="2">
        <v>0.60199999999999998</v>
      </c>
      <c r="Z21" s="1">
        <v>350</v>
      </c>
      <c r="AA21" s="2">
        <v>0.57599999999999996</v>
      </c>
    </row>
    <row r="23" spans="1:29">
      <c r="A23" t="s">
        <v>13</v>
      </c>
      <c r="B23" t="s">
        <v>15</v>
      </c>
      <c r="C23" t="s">
        <v>14</v>
      </c>
      <c r="D23" t="s">
        <v>16</v>
      </c>
    </row>
    <row r="24" spans="1:29">
      <c r="A24" s="10">
        <f>COS(A3/180*PI())^2</f>
        <v>1</v>
      </c>
      <c r="B24" s="11">
        <f>ABS(SIN(2*A3*PI()/180)*PI()/90)</f>
        <v>0</v>
      </c>
      <c r="C24" s="2">
        <f t="shared" ref="C24:C42" si="0">B3/2</f>
        <v>1</v>
      </c>
      <c r="D24" s="2">
        <f>SQRT((0.01/2)^2+(B3/4*0.01)^2)</f>
        <v>7.0710678118654753E-3</v>
      </c>
    </row>
    <row r="25" spans="1:29">
      <c r="A25" s="14">
        <f t="shared" ref="A25:A42" si="1">COS(A4/180*PI())^2</f>
        <v>0.99240387650610407</v>
      </c>
      <c r="B25" s="2">
        <f t="shared" ref="B25:B42" si="2">ABS(SIN(2*A4*PI()/180)*PI()/90)</f>
        <v>6.0614648807520398E-3</v>
      </c>
      <c r="C25" s="2">
        <f t="shared" si="0"/>
        <v>0.98499999999999999</v>
      </c>
      <c r="D25" s="2">
        <f t="shared" ref="D25:D42" si="3">SQRT((0.01/2)^2+(B4/4*0.01)^2)</f>
        <v>7.0182351770227821E-3</v>
      </c>
      <c r="J25" s="4">
        <v>0</v>
      </c>
      <c r="K25" s="3">
        <f>SQRT(M4/1.5)</f>
        <v>0.11547005383792516</v>
      </c>
      <c r="L25" s="8">
        <f>SQRT(1/(4*M4*1.5)+M4/(4*1.5^3))*0.01</f>
        <v>2.8870079346643329E-2</v>
      </c>
      <c r="M25" s="4">
        <v>180</v>
      </c>
      <c r="N25" s="3">
        <f>SQRT(O4/1.5)</f>
        <v>0.11547005383792516</v>
      </c>
      <c r="O25" s="8">
        <f>SQRT(1/(4*O4*1.5)+O4/(4*1.5^3))*0.01</f>
        <v>2.8870079346643329E-2</v>
      </c>
      <c r="Q25" s="4">
        <v>0</v>
      </c>
      <c r="R25" s="2">
        <f>SQRT(S4/1.19)</f>
        <v>0.39957961102415934</v>
      </c>
      <c r="S25" s="7">
        <f>SQRT(1/(4*S4*1.5)+S4/(4*1.19^3))*0.01</f>
        <v>9.5151470489397687E-3</v>
      </c>
      <c r="T25" s="4">
        <v>180</v>
      </c>
      <c r="U25" s="2">
        <f>SQRT(U4/1.19)</f>
        <v>0.38892223413129862</v>
      </c>
      <c r="V25" s="7">
        <f>SQRT(1/(4*U4*1.5)+U4/(4*1.19^3))*0.01</f>
        <v>9.7602747787335319E-3</v>
      </c>
      <c r="X25" s="4">
        <v>0</v>
      </c>
      <c r="Y25" s="12">
        <f>SQRT(Y4/1.19)</f>
        <v>0.68965951896630873</v>
      </c>
      <c r="Z25" s="6">
        <f>SQRT((1/(4*Y4*1.5))^2+(Y4/(4*1.19^3))^2)*0.001</f>
        <v>3.062021773732638E-4</v>
      </c>
      <c r="AA25" s="4">
        <v>180</v>
      </c>
      <c r="AB25" s="12">
        <f>SQRT(AA4/1.19)</f>
        <v>0.68169339321497113</v>
      </c>
      <c r="AC25" s="6">
        <f>SQRT((1/(4*AA4*1.5))^2+(AA4/(4*1.19^3))^2)*0.001</f>
        <v>3.1235279217150727E-4</v>
      </c>
    </row>
    <row r="26" spans="1:29">
      <c r="A26" s="14">
        <f t="shared" si="1"/>
        <v>0.9698463103929541</v>
      </c>
      <c r="B26" s="2">
        <f t="shared" si="2"/>
        <v>1.1938755218351655E-2</v>
      </c>
      <c r="C26" s="2">
        <f t="shared" si="0"/>
        <v>0.98499999999999999</v>
      </c>
      <c r="D26" s="2">
        <f t="shared" si="3"/>
        <v>7.0182351770227821E-3</v>
      </c>
      <c r="J26" s="4">
        <v>10</v>
      </c>
      <c r="K26" s="3">
        <f t="shared" ref="K26:K42" si="4">SQRT(M5/1.5)</f>
        <v>0.21602468994692867</v>
      </c>
      <c r="L26" s="7">
        <f t="shared" ref="L26:L42" si="5">SQRT(1/(4*M5*1.5)+M5/(4*1.5^3))*0.01</f>
        <v>1.5447127778773525E-2</v>
      </c>
      <c r="M26" s="4">
        <v>190</v>
      </c>
      <c r="N26" s="2">
        <f t="shared" ref="N26:N42" si="6">SQRT(O5/1.5)</f>
        <v>0.23094010767585033</v>
      </c>
      <c r="O26" s="7">
        <f t="shared" ref="O26:O42" si="7">SQRT(1/(4*O5*1.5)+O5/(4*1.5^3))*0.01</f>
        <v>1.4454270162340467E-2</v>
      </c>
      <c r="Q26" s="4">
        <v>10</v>
      </c>
      <c r="R26" s="2">
        <f t="shared" ref="R26:R42" si="8">SQRT(S5/1.19)</f>
        <v>0.42996970774675736</v>
      </c>
      <c r="S26" s="7">
        <f t="shared" ref="S26:S42" si="9">SQRT(1/(4*S5*1.5)+S5/(4*1.19^3))*0.01</f>
        <v>8.8893960838484672E-3</v>
      </c>
      <c r="T26" s="4">
        <v>190</v>
      </c>
      <c r="U26" s="2">
        <f>SQRT(U5/1.19)</f>
        <v>0.42996970774675736</v>
      </c>
      <c r="V26" s="7">
        <f t="shared" ref="V26:V42" si="10">SQRT(1/(4*U5*1.5)+U5/(4*1.19^3))*0.01</f>
        <v>8.8893960838484672E-3</v>
      </c>
      <c r="X26" s="4">
        <v>10</v>
      </c>
      <c r="Y26" s="12">
        <f t="shared" ref="Y26:Y42" si="11">SQRT(Y5/1.19)</f>
        <v>0.69330532156299141</v>
      </c>
      <c r="Z26" s="6">
        <f t="shared" ref="Z26:Z42" si="12">SQRT((1/(4*Y5*1.5))^2+(Y5/(4*1.19^3))^2)*0.001</f>
        <v>3.0348067302516567E-4</v>
      </c>
      <c r="AA26" s="4">
        <v>190</v>
      </c>
      <c r="AB26" s="12">
        <f t="shared" ref="AB26:AB42" si="13">SQRT(AA5/1.19)</f>
        <v>0.71361312871820926</v>
      </c>
      <c r="AC26" s="6">
        <f t="shared" ref="AC26:AC42" si="14">SQRT((1/(4*AA5*1.5))^2+(AA5/(4*1.19^3))^2)*0.001</f>
        <v>2.8934855456469E-4</v>
      </c>
    </row>
    <row r="27" spans="1:29">
      <c r="A27" s="14">
        <f t="shared" si="1"/>
        <v>0.93301270189221941</v>
      </c>
      <c r="B27" s="2">
        <f>ABS(SIN(2*A6*PI()/180)*PI()/90)</f>
        <v>1.7453292519943292E-2</v>
      </c>
      <c r="C27" s="2">
        <f t="shared" si="0"/>
        <v>0.96</v>
      </c>
      <c r="D27" s="2">
        <f t="shared" si="3"/>
        <v>6.9310893804653819E-3</v>
      </c>
      <c r="J27" s="4">
        <v>20</v>
      </c>
      <c r="K27" s="2">
        <f t="shared" si="4"/>
        <v>0.38297084310253526</v>
      </c>
      <c r="L27" s="7">
        <f t="shared" si="5"/>
        <v>8.7969997946575739E-3</v>
      </c>
      <c r="M27" s="4">
        <v>200</v>
      </c>
      <c r="N27" s="2">
        <f t="shared" si="6"/>
        <v>0.36514837167011072</v>
      </c>
      <c r="O27" s="7">
        <f t="shared" si="7"/>
        <v>9.2094959044898232E-3</v>
      </c>
      <c r="Q27" s="4">
        <v>20</v>
      </c>
      <c r="R27" s="2">
        <f t="shared" si="8"/>
        <v>0.51856297884173153</v>
      </c>
      <c r="S27" s="7">
        <f t="shared" si="9"/>
        <v>7.5386112677824505E-3</v>
      </c>
      <c r="T27" s="4">
        <v>200</v>
      </c>
      <c r="U27" s="2">
        <f>SQRT(U6/1.19)</f>
        <v>0.51039612232135179</v>
      </c>
      <c r="V27" s="7">
        <f t="shared" si="10"/>
        <v>7.6395296596108841E-3</v>
      </c>
      <c r="X27" s="4">
        <v>20</v>
      </c>
      <c r="Y27" s="12">
        <f t="shared" si="11"/>
        <v>0.69087692418385771</v>
      </c>
      <c r="Z27" s="6">
        <f t="shared" si="12"/>
        <v>3.0528697523014311E-4</v>
      </c>
      <c r="AA27" s="4">
        <v>200</v>
      </c>
      <c r="AB27" s="12">
        <f t="shared" si="13"/>
        <v>0.7100716024967263</v>
      </c>
      <c r="AC27" s="6">
        <f t="shared" si="14"/>
        <v>2.9169109725652093E-4</v>
      </c>
    </row>
    <row r="28" spans="1:29">
      <c r="A28" s="13">
        <f t="shared" si="1"/>
        <v>0.88302222155948906</v>
      </c>
      <c r="B28" s="3">
        <f t="shared" si="2"/>
        <v>2.2437520360108612E-2</v>
      </c>
      <c r="C28" s="2">
        <f t="shared" si="0"/>
        <v>0.92</v>
      </c>
      <c r="D28" s="2">
        <f t="shared" si="3"/>
        <v>6.7941151005852119E-3</v>
      </c>
      <c r="J28" s="4">
        <v>30</v>
      </c>
      <c r="K28" s="2">
        <f t="shared" si="4"/>
        <v>0.53541261347363367</v>
      </c>
      <c r="L28" s="7">
        <f t="shared" si="5"/>
        <v>6.4764863242089687E-3</v>
      </c>
      <c r="M28" s="4">
        <v>210</v>
      </c>
      <c r="N28" s="2">
        <f t="shared" si="6"/>
        <v>0.54160256030906406</v>
      </c>
      <c r="O28" s="7">
        <f t="shared" si="7"/>
        <v>6.4138948493132576E-3</v>
      </c>
      <c r="Q28" s="4">
        <v>30</v>
      </c>
      <c r="R28" s="2">
        <f t="shared" si="8"/>
        <v>0.60806899210506027</v>
      </c>
      <c r="S28" s="7">
        <f t="shared" si="9"/>
        <v>6.6638098588358043E-3</v>
      </c>
      <c r="T28" s="4">
        <v>210</v>
      </c>
      <c r="U28" s="2">
        <f>SQRT(U7/1.19)</f>
        <v>0.61494004626809085</v>
      </c>
      <c r="V28" s="7">
        <f t="shared" si="10"/>
        <v>6.6115780980421212E-3</v>
      </c>
      <c r="X28" s="4">
        <v>30</v>
      </c>
      <c r="Y28" s="12">
        <f t="shared" si="11"/>
        <v>0.69391109303859444</v>
      </c>
      <c r="Z28" s="6">
        <f t="shared" si="12"/>
        <v>3.0303406429262769E-4</v>
      </c>
      <c r="AA28" s="4">
        <v>210</v>
      </c>
      <c r="AB28" s="12">
        <f t="shared" si="13"/>
        <v>0.71537731714274588</v>
      </c>
      <c r="AC28" s="6">
        <f t="shared" si="14"/>
        <v>2.8820031410216367E-4</v>
      </c>
    </row>
    <row r="29" spans="1:29">
      <c r="A29" s="13">
        <f t="shared" si="1"/>
        <v>0.82139380484326963</v>
      </c>
      <c r="B29" s="3">
        <f t="shared" si="2"/>
        <v>2.6739995498065171E-2</v>
      </c>
      <c r="C29" s="2">
        <f t="shared" si="0"/>
        <v>0.86499999999999999</v>
      </c>
      <c r="D29" s="2">
        <f t="shared" si="3"/>
        <v>6.6110229919430774E-3</v>
      </c>
      <c r="J29" s="4">
        <v>40</v>
      </c>
      <c r="K29" s="2">
        <f t="shared" si="4"/>
        <v>0.67823299831252681</v>
      </c>
      <c r="L29" s="7">
        <f t="shared" si="5"/>
        <v>5.4097782286422601E-3</v>
      </c>
      <c r="M29" s="4">
        <v>220</v>
      </c>
      <c r="N29" s="2">
        <f t="shared" si="6"/>
        <v>0.67823299831252681</v>
      </c>
      <c r="O29" s="7">
        <f t="shared" si="7"/>
        <v>5.4097782286422601E-3</v>
      </c>
      <c r="Q29" s="4">
        <v>40</v>
      </c>
      <c r="R29" s="2">
        <f t="shared" si="8"/>
        <v>0.7100716024967263</v>
      </c>
      <c r="S29" s="7">
        <f t="shared" si="9"/>
        <v>6.0563202516386765E-3</v>
      </c>
      <c r="T29" s="4">
        <v>220</v>
      </c>
      <c r="U29" s="2">
        <f>SQRT(U8/1.19)</f>
        <v>0.71596441393187049</v>
      </c>
      <c r="V29" s="7">
        <f t="shared" si="10"/>
        <v>6.0309199578306065E-3</v>
      </c>
      <c r="X29" s="4">
        <v>40</v>
      </c>
      <c r="Y29" s="12">
        <f t="shared" si="11"/>
        <v>0.70770073910831388</v>
      </c>
      <c r="Z29" s="6">
        <f t="shared" si="12"/>
        <v>2.9328755945384202E-4</v>
      </c>
      <c r="AA29" s="4">
        <v>220</v>
      </c>
      <c r="AB29" s="12">
        <f t="shared" si="13"/>
        <v>0.72006068838534942</v>
      </c>
      <c r="AC29" s="6">
        <f t="shared" si="14"/>
        <v>2.8521160343950871E-4</v>
      </c>
    </row>
    <row r="30" spans="1:29">
      <c r="A30" s="13">
        <f t="shared" si="1"/>
        <v>0.75000000000000011</v>
      </c>
      <c r="B30" s="3">
        <f t="shared" si="2"/>
        <v>3.0229989403903628E-2</v>
      </c>
      <c r="C30" s="2">
        <f t="shared" si="0"/>
        <v>0.8</v>
      </c>
      <c r="D30" s="2">
        <f t="shared" si="3"/>
        <v>6.403124237432849E-3</v>
      </c>
      <c r="J30" s="4">
        <v>50</v>
      </c>
      <c r="K30" s="2">
        <f t="shared" si="4"/>
        <v>0.78740078740118113</v>
      </c>
      <c r="L30" s="7">
        <f t="shared" si="5"/>
        <v>4.980967360091201E-3</v>
      </c>
      <c r="M30" s="4">
        <v>230</v>
      </c>
      <c r="N30" s="2">
        <f t="shared" si="6"/>
        <v>0.79162280580252775</v>
      </c>
      <c r="O30" s="7">
        <f t="shared" si="7"/>
        <v>4.9692513940093304E-3</v>
      </c>
      <c r="Q30" s="4">
        <v>50</v>
      </c>
      <c r="R30" s="2">
        <f t="shared" si="8"/>
        <v>0.80439966653984374</v>
      </c>
      <c r="S30" s="7">
        <f t="shared" si="9"/>
        <v>5.7505022448389722E-3</v>
      </c>
      <c r="T30" s="4">
        <v>230</v>
      </c>
      <c r="U30" s="2">
        <f>SQRT(U9/1.19)</f>
        <v>0.79915922204831868</v>
      </c>
      <c r="V30" s="7">
        <f t="shared" si="10"/>
        <v>5.7623541222955122E-3</v>
      </c>
      <c r="X30" s="4">
        <v>50</v>
      </c>
      <c r="Y30" s="12">
        <f t="shared" si="11"/>
        <v>0.72413379143578138</v>
      </c>
      <c r="Z30" s="6">
        <f t="shared" si="12"/>
        <v>2.8268171089428909E-4</v>
      </c>
      <c r="AA30" s="4">
        <v>230</v>
      </c>
      <c r="AB30" s="12">
        <f t="shared" si="13"/>
        <v>0.7367883976130073</v>
      </c>
      <c r="AC30" s="6">
        <f t="shared" si="14"/>
        <v>2.7522281743461987E-4</v>
      </c>
    </row>
    <row r="31" spans="1:29">
      <c r="A31" s="13">
        <f t="shared" si="1"/>
        <v>0.67101007166283433</v>
      </c>
      <c r="B31" s="3">
        <f t="shared" si="2"/>
        <v>3.2801460378817211E-2</v>
      </c>
      <c r="C31" s="2">
        <f t="shared" si="0"/>
        <v>0.73</v>
      </c>
      <c r="D31" s="2">
        <f t="shared" si="3"/>
        <v>6.190516941257814E-3</v>
      </c>
      <c r="J31" s="4">
        <v>60</v>
      </c>
      <c r="K31" s="2">
        <f t="shared" si="4"/>
        <v>0.87559503577091313</v>
      </c>
      <c r="L31" s="7">
        <f t="shared" si="5"/>
        <v>4.797006581369982E-3</v>
      </c>
      <c r="M31" s="4">
        <v>240</v>
      </c>
      <c r="N31" s="2">
        <f t="shared" si="6"/>
        <v>0.8563488385776753</v>
      </c>
      <c r="O31" s="7">
        <f t="shared" si="7"/>
        <v>4.8269724776160991E-3</v>
      </c>
      <c r="Q31" s="4">
        <v>60</v>
      </c>
      <c r="R31" s="2">
        <f t="shared" si="8"/>
        <v>0.86481163247487924</v>
      </c>
      <c r="S31" s="7">
        <f t="shared" si="9"/>
        <v>5.6506719623158307E-3</v>
      </c>
      <c r="T31" s="4">
        <v>240</v>
      </c>
      <c r="U31" s="2">
        <f>SQRT(U10/1.19)</f>
        <v>0.88403201584672086</v>
      </c>
      <c r="V31" s="7">
        <f t="shared" si="10"/>
        <v>5.6318793162658445E-3</v>
      </c>
      <c r="X31" s="4">
        <v>60</v>
      </c>
      <c r="Y31" s="12">
        <f t="shared" si="11"/>
        <v>0.71830800256896898</v>
      </c>
      <c r="Z31" s="6">
        <f t="shared" si="12"/>
        <v>2.8632002290199395E-4</v>
      </c>
      <c r="AA31" s="4">
        <v>240</v>
      </c>
      <c r="AB31" s="12">
        <f t="shared" si="13"/>
        <v>0.73792805552170904</v>
      </c>
      <c r="AC31" s="6">
        <f t="shared" si="14"/>
        <v>2.7458024331912122E-4</v>
      </c>
    </row>
    <row r="32" spans="1:29">
      <c r="A32" s="13">
        <f t="shared" si="1"/>
        <v>0.58682408883346515</v>
      </c>
      <c r="B32" s="3">
        <f t="shared" si="2"/>
        <v>3.4376275578460271E-2</v>
      </c>
      <c r="C32" s="2">
        <f t="shared" si="0"/>
        <v>0.66500000000000004</v>
      </c>
      <c r="D32" s="2">
        <f t="shared" si="3"/>
        <v>6.0046336274580487E-3</v>
      </c>
      <c r="J32" s="4">
        <v>70</v>
      </c>
      <c r="K32" s="2">
        <f t="shared" si="4"/>
        <v>0.941629792788369</v>
      </c>
      <c r="L32" s="7">
        <f t="shared" si="5"/>
        <v>4.7310865742082823E-3</v>
      </c>
      <c r="M32" s="4">
        <v>250</v>
      </c>
      <c r="N32" s="2">
        <f t="shared" si="6"/>
        <v>0.93452305125841251</v>
      </c>
      <c r="O32" s="7">
        <f t="shared" si="7"/>
        <v>4.7356467366280897E-3</v>
      </c>
      <c r="Q32" s="4">
        <v>70</v>
      </c>
      <c r="R32" s="2">
        <f t="shared" si="8"/>
        <v>0.93034736442223287</v>
      </c>
      <c r="S32" s="7">
        <f t="shared" si="9"/>
        <v>5.609071847327265E-3</v>
      </c>
      <c r="T32" s="4">
        <v>250</v>
      </c>
      <c r="U32" s="2">
        <f>SQRT(U11/1.19)</f>
        <v>0.92582009977255153</v>
      </c>
      <c r="V32" s="7">
        <f t="shared" si="10"/>
        <v>5.6099886401416547E-3</v>
      </c>
      <c r="X32" s="4">
        <v>70</v>
      </c>
      <c r="Y32" s="12">
        <f t="shared" si="11"/>
        <v>0.72587241048446038</v>
      </c>
      <c r="Z32" s="6">
        <f t="shared" si="12"/>
        <v>2.8162121784665507E-4</v>
      </c>
      <c r="AA32" s="4">
        <v>250</v>
      </c>
      <c r="AB32" s="12">
        <f t="shared" si="13"/>
        <v>0.73792805552170904</v>
      </c>
      <c r="AC32" s="6">
        <f t="shared" si="14"/>
        <v>2.7458024331912122E-4</v>
      </c>
    </row>
    <row r="33" spans="1:29">
      <c r="A33" s="13">
        <f t="shared" si="1"/>
        <v>0.50000000000000011</v>
      </c>
      <c r="B33" s="3">
        <f t="shared" si="2"/>
        <v>3.4906585039886591E-2</v>
      </c>
      <c r="C33" s="2">
        <f t="shared" si="0"/>
        <v>0.59</v>
      </c>
      <c r="D33" s="2">
        <f t="shared" si="3"/>
        <v>5.8053854307875208E-3</v>
      </c>
      <c r="J33" s="4">
        <v>80</v>
      </c>
      <c r="K33" s="2">
        <f t="shared" si="4"/>
        <v>0.95916630466254382</v>
      </c>
      <c r="L33" s="7">
        <f t="shared" si="5"/>
        <v>4.7222364307828299E-3</v>
      </c>
      <c r="M33" s="4">
        <v>260</v>
      </c>
      <c r="N33" s="2">
        <f t="shared" si="6"/>
        <v>0.97638790105845397</v>
      </c>
      <c r="O33" s="7">
        <f t="shared" si="7"/>
        <v>4.7167366099459323E-3</v>
      </c>
      <c r="Q33" s="4">
        <v>80</v>
      </c>
      <c r="R33" s="2">
        <f t="shared" si="8"/>
        <v>0.95706132852321535</v>
      </c>
      <c r="S33" s="7">
        <f t="shared" si="9"/>
        <v>5.609019594720226E-3</v>
      </c>
      <c r="T33" s="4">
        <v>260</v>
      </c>
      <c r="U33" s="2">
        <f>SQRT(U12/1.19)</f>
        <v>0.98731449698988338</v>
      </c>
      <c r="V33" s="7">
        <f t="shared" si="10"/>
        <v>5.6193304497102305E-3</v>
      </c>
      <c r="X33" s="4">
        <v>80</v>
      </c>
      <c r="Y33" s="12">
        <f t="shared" si="11"/>
        <v>0.74698272622418183</v>
      </c>
      <c r="Z33" s="6">
        <f t="shared" si="12"/>
        <v>2.6964170687210549E-4</v>
      </c>
      <c r="AA33" s="4">
        <v>260</v>
      </c>
      <c r="AB33" s="12">
        <f t="shared" si="13"/>
        <v>0.73906595605193315</v>
      </c>
      <c r="AC33" s="6">
        <f t="shared" si="14"/>
        <v>2.7394338457915304E-4</v>
      </c>
    </row>
    <row r="34" spans="1:29">
      <c r="A34" s="13">
        <f t="shared" si="1"/>
        <v>0.41317591116653485</v>
      </c>
      <c r="B34" s="3">
        <f t="shared" si="2"/>
        <v>3.4376275578460271E-2</v>
      </c>
      <c r="C34" s="2">
        <f t="shared" si="0"/>
        <v>0.505</v>
      </c>
      <c r="D34" s="2">
        <f t="shared" si="3"/>
        <v>5.6013949155545176E-3</v>
      </c>
      <c r="J34" s="4">
        <v>90</v>
      </c>
      <c r="K34" s="2">
        <f t="shared" si="4"/>
        <v>0.97296796795509499</v>
      </c>
      <c r="L34" s="7">
        <f t="shared" si="5"/>
        <v>4.7175849457531185E-3</v>
      </c>
      <c r="M34" s="4">
        <v>270</v>
      </c>
      <c r="N34" s="2">
        <f t="shared" si="6"/>
        <v>1</v>
      </c>
      <c r="O34" s="7">
        <f t="shared" si="7"/>
        <v>4.7140452079103166E-3</v>
      </c>
      <c r="Q34" s="4">
        <v>90</v>
      </c>
      <c r="R34" s="2">
        <f t="shared" si="8"/>
        <v>0.96580179604497407</v>
      </c>
      <c r="S34" s="7">
        <f t="shared" si="9"/>
        <v>5.6109093610913312E-3</v>
      </c>
      <c r="T34" s="4">
        <v>270</v>
      </c>
      <c r="U34" s="2">
        <f>SQRT(U13/1.19)</f>
        <v>1</v>
      </c>
      <c r="V34" s="7">
        <f t="shared" si="10"/>
        <v>5.6266973183755368E-3</v>
      </c>
      <c r="X34" s="4">
        <v>90</v>
      </c>
      <c r="Y34" s="12">
        <f t="shared" si="11"/>
        <v>0.74698272622418183</v>
      </c>
      <c r="Z34" s="6">
        <f t="shared" si="12"/>
        <v>2.6964170687210549E-4</v>
      </c>
      <c r="AA34" s="4">
        <v>270</v>
      </c>
      <c r="AB34" s="12">
        <f t="shared" si="13"/>
        <v>0.74810685436387925</v>
      </c>
      <c r="AC34" s="6">
        <f t="shared" si="14"/>
        <v>2.6904900188802944E-4</v>
      </c>
    </row>
    <row r="35" spans="1:29">
      <c r="A35" s="13">
        <f t="shared" si="1"/>
        <v>0.32898992833716573</v>
      </c>
      <c r="B35" s="3">
        <f t="shared" si="2"/>
        <v>3.2801460378817211E-2</v>
      </c>
      <c r="C35" s="2">
        <f t="shared" si="0"/>
        <v>0.41</v>
      </c>
      <c r="D35" s="2">
        <f t="shared" si="3"/>
        <v>5.4039337523696567E-3</v>
      </c>
      <c r="J35" s="4">
        <v>100</v>
      </c>
      <c r="K35" s="2">
        <f t="shared" si="4"/>
        <v>0.94868329805051377</v>
      </c>
      <c r="L35" s="7">
        <f t="shared" si="5"/>
        <v>4.7271216413739218E-3</v>
      </c>
      <c r="M35" s="4">
        <v>280</v>
      </c>
      <c r="N35" s="2">
        <f t="shared" si="6"/>
        <v>0.96263527187957676</v>
      </c>
      <c r="O35" s="7">
        <f t="shared" si="7"/>
        <v>4.7208795759007887E-3</v>
      </c>
      <c r="Q35" s="4">
        <v>100</v>
      </c>
      <c r="R35" s="2">
        <f t="shared" si="8"/>
        <v>0.94824029858762404</v>
      </c>
      <c r="S35" s="7">
        <f t="shared" si="9"/>
        <v>5.6080475226883419E-3</v>
      </c>
      <c r="T35" s="4">
        <v>280</v>
      </c>
      <c r="U35" s="2">
        <f>SQRT(U14/1.19)</f>
        <v>0.99156103055279676</v>
      </c>
      <c r="V35" s="7">
        <f t="shared" si="10"/>
        <v>5.6216035799089084E-3</v>
      </c>
      <c r="X35" s="4">
        <v>100</v>
      </c>
      <c r="Y35" s="12">
        <f t="shared" si="11"/>
        <v>0.7367883976130073</v>
      </c>
      <c r="Z35" s="6">
        <f t="shared" si="12"/>
        <v>2.7522281743461987E-4</v>
      </c>
      <c r="AA35" s="4">
        <v>280</v>
      </c>
      <c r="AB35" s="12">
        <f t="shared" si="13"/>
        <v>0.75592894601845451</v>
      </c>
      <c r="AC35" s="6">
        <f t="shared" si="14"/>
        <v>2.6504709415764742E-4</v>
      </c>
    </row>
    <row r="36" spans="1:29">
      <c r="A36" s="13">
        <f t="shared" si="1"/>
        <v>0.25000000000000011</v>
      </c>
      <c r="B36" s="3">
        <f t="shared" si="2"/>
        <v>3.0229989403903632E-2</v>
      </c>
      <c r="C36" s="2">
        <f t="shared" si="0"/>
        <v>0.34499999999999997</v>
      </c>
      <c r="D36" s="2">
        <f t="shared" si="3"/>
        <v>5.2891988996444442E-3</v>
      </c>
      <c r="J36" s="4">
        <v>110</v>
      </c>
      <c r="K36" s="2">
        <f t="shared" si="4"/>
        <v>0.89069261439249248</v>
      </c>
      <c r="L36" s="7">
        <f t="shared" si="5"/>
        <v>4.7770720170111705E-3</v>
      </c>
      <c r="M36" s="4">
        <v>290</v>
      </c>
      <c r="N36" s="2">
        <f t="shared" si="6"/>
        <v>0.9128709291752769</v>
      </c>
      <c r="O36" s="7">
        <f t="shared" si="7"/>
        <v>4.7531665858238752E-3</v>
      </c>
      <c r="Q36" s="4">
        <v>110</v>
      </c>
      <c r="R36" s="2">
        <f t="shared" si="8"/>
        <v>0.93034736442223287</v>
      </c>
      <c r="S36" s="7">
        <f t="shared" si="9"/>
        <v>5.609071847327265E-3</v>
      </c>
      <c r="T36" s="4">
        <v>290</v>
      </c>
      <c r="U36" s="2">
        <f>SQRT(U15/1.19)</f>
        <v>0.95266102324493374</v>
      </c>
      <c r="V36" s="7">
        <f t="shared" si="10"/>
        <v>5.6084156183513947E-3</v>
      </c>
      <c r="X36" s="4">
        <v>110</v>
      </c>
      <c r="Y36" s="12">
        <f t="shared" si="11"/>
        <v>0.72413379143578138</v>
      </c>
      <c r="Z36" s="6">
        <f t="shared" si="12"/>
        <v>2.8268171089428909E-4</v>
      </c>
      <c r="AA36" s="4">
        <v>290</v>
      </c>
      <c r="AB36" s="12">
        <f t="shared" si="13"/>
        <v>0.75146914930217945</v>
      </c>
      <c r="AC36" s="6">
        <f t="shared" si="14"/>
        <v>2.6730270920398338E-4</v>
      </c>
    </row>
    <row r="37" spans="1:29">
      <c r="A37" s="13">
        <f t="shared" si="1"/>
        <v>0.17860619515673035</v>
      </c>
      <c r="B37" s="3">
        <f t="shared" si="2"/>
        <v>2.6739995498065171E-2</v>
      </c>
      <c r="C37" s="2">
        <f t="shared" si="0"/>
        <v>0.24</v>
      </c>
      <c r="D37" s="2">
        <f t="shared" si="3"/>
        <v>5.1419840528729764E-3</v>
      </c>
      <c r="J37" s="4">
        <v>120</v>
      </c>
      <c r="K37" s="2">
        <f t="shared" si="4"/>
        <v>0.81240384046359604</v>
      </c>
      <c r="L37" s="7">
        <f t="shared" si="5"/>
        <v>4.9161316264264296E-3</v>
      </c>
      <c r="M37" s="4">
        <v>300</v>
      </c>
      <c r="N37" s="2">
        <f t="shared" si="6"/>
        <v>0.84063468086123272</v>
      </c>
      <c r="O37" s="7">
        <f t="shared" si="7"/>
        <v>4.8554219478953034E-3</v>
      </c>
      <c r="Q37" s="4">
        <v>120</v>
      </c>
      <c r="R37" s="2">
        <f t="shared" si="8"/>
        <v>0.87926630988425747</v>
      </c>
      <c r="S37" s="7">
        <f t="shared" si="9"/>
        <v>5.6360008654204154E-3</v>
      </c>
      <c r="T37" s="4">
        <v>300</v>
      </c>
      <c r="U37" s="2">
        <f>SQRT(U16/1.19)</f>
        <v>0.90284331443510624</v>
      </c>
      <c r="V37" s="7">
        <f t="shared" si="10"/>
        <v>5.6189379848816494E-3</v>
      </c>
      <c r="X37" s="4">
        <v>120</v>
      </c>
      <c r="Y37" s="12">
        <f t="shared" si="11"/>
        <v>0.72933721494878057</v>
      </c>
      <c r="Z37" s="6">
        <f t="shared" si="12"/>
        <v>2.7954204409811093E-4</v>
      </c>
      <c r="AA37" s="4">
        <v>300</v>
      </c>
      <c r="AB37" s="12">
        <f t="shared" si="13"/>
        <v>0.75202807027889262</v>
      </c>
      <c r="AC37" s="6">
        <f t="shared" si="14"/>
        <v>2.6701624874216491E-4</v>
      </c>
    </row>
    <row r="38" spans="1:29">
      <c r="A38" s="13">
        <f t="shared" si="1"/>
        <v>0.11697777844051105</v>
      </c>
      <c r="B38" s="3">
        <f t="shared" si="2"/>
        <v>2.2437520360108619E-2</v>
      </c>
      <c r="C38" s="2">
        <f t="shared" si="0"/>
        <v>0.17</v>
      </c>
      <c r="D38" s="2">
        <f t="shared" si="3"/>
        <v>5.0717354031928757E-3</v>
      </c>
      <c r="J38" s="4">
        <v>130</v>
      </c>
      <c r="K38" s="2">
        <f t="shared" si="4"/>
        <v>0.73936910042729442</v>
      </c>
      <c r="L38" s="7">
        <f t="shared" si="5"/>
        <v>5.1380227058769011E-3</v>
      </c>
      <c r="M38" s="4">
        <v>310</v>
      </c>
      <c r="N38" s="2">
        <f t="shared" si="6"/>
        <v>0.752772652709081</v>
      </c>
      <c r="O38" s="7">
        <f t="shared" si="7"/>
        <v>5.0896109314515579E-3</v>
      </c>
      <c r="Q38" s="4">
        <v>130</v>
      </c>
      <c r="R38" s="2">
        <f t="shared" si="8"/>
        <v>0.80960619122753108</v>
      </c>
      <c r="S38" s="7">
        <f t="shared" si="9"/>
        <v>5.7392621253904786E-3</v>
      </c>
      <c r="T38" s="4">
        <v>310</v>
      </c>
      <c r="U38" s="2">
        <f>SQRT(U17/1.19)</f>
        <v>0.81992006169078779</v>
      </c>
      <c r="V38" s="7">
        <f t="shared" si="10"/>
        <v>5.7185356182191697E-3</v>
      </c>
      <c r="X38" s="4">
        <v>130</v>
      </c>
      <c r="Y38" s="12">
        <f t="shared" si="11"/>
        <v>0.73048849777265568</v>
      </c>
      <c r="Z38" s="6">
        <f t="shared" si="12"/>
        <v>2.788611905014204E-4</v>
      </c>
      <c r="AA38" s="4">
        <v>310</v>
      </c>
      <c r="AB38" s="12">
        <f t="shared" si="13"/>
        <v>0.73621790709183998</v>
      </c>
      <c r="AC38" s="6">
        <f t="shared" si="14"/>
        <v>2.7554626190096976E-4</v>
      </c>
    </row>
    <row r="39" spans="1:29">
      <c r="A39" s="14">
        <f t="shared" si="1"/>
        <v>6.698729810778066E-2</v>
      </c>
      <c r="B39" s="2">
        <f t="shared" si="2"/>
        <v>1.7453292519943292E-2</v>
      </c>
      <c r="C39" s="2">
        <f t="shared" si="0"/>
        <v>0.115</v>
      </c>
      <c r="D39" s="2">
        <f t="shared" si="3"/>
        <v>5.0329539040209776E-3</v>
      </c>
      <c r="J39" s="4">
        <v>140</v>
      </c>
      <c r="K39" s="2">
        <f t="shared" si="4"/>
        <v>0.61644140029689765</v>
      </c>
      <c r="L39" s="7">
        <f t="shared" si="5"/>
        <v>5.7846338089885662E-3</v>
      </c>
      <c r="M39" s="4">
        <v>320</v>
      </c>
      <c r="N39" s="2">
        <f t="shared" si="6"/>
        <v>0.63245553203367588</v>
      </c>
      <c r="O39" s="7">
        <f t="shared" si="7"/>
        <v>5.6764621219754672E-3</v>
      </c>
      <c r="Q39" s="4">
        <v>140</v>
      </c>
      <c r="R39" s="2">
        <f t="shared" si="8"/>
        <v>0.71596441393187049</v>
      </c>
      <c r="S39" s="7">
        <f t="shared" si="9"/>
        <v>6.0309199578306065E-3</v>
      </c>
      <c r="T39" s="4">
        <v>320</v>
      </c>
      <c r="U39" s="2">
        <f>SQRT(U18/1.19)</f>
        <v>0.7100716024967263</v>
      </c>
      <c r="V39" s="7">
        <f t="shared" si="10"/>
        <v>6.0563202516386765E-3</v>
      </c>
      <c r="X39" s="4">
        <v>140</v>
      </c>
      <c r="Y39" s="12">
        <f t="shared" si="11"/>
        <v>0.7413365173339117</v>
      </c>
      <c r="Z39" s="6">
        <f t="shared" si="12"/>
        <v>2.7268663459416667E-4</v>
      </c>
      <c r="AA39" s="4">
        <v>320</v>
      </c>
      <c r="AB39" s="12">
        <f t="shared" si="13"/>
        <v>0.72180911836949291</v>
      </c>
      <c r="AC39" s="6">
        <f t="shared" si="14"/>
        <v>2.841177727119191E-4</v>
      </c>
    </row>
    <row r="40" spans="1:29">
      <c r="A40" s="14">
        <f t="shared" si="1"/>
        <v>3.0153689607045831E-2</v>
      </c>
      <c r="B40" s="2">
        <f t="shared" si="2"/>
        <v>1.193875521835166E-2</v>
      </c>
      <c r="C40" s="2">
        <f t="shared" si="0"/>
        <v>5.5E-2</v>
      </c>
      <c r="D40" s="2">
        <f t="shared" si="3"/>
        <v>5.0075567894932553E-3</v>
      </c>
      <c r="J40" s="4">
        <v>150</v>
      </c>
      <c r="K40" s="2">
        <f t="shared" si="4"/>
        <v>0.47609522856952335</v>
      </c>
      <c r="L40" s="7">
        <f t="shared" si="5"/>
        <v>7.1790059452305635E-3</v>
      </c>
      <c r="M40" s="4">
        <v>330</v>
      </c>
      <c r="N40" s="2">
        <f t="shared" si="6"/>
        <v>0.48304589153964794</v>
      </c>
      <c r="O40" s="7">
        <f t="shared" si="7"/>
        <v>7.0860172319604344E-3</v>
      </c>
      <c r="Q40" s="4">
        <v>150</v>
      </c>
      <c r="R40" s="2">
        <f t="shared" si="8"/>
        <v>0.61494004626809085</v>
      </c>
      <c r="S40" s="7">
        <f t="shared" si="9"/>
        <v>6.6115780980421212E-3</v>
      </c>
      <c r="T40" s="4">
        <v>330</v>
      </c>
      <c r="U40" s="2">
        <f>SQRT(U19/1.19)</f>
        <v>0.60111940395825358</v>
      </c>
      <c r="V40" s="7">
        <f t="shared" si="10"/>
        <v>6.7185496890970562E-3</v>
      </c>
      <c r="X40" s="4">
        <v>150</v>
      </c>
      <c r="Y40" s="12">
        <f t="shared" si="11"/>
        <v>0.7367883976130073</v>
      </c>
      <c r="Z40" s="6">
        <f t="shared" si="12"/>
        <v>2.7522281743461987E-4</v>
      </c>
      <c r="AA40" s="4">
        <v>330</v>
      </c>
      <c r="AB40" s="12">
        <f t="shared" si="13"/>
        <v>0.71302409590738081</v>
      </c>
      <c r="AC40" s="6">
        <f t="shared" si="14"/>
        <v>2.8973468883892003E-4</v>
      </c>
    </row>
    <row r="41" spans="1:29">
      <c r="A41" s="14">
        <f t="shared" si="1"/>
        <v>7.5961234938960029E-3</v>
      </c>
      <c r="B41" s="2">
        <f t="shared" si="2"/>
        <v>6.0614648807520372E-3</v>
      </c>
      <c r="C41" s="2">
        <f t="shared" si="0"/>
        <v>0.02</v>
      </c>
      <c r="D41" s="2">
        <f t="shared" si="3"/>
        <v>5.0009999000199951E-3</v>
      </c>
      <c r="J41" s="4">
        <v>160</v>
      </c>
      <c r="K41" s="2">
        <f t="shared" si="4"/>
        <v>0.33665016461206926</v>
      </c>
      <c r="L41" s="7">
        <f t="shared" si="5"/>
        <v>9.9648620133714737E-3</v>
      </c>
      <c r="M41" s="4">
        <v>340</v>
      </c>
      <c r="N41" s="2">
        <f t="shared" si="6"/>
        <v>0.31622776601683794</v>
      </c>
      <c r="O41" s="7">
        <f t="shared" si="7"/>
        <v>1.0593499054713802E-2</v>
      </c>
      <c r="Q41" s="4">
        <v>160</v>
      </c>
      <c r="R41" s="2">
        <f t="shared" si="8"/>
        <v>0.51039612232135179</v>
      </c>
      <c r="S41" s="7">
        <f t="shared" si="9"/>
        <v>7.6395296596108841E-3</v>
      </c>
      <c r="T41" s="4">
        <v>340</v>
      </c>
      <c r="U41" s="2">
        <f>SQRT(U20/1.19)</f>
        <v>0.51039612232135179</v>
      </c>
      <c r="V41" s="7">
        <f t="shared" si="10"/>
        <v>7.6395296596108841E-3</v>
      </c>
      <c r="X41" s="4">
        <v>160</v>
      </c>
      <c r="Y41" s="12">
        <f t="shared" si="11"/>
        <v>0.72587241048446038</v>
      </c>
      <c r="Z41" s="6">
        <f t="shared" si="12"/>
        <v>2.8162121784665507E-4</v>
      </c>
      <c r="AA41" s="4">
        <v>340</v>
      </c>
      <c r="AB41" s="12">
        <f t="shared" si="13"/>
        <v>0.70233703513652879</v>
      </c>
      <c r="AC41" s="6">
        <f t="shared" si="14"/>
        <v>2.9698416224721038E-4</v>
      </c>
    </row>
    <row r="42" spans="1:29">
      <c r="A42" s="10">
        <f t="shared" si="1"/>
        <v>3.7524718414124473E-33</v>
      </c>
      <c r="B42" s="10">
        <f t="shared" si="2"/>
        <v>4.2765748727753404E-18</v>
      </c>
      <c r="C42" s="2">
        <f t="shared" si="0"/>
        <v>5.0000000000000001E-3</v>
      </c>
      <c r="D42" s="2">
        <f t="shared" si="3"/>
        <v>5.0000624996093803E-3</v>
      </c>
      <c r="J42" s="4">
        <v>170</v>
      </c>
      <c r="K42" s="3">
        <f t="shared" si="4"/>
        <v>0.18257418583505536</v>
      </c>
      <c r="L42" s="8">
        <f t="shared" si="5"/>
        <v>1.8267558777891033E-2</v>
      </c>
      <c r="M42" s="4">
        <v>350</v>
      </c>
      <c r="N42" s="3">
        <f t="shared" si="6"/>
        <v>0.11547005383792516</v>
      </c>
      <c r="O42" s="8">
        <f t="shared" si="7"/>
        <v>2.8870079346643329E-2</v>
      </c>
      <c r="Q42" s="4">
        <v>170</v>
      </c>
      <c r="R42" s="2">
        <f t="shared" si="8"/>
        <v>0.42008402520840293</v>
      </c>
      <c r="S42" s="7">
        <f t="shared" si="9"/>
        <v>9.081878241283585E-3</v>
      </c>
      <c r="T42" s="4">
        <v>350</v>
      </c>
      <c r="U42" s="2">
        <f>SQRT(U21/1.19)</f>
        <v>0.43963315494212873</v>
      </c>
      <c r="V42" s="7">
        <f t="shared" si="10"/>
        <v>8.7106778753120347E-3</v>
      </c>
      <c r="X42" s="4">
        <v>170</v>
      </c>
      <c r="Y42" s="12">
        <f t="shared" si="11"/>
        <v>0.71125407059726309</v>
      </c>
      <c r="Z42" s="6">
        <f t="shared" si="12"/>
        <v>2.9090335670821675E-4</v>
      </c>
      <c r="AA42" s="4">
        <v>350</v>
      </c>
      <c r="AB42" s="12">
        <f t="shared" si="13"/>
        <v>0.69572524278293812</v>
      </c>
      <c r="AC42" s="6">
        <f t="shared" si="14"/>
        <v>3.0170601169706742E-4</v>
      </c>
    </row>
    <row r="43" spans="1:29">
      <c r="J43" s="4">
        <v>180</v>
      </c>
      <c r="K43" s="3">
        <v>0.11547005383792516</v>
      </c>
      <c r="L43" s="8">
        <v>2.8870079346643329E-2</v>
      </c>
      <c r="R43" s="2">
        <v>0.38892223413129862</v>
      </c>
      <c r="S43" s="7">
        <v>9.2631091352581123E-3</v>
      </c>
      <c r="Y43" s="12">
        <v>0.68169339321497113</v>
      </c>
      <c r="Z43" s="6">
        <v>3.1235279217150727E-4</v>
      </c>
    </row>
    <row r="44" spans="1:29">
      <c r="J44" s="4">
        <v>190</v>
      </c>
      <c r="K44" s="2">
        <v>0.23094010767585033</v>
      </c>
      <c r="L44" s="7">
        <v>1.4454270162340467E-2</v>
      </c>
      <c r="R44" s="2">
        <v>0.42996970774675736</v>
      </c>
      <c r="S44" s="7">
        <v>7.582784838106882E-3</v>
      </c>
      <c r="Y44" s="12">
        <v>0.71361312871820926</v>
      </c>
      <c r="Z44" s="6">
        <v>2.8934855456469E-4</v>
      </c>
    </row>
    <row r="45" spans="1:29">
      <c r="J45" s="4">
        <v>200</v>
      </c>
      <c r="K45" s="2">
        <v>0.36514837167011072</v>
      </c>
      <c r="L45" s="7">
        <v>9.2094959044898232E-3</v>
      </c>
      <c r="R45" s="2">
        <v>0.51039612232135179</v>
      </c>
      <c r="S45" s="7">
        <v>5.3959782447079796E-3</v>
      </c>
      <c r="Y45" s="12">
        <v>0.7100716024967263</v>
      </c>
      <c r="Z45" s="6">
        <v>2.9169109725652093E-4</v>
      </c>
    </row>
    <row r="46" spans="1:29">
      <c r="J46" s="4">
        <v>210</v>
      </c>
      <c r="K46" s="2">
        <v>0.54160256030906406</v>
      </c>
      <c r="L46" s="7">
        <v>6.4138948493132576E-3</v>
      </c>
      <c r="R46" s="2">
        <v>0.61494004626809085</v>
      </c>
      <c r="S46" s="7">
        <v>3.7633895970724807E-3</v>
      </c>
      <c r="Y46" s="12">
        <v>0.71537731714274588</v>
      </c>
      <c r="Z46" s="6">
        <v>2.8820031410216367E-4</v>
      </c>
    </row>
    <row r="47" spans="1:29">
      <c r="J47" s="4">
        <v>220</v>
      </c>
      <c r="K47" s="2">
        <v>0.67823299831252681</v>
      </c>
      <c r="L47" s="7">
        <v>5.4097782286422601E-3</v>
      </c>
      <c r="R47" s="2">
        <v>0.71596441393187049</v>
      </c>
      <c r="S47" s="7">
        <v>2.8782093060083381E-3</v>
      </c>
      <c r="Y47" s="12">
        <v>0.72006068838534942</v>
      </c>
      <c r="Z47" s="6">
        <v>2.8521160343950871E-4</v>
      </c>
    </row>
    <row r="48" spans="1:29">
      <c r="J48" s="4">
        <v>230</v>
      </c>
      <c r="K48" s="2">
        <v>0.79162280580252775</v>
      </c>
      <c r="L48" s="7">
        <v>4.9692513940093304E-3</v>
      </c>
      <c r="R48" s="2">
        <v>0.79915922204831868</v>
      </c>
      <c r="S48" s="7">
        <v>2.4658478985681419E-3</v>
      </c>
      <c r="Y48" s="12">
        <v>0.7367883976130073</v>
      </c>
      <c r="Z48" s="6">
        <v>2.7522281743461987E-4</v>
      </c>
    </row>
    <row r="49" spans="10:26">
      <c r="J49" s="4">
        <v>240</v>
      </c>
      <c r="K49" s="2">
        <v>0.8563488385776753</v>
      </c>
      <c r="L49" s="7">
        <v>4.8269724776160991E-3</v>
      </c>
      <c r="R49" s="2">
        <v>0.88403201584672086</v>
      </c>
      <c r="S49" s="7">
        <v>2.2616861974699104E-3</v>
      </c>
      <c r="Y49" s="12">
        <v>0.73792805552170904</v>
      </c>
      <c r="Z49" s="6">
        <v>2.7458024331912122E-4</v>
      </c>
    </row>
    <row r="50" spans="10:26">
      <c r="J50" s="4">
        <v>250</v>
      </c>
      <c r="K50" s="2">
        <v>0.93452305125841251</v>
      </c>
      <c r="L50" s="7">
        <v>4.7356467366280897E-3</v>
      </c>
      <c r="R50" s="2">
        <v>0.92582009977255153</v>
      </c>
      <c r="S50" s="7">
        <v>2.2270426067714424E-3</v>
      </c>
      <c r="Y50" s="12">
        <v>0.73792805552170904</v>
      </c>
      <c r="Z50" s="6">
        <v>2.7458024331912122E-4</v>
      </c>
    </row>
    <row r="51" spans="10:26">
      <c r="J51" s="4">
        <v>260</v>
      </c>
      <c r="K51" s="2">
        <v>0.97638790105845397</v>
      </c>
      <c r="L51" s="7">
        <v>4.7167366099459323E-3</v>
      </c>
      <c r="R51" s="2">
        <v>0.98731449698988338</v>
      </c>
      <c r="S51" s="7">
        <v>2.2418426294725175E-3</v>
      </c>
      <c r="Y51" s="12">
        <v>0.73906595605193315</v>
      </c>
      <c r="Z51" s="6">
        <v>2.7394338457915304E-4</v>
      </c>
    </row>
    <row r="52" spans="10:26">
      <c r="J52" s="4">
        <v>270</v>
      </c>
      <c r="K52" s="2">
        <v>1</v>
      </c>
      <c r="L52" s="7">
        <v>4.7140452079103166E-3</v>
      </c>
      <c r="R52" s="2">
        <v>1</v>
      </c>
      <c r="S52" s="7">
        <v>2.2534969797187157E-3</v>
      </c>
      <c r="Y52" s="12">
        <v>0.74810685436387925</v>
      </c>
      <c r="Z52" s="6">
        <v>2.6904900188802944E-4</v>
      </c>
    </row>
    <row r="53" spans="10:26">
      <c r="J53" s="4">
        <v>280</v>
      </c>
      <c r="K53" s="2">
        <v>0.96263527187957676</v>
      </c>
      <c r="L53" s="7">
        <v>4.7208795759007887E-3</v>
      </c>
      <c r="R53" s="2">
        <v>0.99156103055279676</v>
      </c>
      <c r="S53" s="7">
        <v>2.2454402725956622E-3</v>
      </c>
      <c r="Y53" s="12">
        <v>0.75592894601845451</v>
      </c>
      <c r="Z53" s="6">
        <v>2.6504709415764742E-4</v>
      </c>
    </row>
    <row r="54" spans="10:26">
      <c r="J54" s="4">
        <v>290</v>
      </c>
      <c r="K54" s="2">
        <v>0.9128709291752769</v>
      </c>
      <c r="L54" s="7">
        <v>4.7531665858238752E-3</v>
      </c>
      <c r="R54" s="2">
        <v>0.95266102324493374</v>
      </c>
      <c r="S54" s="7">
        <v>2.2245481109482812E-3</v>
      </c>
      <c r="Y54" s="12">
        <v>0.75146914930217945</v>
      </c>
      <c r="Z54" s="6">
        <v>2.6730270920398338E-4</v>
      </c>
    </row>
    <row r="55" spans="10:26">
      <c r="J55" s="4">
        <v>300</v>
      </c>
      <c r="K55" s="2">
        <v>0.84063468086123272</v>
      </c>
      <c r="L55" s="7">
        <v>4.8554219478953034E-3</v>
      </c>
      <c r="R55" s="2">
        <v>0.90284331443510624</v>
      </c>
      <c r="S55" s="7">
        <v>2.2412213399699782E-3</v>
      </c>
      <c r="Y55" s="12">
        <v>0.75202807027889262</v>
      </c>
      <c r="Z55" s="6">
        <v>2.6701624874216491E-4</v>
      </c>
    </row>
    <row r="56" spans="10:26">
      <c r="J56" s="4">
        <v>310</v>
      </c>
      <c r="K56" s="2">
        <v>0.752772652709081</v>
      </c>
      <c r="L56" s="7">
        <v>5.0896109314515579E-3</v>
      </c>
      <c r="R56" s="2">
        <v>0.81992006169078779</v>
      </c>
      <c r="S56" s="7">
        <v>2.3976753516336572E-3</v>
      </c>
      <c r="Y56" s="12">
        <v>0.73621790709183998</v>
      </c>
      <c r="Z56" s="6">
        <v>2.7554626190096976E-4</v>
      </c>
    </row>
    <row r="57" spans="10:26">
      <c r="J57" s="4">
        <v>320</v>
      </c>
      <c r="K57" s="2">
        <v>0.63245553203367588</v>
      </c>
      <c r="L57" s="7">
        <v>5.6764621219754672E-3</v>
      </c>
      <c r="R57" s="2">
        <v>0.7100716024967263</v>
      </c>
      <c r="S57" s="7">
        <v>2.9169109725652093E-3</v>
      </c>
      <c r="Y57" s="12">
        <v>0.72180911836949291</v>
      </c>
      <c r="Z57" s="6">
        <v>2.841177727119191E-4</v>
      </c>
    </row>
    <row r="58" spans="10:26">
      <c r="J58" s="4">
        <v>330</v>
      </c>
      <c r="K58" s="2">
        <v>0.48304589153964794</v>
      </c>
      <c r="L58" s="7">
        <v>7.0860172319604344E-3</v>
      </c>
      <c r="R58" s="2">
        <v>0.60111940395825358</v>
      </c>
      <c r="S58" s="7">
        <v>3.9281140649498475E-3</v>
      </c>
      <c r="Y58" s="12">
        <v>0.71302409590738081</v>
      </c>
      <c r="Z58" s="6">
        <v>2.8973468883892003E-4</v>
      </c>
    </row>
    <row r="59" spans="10:26">
      <c r="J59" s="4">
        <v>340</v>
      </c>
      <c r="K59" s="2">
        <v>0.31622776601683794</v>
      </c>
      <c r="L59" s="7">
        <v>1.0593499054713802E-2</v>
      </c>
      <c r="R59" s="2">
        <v>0.51039612232135179</v>
      </c>
      <c r="S59" s="7">
        <v>5.3959782447079796E-3</v>
      </c>
      <c r="Y59" s="12">
        <v>0.70233703513652879</v>
      </c>
      <c r="Z59" s="6">
        <v>2.9698416224721038E-4</v>
      </c>
    </row>
    <row r="60" spans="10:26">
      <c r="J60" s="4">
        <v>350</v>
      </c>
      <c r="K60" s="3">
        <v>0.11547005383792516</v>
      </c>
      <c r="L60" s="8">
        <v>2.8870079346643329E-2</v>
      </c>
      <c r="R60" s="2">
        <v>0.43963315494212873</v>
      </c>
      <c r="S60" s="7">
        <v>7.2544058304574409E-3</v>
      </c>
      <c r="Y60" s="12">
        <v>0.69572524278293812</v>
      </c>
      <c r="Z60" s="6">
        <v>3.0170601169706742E-4</v>
      </c>
    </row>
  </sheetData>
  <mergeCells count="7">
    <mergeCell ref="X1:AA1"/>
    <mergeCell ref="X2:AA2"/>
    <mergeCell ref="A1:B1"/>
    <mergeCell ref="L1:O1"/>
    <mergeCell ref="L2:O2"/>
    <mergeCell ref="R1:U1"/>
    <mergeCell ref="R2:U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2021-11-22T13:17:23Z</dcterms:created>
  <dcterms:modified xsi:type="dcterms:W3CDTF">2021-11-25T09:27:31Z</dcterms:modified>
</cp:coreProperties>
</file>