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zhuhaoming/Documents/课程/FA2021/VP241/Lab5/"/>
    </mc:Choice>
  </mc:AlternateContent>
  <xr:revisionPtr revIDLastSave="0" documentId="13_ncr:1_{9E263A2A-EEB9-5847-B529-D81532376C36}" xr6:coauthVersionLast="47" xr6:coauthVersionMax="47" xr10:uidLastSave="{00000000-0000-0000-0000-000000000000}"/>
  <bookViews>
    <workbookView xWindow="2260" yWindow="1860" windowWidth="28800" windowHeight="16420" xr2:uid="{1AF70471-0F1A-4341-908F-F75F9B4275C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M16" i="1" l="1"/>
  <c r="M17" i="1"/>
  <c r="M18" i="1"/>
  <c r="M19" i="1"/>
  <c r="M20" i="1"/>
  <c r="M21" i="1"/>
  <c r="M22" i="1"/>
  <c r="M23" i="1"/>
  <c r="M24" i="1"/>
  <c r="M15" i="1"/>
  <c r="K5" i="1"/>
  <c r="K6" i="1"/>
  <c r="K7" i="1"/>
  <c r="K8" i="1"/>
  <c r="K9" i="1"/>
  <c r="K10" i="1"/>
  <c r="K11" i="1"/>
  <c r="K12" i="1"/>
  <c r="K13" i="1"/>
  <c r="K14" i="1"/>
  <c r="K15" i="1"/>
  <c r="K16" i="1"/>
  <c r="K17" i="1"/>
  <c r="K18" i="1"/>
  <c r="K19" i="1"/>
  <c r="K20" i="1"/>
  <c r="K21" i="1"/>
  <c r="K22" i="1"/>
  <c r="K23" i="1"/>
  <c r="K24" i="1"/>
  <c r="K4" i="1"/>
  <c r="N5" i="1"/>
  <c r="N6" i="1"/>
  <c r="N7" i="1"/>
  <c r="N8" i="1"/>
  <c r="N9" i="1"/>
  <c r="N10" i="1"/>
  <c r="N11" i="1"/>
  <c r="N12" i="1"/>
  <c r="N13" i="1"/>
  <c r="N15" i="1"/>
  <c r="N16" i="1"/>
  <c r="N17" i="1"/>
  <c r="N18" i="1"/>
  <c r="N19" i="1"/>
  <c r="N20" i="1"/>
  <c r="N21" i="1"/>
  <c r="N22" i="1"/>
  <c r="N23" i="1"/>
  <c r="N24" i="1"/>
  <c r="N4" i="1"/>
  <c r="L5" i="1"/>
  <c r="L6" i="1"/>
  <c r="L7" i="1"/>
  <c r="L8" i="1"/>
  <c r="L9" i="1"/>
  <c r="L10" i="1"/>
  <c r="L11" i="1"/>
  <c r="L12" i="1"/>
  <c r="L13" i="1"/>
  <c r="L14" i="1"/>
  <c r="L15" i="1"/>
  <c r="L16" i="1"/>
  <c r="L17" i="1"/>
  <c r="L18" i="1"/>
  <c r="L19" i="1"/>
  <c r="L20" i="1"/>
  <c r="L21" i="1"/>
  <c r="L22" i="1"/>
  <c r="L23" i="1"/>
  <c r="L24" i="1"/>
  <c r="L4" i="1"/>
  <c r="C16" i="1"/>
  <c r="J5" i="1"/>
  <c r="J6" i="1"/>
  <c r="J7" i="1"/>
  <c r="J8" i="1"/>
  <c r="J9" i="1"/>
  <c r="J10" i="1"/>
  <c r="J11" i="1"/>
  <c r="J12" i="1"/>
  <c r="J13" i="1"/>
  <c r="J14" i="1"/>
  <c r="J15" i="1"/>
  <c r="J16" i="1"/>
  <c r="J17" i="1"/>
  <c r="J18" i="1"/>
  <c r="J19" i="1"/>
  <c r="J20" i="1"/>
  <c r="J21" i="1"/>
  <c r="J22" i="1"/>
  <c r="J23" i="1"/>
  <c r="J24" i="1"/>
  <c r="J4" i="1"/>
  <c r="H5" i="1"/>
  <c r="H6" i="1"/>
  <c r="H7" i="1"/>
  <c r="H8" i="1"/>
  <c r="H9" i="1"/>
  <c r="H10" i="1"/>
  <c r="H11" i="1"/>
  <c r="H12" i="1"/>
  <c r="H13" i="1"/>
  <c r="H14" i="1"/>
  <c r="H15" i="1"/>
  <c r="H16" i="1"/>
  <c r="H17" i="1"/>
  <c r="H18" i="1"/>
  <c r="H19" i="1"/>
  <c r="H20" i="1"/>
  <c r="H21" i="1"/>
  <c r="H22" i="1"/>
  <c r="H23" i="1"/>
  <c r="H24" i="1"/>
  <c r="H4" i="1"/>
  <c r="M5" i="1"/>
  <c r="M6" i="1"/>
  <c r="M7" i="1"/>
  <c r="M8" i="1"/>
  <c r="M9" i="1"/>
  <c r="M10" i="1"/>
  <c r="M11" i="1"/>
  <c r="M12" i="1"/>
  <c r="M13" i="1"/>
  <c r="M4" i="1"/>
  <c r="I5" i="1"/>
  <c r="I6" i="1"/>
  <c r="I7" i="1"/>
  <c r="I8" i="1"/>
  <c r="I9" i="1"/>
  <c r="I10" i="1"/>
  <c r="I11" i="1"/>
  <c r="I12" i="1"/>
  <c r="I13" i="1"/>
  <c r="I14" i="1"/>
  <c r="I15" i="1"/>
  <c r="I16" i="1"/>
  <c r="I17" i="1"/>
  <c r="I18" i="1"/>
  <c r="I19" i="1"/>
  <c r="I20" i="1"/>
  <c r="I21" i="1"/>
  <c r="I22" i="1"/>
  <c r="I23" i="1"/>
  <c r="I24" i="1"/>
  <c r="I4" i="1"/>
  <c r="G5" i="1"/>
  <c r="G6" i="1"/>
  <c r="G7" i="1"/>
  <c r="G8" i="1"/>
  <c r="G9" i="1"/>
  <c r="G10" i="1"/>
  <c r="G11" i="1"/>
  <c r="G12" i="1"/>
  <c r="G13" i="1"/>
  <c r="G14" i="1"/>
  <c r="G15" i="1"/>
  <c r="G16" i="1"/>
  <c r="G17" i="1"/>
  <c r="G18" i="1"/>
  <c r="G19" i="1"/>
  <c r="G20" i="1"/>
  <c r="G21" i="1"/>
  <c r="G22" i="1"/>
  <c r="G23" i="1"/>
  <c r="G24" i="1"/>
  <c r="G4" i="1"/>
  <c r="C5" i="1"/>
  <c r="C6" i="1"/>
  <c r="C7" i="1"/>
  <c r="C8" i="1"/>
  <c r="C9" i="1"/>
  <c r="C10" i="1"/>
  <c r="C11" i="1"/>
  <c r="C12" i="1"/>
  <c r="C13" i="1"/>
  <c r="C14" i="1"/>
  <c r="C15" i="1"/>
  <c r="C17" i="1"/>
  <c r="C18" i="1"/>
  <c r="C19" i="1"/>
  <c r="C20" i="1"/>
  <c r="C21" i="1"/>
  <c r="C22" i="1"/>
  <c r="C23" i="1"/>
  <c r="C24" i="1"/>
  <c r="C4" i="1"/>
</calcChain>
</file>

<file path=xl/sharedStrings.xml><?xml version="1.0" encoding="utf-8"?>
<sst xmlns="http://schemas.openxmlformats.org/spreadsheetml/2006/main" count="12" uniqueCount="8">
  <si>
    <t>$U_R [V] \pm 0.01 [V]$</t>
    <phoneticPr fontId="1" type="noConversion"/>
  </si>
  <si>
    <t>$f [kHz] \pm 10^{-6} [kHz]$</t>
    <phoneticPr fontId="1" type="noConversion"/>
  </si>
  <si>
    <t>I/I0</t>
    <phoneticPr fontId="1" type="noConversion"/>
  </si>
  <si>
    <t>f/f0</t>
    <phoneticPr fontId="1" type="noConversion"/>
  </si>
  <si>
    <t>phi-theo</t>
    <phoneticPr fontId="1" type="noConversion"/>
  </si>
  <si>
    <t>phi-exp</t>
    <phoneticPr fontId="1" type="noConversion"/>
  </si>
  <si>
    <t>u</t>
    <phoneticPr fontId="1" type="noConversion"/>
  </si>
  <si>
    <t>/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</si>
</sst>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76" formatCode="0.000"/>
    <numFmt numFmtId="177" formatCode="0.0000"/>
    <numFmt numFmtId="178" formatCode="0.0000000"/>
  </numFmts>
  <fonts count="2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176" fontId="0" fillId="0" borderId="0" xfId="0" applyNumberFormat="1" applyAlignment="1">
      <alignment horizontal="center" vertical="center"/>
    </xf>
    <xf numFmtId="177" fontId="0" fillId="0" borderId="0" xfId="0" applyNumberFormat="1" applyAlignment="1">
      <alignment horizontal="center" vertical="center"/>
    </xf>
    <xf numFmtId="178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DB5292-2652-A248-AEE7-D49DC0773CD6}">
  <dimension ref="A1:N50"/>
  <sheetViews>
    <sheetView tabSelected="1" workbookViewId="0">
      <selection activeCell="O4" sqref="O4"/>
    </sheetView>
  </sheetViews>
  <sheetFormatPr baseColWidth="10" defaultRowHeight="16"/>
  <cols>
    <col min="2" max="2" width="21.1640625" customWidth="1"/>
    <col min="3" max="3" width="27.6640625" customWidth="1"/>
    <col min="9" max="9" width="11.5" bestFit="1" customWidth="1"/>
  </cols>
  <sheetData>
    <row r="1" spans="1:14">
      <c r="A1" s="3"/>
      <c r="B1" s="3"/>
      <c r="C1" s="3"/>
    </row>
    <row r="2" spans="1:14">
      <c r="A2" s="3"/>
      <c r="B2" s="3"/>
      <c r="C2" s="3"/>
    </row>
    <row r="3" spans="1:14">
      <c r="A3" s="1"/>
      <c r="B3" s="1" t="s">
        <v>0</v>
      </c>
      <c r="C3" s="1" t="s">
        <v>1</v>
      </c>
      <c r="F3" s="2"/>
      <c r="G3" s="2" t="s">
        <v>2</v>
      </c>
      <c r="H3" s="2" t="s">
        <v>6</v>
      </c>
      <c r="I3" s="2" t="s">
        <v>3</v>
      </c>
      <c r="J3" s="2" t="s">
        <v>6</v>
      </c>
      <c r="K3" s="2" t="s">
        <v>4</v>
      </c>
      <c r="L3" s="2" t="s">
        <v>6</v>
      </c>
      <c r="M3" s="2" t="s">
        <v>5</v>
      </c>
      <c r="N3" s="2" t="s">
        <v>6</v>
      </c>
    </row>
    <row r="4" spans="1:14">
      <c r="A4" s="1">
        <v>1</v>
      </c>
      <c r="B4" s="1">
        <v>0.39</v>
      </c>
      <c r="C4" s="4">
        <f>D4*1000</f>
        <v>21420</v>
      </c>
      <c r="D4" s="1">
        <v>21.42</v>
      </c>
      <c r="F4" s="2">
        <v>1</v>
      </c>
      <c r="G4" s="4">
        <f>B4/3.9</f>
        <v>0.1</v>
      </c>
      <c r="H4" s="4">
        <f>SQRT((0.02/3.9)^2+(B4*0.02/3.9^2)^2)</f>
        <v>5.1537823698055846E-3</v>
      </c>
      <c r="I4" s="6">
        <f>C4/5029</f>
        <v>4.2592960827202226</v>
      </c>
      <c r="J4" s="6">
        <f>SQRT((0.001/5029)^2+(C4*0.001/5029^2)^2)</f>
        <v>8.6997649308934418E-7</v>
      </c>
      <c r="K4" s="5">
        <f>ATAN((2*PI()*C4*0.01-1/(2*PI()*C4*99.84*10^(-9)))/99.75)</f>
        <v>1.4925021761363246</v>
      </c>
      <c r="L4" s="5">
        <f>SQRT((99.75*(2*PI()*0.01+1/(2*PI()*C4^2*99.84*10^(-9)))*0.001/(99.75^2+(2*PI()*0.01*C4-1/(2*PI()*C4*99.84*10^(-9)))^2))^2+(99.75*10^(-11)/(2*PI()*C4*(99.84*10^(-9))^2*(99.75^2+(2*PI()*0.01*C4-1/(2*PI()*C4*99.84*10^(-9)))^2)))^2+((2*PI()*0.01*C4-1/(2*PI()*C4*99.84*10^(-9)))/(99.75^2+(2*PI()*0.01*C4-1/(2*PI()*C4*99.84*10^(-9)))^2))^2)</f>
        <v>7.8170020345177905E-4</v>
      </c>
      <c r="M4" s="4">
        <f>ACOS(B4/3.9)</f>
        <v>1.4706289056333368</v>
      </c>
      <c r="N4" s="4">
        <f>SQRT((0.02/SQRT(3.9^2-B4^2))^2+(B4*0.02/(3.9*SQRT(3.9^2-B4^2)))^2)</f>
        <v>5.1797461732708498E-3</v>
      </c>
    </row>
    <row r="5" spans="1:14">
      <c r="A5" s="1">
        <v>2</v>
      </c>
      <c r="B5" s="1">
        <v>0.78</v>
      </c>
      <c r="C5" s="4">
        <f t="shared" ref="C5:C24" si="0">D5*1000</f>
        <v>11120</v>
      </c>
      <c r="D5" s="1">
        <v>11.12</v>
      </c>
      <c r="F5" s="2">
        <v>2</v>
      </c>
      <c r="G5" s="4">
        <f t="shared" ref="G5:G24" si="1">B5/3.9</f>
        <v>0.2</v>
      </c>
      <c r="H5" s="4">
        <f t="shared" ref="H5:H24" si="2">SQRT((0.02/3.9)^2+(B5*0.02/3.9^2)^2)</f>
        <v>5.2297636036849077E-3</v>
      </c>
      <c r="I5" s="6">
        <f>C5/5029</f>
        <v>2.2111751839331877</v>
      </c>
      <c r="J5" s="6">
        <f t="shared" ref="J5:J24" si="3">SQRT((0.001/5029)^2+(C5*0.001/5029^2)^2)</f>
        <v>4.8255858291056025E-7</v>
      </c>
      <c r="K5" s="4">
        <f t="shared" ref="K5:K24" si="4">ATAN((2*PI()*C5*0.01-1/(2*PI()*C5*99.84*10^(-9)))/99.75)</f>
        <v>1.3930704976027213</v>
      </c>
      <c r="L5" s="4">
        <f t="shared" ref="L5:L24" si="5">SQRT((99.75*(2*PI()*0.01+1/(2*PI()*C5^2*99.84*10^(-9)))*0.001/(99.75^2+(2*PI()*0.01*C5-1/(2*PI()*C5*99.84*10^(-9)))^2))^2+(99.75*10^(-11)/(2*PI()*C5*(99.84*10^(-9))^2*(99.75^2+(2*PI()*0.01*C5-1/(2*PI()*C5*99.84*10^(-9)))^2)))^2+((2*PI()*0.01*C5-1/(2*PI()*C5*99.84*10^(-9)))/(99.75^2+(2*PI()*0.01*C5-1/(2*PI()*C5*99.84*10^(-9)))^2))^2)</f>
        <v>1.7444360056263868E-3</v>
      </c>
      <c r="M5" s="4">
        <f>ACOS(B5/3.9)</f>
        <v>1.3694384060045657</v>
      </c>
      <c r="N5" s="4">
        <f t="shared" ref="N5:N24" si="6">SQRT((0.02/SQRT(3.9^2-B5^2))^2+(B5*0.02/(3.9*SQRT(3.9^2-B5^2)))^2)</f>
        <v>5.3376051268362382E-3</v>
      </c>
    </row>
    <row r="6" spans="1:14">
      <c r="A6" s="1">
        <v>3</v>
      </c>
      <c r="B6" s="1">
        <v>1.17</v>
      </c>
      <c r="C6" s="4">
        <f t="shared" si="0"/>
        <v>8600</v>
      </c>
      <c r="D6" s="1">
        <v>8.6</v>
      </c>
      <c r="F6" s="2">
        <v>3</v>
      </c>
      <c r="G6" s="4">
        <f t="shared" si="1"/>
        <v>0.3</v>
      </c>
      <c r="H6" s="4">
        <f t="shared" si="2"/>
        <v>5.3540033379028467E-3</v>
      </c>
      <c r="I6" s="6">
        <f>C6/5029</f>
        <v>1.7100815271425731</v>
      </c>
      <c r="J6" s="6">
        <f t="shared" si="3"/>
        <v>3.9391618614328786E-7</v>
      </c>
      <c r="K6" s="4">
        <f t="shared" si="4"/>
        <v>1.2968688300955393</v>
      </c>
      <c r="L6" s="4">
        <f t="shared" si="5"/>
        <v>2.6108493475895545E-3</v>
      </c>
      <c r="M6" s="4">
        <f>ACOS(B6/3.9)</f>
        <v>1.266103672779499</v>
      </c>
      <c r="N6" s="4">
        <f t="shared" si="6"/>
        <v>5.6125205148820911E-3</v>
      </c>
    </row>
    <row r="7" spans="1:14">
      <c r="A7" s="1">
        <v>4</v>
      </c>
      <c r="B7" s="1">
        <v>1.56</v>
      </c>
      <c r="C7" s="4">
        <f t="shared" si="0"/>
        <v>7420</v>
      </c>
      <c r="D7" s="1">
        <v>7.42</v>
      </c>
      <c r="F7" s="2">
        <v>4</v>
      </c>
      <c r="G7" s="4">
        <f t="shared" si="1"/>
        <v>0.4</v>
      </c>
      <c r="H7" s="4">
        <f t="shared" si="2"/>
        <v>5.5232459560353893E-3</v>
      </c>
      <c r="I7" s="6">
        <f>C7/5029</f>
        <v>1.4754424338834757</v>
      </c>
      <c r="J7" s="6">
        <f t="shared" si="3"/>
        <v>3.5442325756541294E-7</v>
      </c>
      <c r="K7" s="4">
        <f t="shared" si="4"/>
        <v>1.1930352280687795</v>
      </c>
      <c r="L7" s="4">
        <f t="shared" si="5"/>
        <v>3.4370620225150001E-3</v>
      </c>
      <c r="M7" s="4">
        <f>ACOS(B7/3.9)</f>
        <v>1.1592794807274085</v>
      </c>
      <c r="N7" s="4">
        <f t="shared" si="6"/>
        <v>6.0263553989025965E-3</v>
      </c>
    </row>
    <row r="8" spans="1:14">
      <c r="A8" s="1">
        <v>5</v>
      </c>
      <c r="B8" s="1">
        <v>1.95</v>
      </c>
      <c r="C8" s="4">
        <f t="shared" si="0"/>
        <v>6730</v>
      </c>
      <c r="D8" s="1">
        <v>6.73</v>
      </c>
      <c r="F8" s="2">
        <v>5</v>
      </c>
      <c r="G8" s="4">
        <f t="shared" si="1"/>
        <v>0.5</v>
      </c>
      <c r="H8" s="4">
        <f t="shared" si="2"/>
        <v>5.7335076346148456E-3</v>
      </c>
      <c r="I8" s="6">
        <f>C8/5029</f>
        <v>1.3382382183336647</v>
      </c>
      <c r="J8" s="6">
        <f t="shared" si="3"/>
        <v>3.3219192022568451E-7</v>
      </c>
      <c r="K8" s="4">
        <f t="shared" si="4"/>
        <v>1.0785253149516143</v>
      </c>
      <c r="L8" s="4">
        <f t="shared" si="5"/>
        <v>4.1758708382385852E-3</v>
      </c>
      <c r="M8" s="4">
        <f>ACOS(B8/3.9)</f>
        <v>1.0471975511965976</v>
      </c>
      <c r="N8" s="4">
        <f t="shared" si="6"/>
        <v>6.6204843524913107E-3</v>
      </c>
    </row>
    <row r="9" spans="1:14">
      <c r="A9" s="1">
        <v>6</v>
      </c>
      <c r="B9" s="1">
        <v>2.34</v>
      </c>
      <c r="C9" s="4">
        <f t="shared" si="0"/>
        <v>6300</v>
      </c>
      <c r="D9" s="1">
        <v>6.3</v>
      </c>
      <c r="F9" s="2">
        <v>6</v>
      </c>
      <c r="G9" s="4">
        <f t="shared" si="1"/>
        <v>0.6</v>
      </c>
      <c r="H9" s="4">
        <f t="shared" si="2"/>
        <v>5.9804634818926162E-3</v>
      </c>
      <c r="I9" s="6">
        <f>C9/5029</f>
        <v>1.2527341419765361</v>
      </c>
      <c r="J9" s="6">
        <f t="shared" si="3"/>
        <v>3.1873473365277564E-7</v>
      </c>
      <c r="K9" s="4">
        <f t="shared" si="4"/>
        <v>0.96108737206497763</v>
      </c>
      <c r="L9" s="4">
        <f t="shared" si="5"/>
        <v>4.7069988276749099E-3</v>
      </c>
      <c r="M9" s="4">
        <f>ACOS(B9/3.9)</f>
        <v>0.92729521800161219</v>
      </c>
      <c r="N9" s="4">
        <f t="shared" si="6"/>
        <v>7.4755793523657698E-3</v>
      </c>
    </row>
    <row r="10" spans="1:14">
      <c r="A10" s="1">
        <v>7</v>
      </c>
      <c r="B10" s="1">
        <v>2.73</v>
      </c>
      <c r="C10" s="4">
        <f t="shared" si="0"/>
        <v>6000</v>
      </c>
      <c r="D10" s="1">
        <v>6</v>
      </c>
      <c r="F10" s="2">
        <v>7</v>
      </c>
      <c r="G10" s="4">
        <f t="shared" si="1"/>
        <v>0.70000000000000007</v>
      </c>
      <c r="H10" s="4">
        <f t="shared" si="2"/>
        <v>6.2597721106326682E-3</v>
      </c>
      <c r="I10" s="6">
        <f>C10/5029</f>
        <v>1.1930801352157487</v>
      </c>
      <c r="J10" s="6">
        <f t="shared" si="3"/>
        <v>3.0955264485744274E-7</v>
      </c>
      <c r="K10" s="4">
        <f t="shared" si="4"/>
        <v>0.84010476485670882</v>
      </c>
      <c r="L10" s="4">
        <f t="shared" si="5"/>
        <v>4.9839747650862387E-3</v>
      </c>
      <c r="M10" s="4">
        <f>ACOS(B10/3.9)</f>
        <v>0.79539883018414337</v>
      </c>
      <c r="N10" s="4">
        <f t="shared" si="6"/>
        <v>8.7654342170729056E-3</v>
      </c>
    </row>
    <row r="11" spans="1:14">
      <c r="A11" s="1">
        <v>8</v>
      </c>
      <c r="B11" s="1">
        <v>3.12</v>
      </c>
      <c r="C11" s="4">
        <f t="shared" si="0"/>
        <v>5700</v>
      </c>
      <c r="D11" s="1">
        <v>5.7</v>
      </c>
      <c r="F11" s="2">
        <v>8</v>
      </c>
      <c r="G11" s="4">
        <f t="shared" si="1"/>
        <v>0.8</v>
      </c>
      <c r="H11" s="4">
        <f t="shared" si="2"/>
        <v>6.5673069101875384E-3</v>
      </c>
      <c r="I11" s="6">
        <f>C11/5029</f>
        <v>1.1334261284549612</v>
      </c>
      <c r="J11" s="6">
        <f t="shared" si="3"/>
        <v>3.0055825327285107E-7</v>
      </c>
      <c r="K11" s="4">
        <f t="shared" si="4"/>
        <v>0.66658814660731813</v>
      </c>
      <c r="L11" s="4">
        <f t="shared" si="5"/>
        <v>4.8747710787756535E-3</v>
      </c>
      <c r="M11" s="4">
        <f>ACOS(B11/3.9)</f>
        <v>0.64350110879328426</v>
      </c>
      <c r="N11" s="4">
        <f t="shared" si="6"/>
        <v>1.0945511516979232E-2</v>
      </c>
    </row>
    <row r="12" spans="1:14">
      <c r="A12" s="1">
        <v>9</v>
      </c>
      <c r="B12" s="1">
        <v>3.51</v>
      </c>
      <c r="C12" s="4">
        <f t="shared" si="0"/>
        <v>5450</v>
      </c>
      <c r="D12" s="1">
        <v>5.45</v>
      </c>
      <c r="F12" s="2">
        <v>9</v>
      </c>
      <c r="G12" s="4">
        <f t="shared" si="1"/>
        <v>0.89999999999999991</v>
      </c>
      <c r="H12" s="4">
        <f t="shared" si="2"/>
        <v>6.8992943831147234E-3</v>
      </c>
      <c r="I12" s="6">
        <f>C12/5029</f>
        <v>1.0837144561543051</v>
      </c>
      <c r="J12" s="6">
        <f t="shared" si="3"/>
        <v>2.9321877923385525E-7</v>
      </c>
      <c r="K12" s="4">
        <f t="shared" si="4"/>
        <v>0.46415425203932009</v>
      </c>
      <c r="L12" s="4">
        <f t="shared" si="5"/>
        <v>4.0199359704840964E-3</v>
      </c>
      <c r="M12" s="4">
        <f>ACOS(B12/3.9)</f>
        <v>0.45102681179626258</v>
      </c>
      <c r="N12" s="4">
        <f t="shared" si="6"/>
        <v>1.5828066840913087E-2</v>
      </c>
    </row>
    <row r="13" spans="1:14">
      <c r="A13" s="1">
        <v>10</v>
      </c>
      <c r="B13" s="1">
        <v>3.66</v>
      </c>
      <c r="C13" s="4">
        <f t="shared" si="0"/>
        <v>5340</v>
      </c>
      <c r="D13" s="1">
        <v>5.34</v>
      </c>
      <c r="F13" s="2">
        <v>10</v>
      </c>
      <c r="G13" s="4">
        <f t="shared" si="1"/>
        <v>0.93846153846153857</v>
      </c>
      <c r="H13" s="4">
        <f t="shared" si="2"/>
        <v>7.0327683465298786E-3</v>
      </c>
      <c r="I13" s="6">
        <f>C13/5029</f>
        <v>1.0618413203420163</v>
      </c>
      <c r="J13" s="6">
        <f t="shared" si="3"/>
        <v>2.9003730574241912E-7</v>
      </c>
      <c r="K13" s="4">
        <f t="shared" si="4"/>
        <v>0.35520852785947626</v>
      </c>
      <c r="L13" s="4">
        <f t="shared" si="5"/>
        <v>3.2795246778947224E-3</v>
      </c>
      <c r="M13" s="4">
        <f>ACOS(B13/3.9)</f>
        <v>0.35264767763150306</v>
      </c>
      <c r="N13" s="4">
        <f t="shared" si="6"/>
        <v>2.0362186025739609E-2</v>
      </c>
    </row>
    <row r="14" spans="1:14">
      <c r="A14" s="1">
        <v>11</v>
      </c>
      <c r="B14" s="1">
        <v>3.9</v>
      </c>
      <c r="C14" s="4">
        <f t="shared" si="0"/>
        <v>5029</v>
      </c>
      <c r="D14" s="1">
        <v>5.0289999999999999</v>
      </c>
      <c r="F14" s="2">
        <v>11</v>
      </c>
      <c r="G14" s="4">
        <f t="shared" si="1"/>
        <v>1</v>
      </c>
      <c r="H14" s="4">
        <f t="shared" si="2"/>
        <v>7.2523772429389493E-3</v>
      </c>
      <c r="I14" s="6">
        <f>C14/5029</f>
        <v>1</v>
      </c>
      <c r="J14" s="6">
        <f t="shared" si="3"/>
        <v>2.8121168470333967E-7</v>
      </c>
      <c r="K14" s="5">
        <f t="shared" si="4"/>
        <v>-1.0025893141974794E-2</v>
      </c>
      <c r="L14" s="5">
        <f t="shared" si="5"/>
        <v>3.3374787596885357E-4</v>
      </c>
      <c r="M14" s="7">
        <v>0</v>
      </c>
      <c r="N14" s="4" t="s">
        <v>7</v>
      </c>
    </row>
    <row r="15" spans="1:14">
      <c r="A15" s="1">
        <v>12</v>
      </c>
      <c r="B15" s="1">
        <v>3.66</v>
      </c>
      <c r="C15" s="4">
        <f t="shared" si="0"/>
        <v>4710</v>
      </c>
      <c r="D15" s="1">
        <v>4.71</v>
      </c>
      <c r="F15" s="2">
        <v>12</v>
      </c>
      <c r="G15" s="4">
        <f t="shared" si="1"/>
        <v>0.93846153846153857</v>
      </c>
      <c r="H15" s="4">
        <f t="shared" si="2"/>
        <v>7.0327683465298786E-3</v>
      </c>
      <c r="I15" s="6">
        <f>C15/5029</f>
        <v>0.93656790614436269</v>
      </c>
      <c r="J15" s="6">
        <f t="shared" si="3"/>
        <v>2.7243879178535278E-7</v>
      </c>
      <c r="K15" s="4">
        <f t="shared" si="4"/>
        <v>-0.40287496415965635</v>
      </c>
      <c r="L15" s="4">
        <f t="shared" si="5"/>
        <v>3.6272108609594462E-3</v>
      </c>
      <c r="M15" s="4">
        <f>-ACOS(B15/3.9)</f>
        <v>-0.35264767763150306</v>
      </c>
      <c r="N15" s="4">
        <f t="shared" si="6"/>
        <v>2.0362186025739609E-2</v>
      </c>
    </row>
    <row r="16" spans="1:14">
      <c r="A16" s="1">
        <v>13</v>
      </c>
      <c r="B16" s="1">
        <v>3.51</v>
      </c>
      <c r="C16" s="4">
        <f>D16*1000</f>
        <v>4640</v>
      </c>
      <c r="D16" s="1">
        <v>4.6399999999999997</v>
      </c>
      <c r="F16" s="2">
        <v>13</v>
      </c>
      <c r="G16" s="4">
        <f t="shared" si="1"/>
        <v>0.89999999999999991</v>
      </c>
      <c r="H16" s="4">
        <f t="shared" si="2"/>
        <v>6.8992943831147234E-3</v>
      </c>
      <c r="I16" s="6">
        <f>C16/5029</f>
        <v>0.92264863790017893</v>
      </c>
      <c r="J16" s="6">
        <f t="shared" si="3"/>
        <v>2.7055432370729708E-7</v>
      </c>
      <c r="K16" s="4">
        <f t="shared" si="4"/>
        <v>-0.48067257276194142</v>
      </c>
      <c r="L16" s="4">
        <f t="shared" si="5"/>
        <v>4.119025709349639E-3</v>
      </c>
      <c r="M16" s="4">
        <f t="shared" ref="M16:M24" si="7">-ACOS(B16/3.9)</f>
        <v>-0.45102681179626258</v>
      </c>
      <c r="N16" s="4">
        <f t="shared" si="6"/>
        <v>1.5828066840913087E-2</v>
      </c>
    </row>
    <row r="17" spans="1:14">
      <c r="A17" s="1">
        <v>14</v>
      </c>
      <c r="B17" s="1">
        <v>3.12</v>
      </c>
      <c r="C17" s="4">
        <f t="shared" si="0"/>
        <v>4430</v>
      </c>
      <c r="D17" s="1">
        <v>4.43</v>
      </c>
      <c r="F17" s="2">
        <v>14</v>
      </c>
      <c r="G17" s="4">
        <f t="shared" si="1"/>
        <v>0.8</v>
      </c>
      <c r="H17" s="4">
        <f t="shared" si="2"/>
        <v>6.5673069101875384E-3</v>
      </c>
      <c r="I17" s="6">
        <f>C17/5029</f>
        <v>0.88089083316762773</v>
      </c>
      <c r="J17" s="6">
        <f t="shared" si="3"/>
        <v>2.6499398319121222E-7</v>
      </c>
      <c r="K17" s="4">
        <f t="shared" si="4"/>
        <v>-0.68502794527647692</v>
      </c>
      <c r="L17" s="4">
        <f t="shared" si="5"/>
        <v>4.9166529052245859E-3</v>
      </c>
      <c r="M17" s="4">
        <f t="shared" si="7"/>
        <v>-0.64350110879328426</v>
      </c>
      <c r="N17" s="4">
        <f t="shared" si="6"/>
        <v>1.0945511516979232E-2</v>
      </c>
    </row>
    <row r="18" spans="1:14">
      <c r="A18" s="1">
        <v>15</v>
      </c>
      <c r="B18" s="1">
        <v>2.73</v>
      </c>
      <c r="C18" s="4">
        <f t="shared" si="0"/>
        <v>4230</v>
      </c>
      <c r="D18" s="1">
        <v>4.2300000000000004</v>
      </c>
      <c r="F18" s="2">
        <v>15</v>
      </c>
      <c r="G18" s="4">
        <f t="shared" si="1"/>
        <v>0.70000000000000007</v>
      </c>
      <c r="H18" s="4">
        <f t="shared" si="2"/>
        <v>6.2597721106326682E-3</v>
      </c>
      <c r="I18" s="6">
        <f>C18/5029</f>
        <v>0.84112149532710279</v>
      </c>
      <c r="J18" s="6">
        <f t="shared" si="3"/>
        <v>2.5983452703788384E-7</v>
      </c>
      <c r="K18" s="4">
        <f t="shared" si="4"/>
        <v>-0.83907330297203075</v>
      </c>
      <c r="L18" s="4">
        <f t="shared" si="5"/>
        <v>4.9865389781488688E-3</v>
      </c>
      <c r="M18" s="4">
        <f t="shared" si="7"/>
        <v>-0.79539883018414337</v>
      </c>
      <c r="N18" s="4">
        <f t="shared" si="6"/>
        <v>8.7654342170729056E-3</v>
      </c>
    </row>
    <row r="19" spans="1:14">
      <c r="A19" s="1">
        <v>16</v>
      </c>
      <c r="B19" s="1">
        <v>2.34</v>
      </c>
      <c r="C19" s="4">
        <f t="shared" si="0"/>
        <v>4010</v>
      </c>
      <c r="D19" s="1">
        <v>4.01</v>
      </c>
      <c r="F19" s="2">
        <v>16</v>
      </c>
      <c r="G19" s="4">
        <f t="shared" si="1"/>
        <v>0.6</v>
      </c>
      <c r="H19" s="4">
        <f t="shared" si="2"/>
        <v>5.9804634818926162E-3</v>
      </c>
      <c r="I19" s="6">
        <f>C19/5029</f>
        <v>0.79737522370252534</v>
      </c>
      <c r="J19" s="6">
        <f t="shared" si="3"/>
        <v>2.543222917089127E-7</v>
      </c>
      <c r="K19" s="4">
        <f t="shared" si="4"/>
        <v>-0.97006447208594826</v>
      </c>
      <c r="L19" s="4">
        <f t="shared" si="5"/>
        <v>4.6762681612049816E-3</v>
      </c>
      <c r="M19" s="4">
        <f t="shared" si="7"/>
        <v>-0.92729521800161219</v>
      </c>
      <c r="N19" s="4">
        <f t="shared" si="6"/>
        <v>7.4755793523657698E-3</v>
      </c>
    </row>
    <row r="20" spans="1:14">
      <c r="A20" s="1">
        <v>17</v>
      </c>
      <c r="B20" s="1">
        <v>1.95</v>
      </c>
      <c r="C20" s="4">
        <f t="shared" si="0"/>
        <v>3740</v>
      </c>
      <c r="D20" s="1">
        <v>3.74</v>
      </c>
      <c r="F20" s="2">
        <v>17</v>
      </c>
      <c r="G20" s="4">
        <f t="shared" si="1"/>
        <v>0.5</v>
      </c>
      <c r="H20" s="4">
        <f t="shared" si="2"/>
        <v>5.7335076346148456E-3</v>
      </c>
      <c r="I20" s="6">
        <f>C20/5029</f>
        <v>0.74368661761781663</v>
      </c>
      <c r="J20" s="6">
        <f t="shared" si="3"/>
        <v>2.4780715955392838E-7</v>
      </c>
      <c r="K20" s="4">
        <f t="shared" si="4"/>
        <v>-1.0900190928943092</v>
      </c>
      <c r="L20" s="4">
        <f t="shared" si="5"/>
        <v>4.1117062392029505E-3</v>
      </c>
      <c r="M20" s="4">
        <f t="shared" si="7"/>
        <v>-1.0471975511965976</v>
      </c>
      <c r="N20" s="4">
        <f t="shared" si="6"/>
        <v>6.6204843524913107E-3</v>
      </c>
    </row>
    <row r="21" spans="1:14">
      <c r="A21" s="1">
        <v>18</v>
      </c>
      <c r="B21" s="1">
        <v>1.56</v>
      </c>
      <c r="C21" s="4">
        <f t="shared" si="0"/>
        <v>3400</v>
      </c>
      <c r="D21" s="1">
        <v>3.4</v>
      </c>
      <c r="F21" s="2">
        <v>18</v>
      </c>
      <c r="G21" s="4">
        <f t="shared" si="1"/>
        <v>0.4</v>
      </c>
      <c r="H21" s="4">
        <f t="shared" si="2"/>
        <v>5.5232459560353893E-3</v>
      </c>
      <c r="I21" s="6">
        <f>C21/5029</f>
        <v>0.67607874328892426</v>
      </c>
      <c r="J21" s="6">
        <f t="shared" si="3"/>
        <v>2.4002718431723349E-7</v>
      </c>
      <c r="K21" s="4">
        <f t="shared" si="4"/>
        <v>-1.1982181464376023</v>
      </c>
      <c r="L21" s="4">
        <f t="shared" si="5"/>
        <v>3.3995034707963142E-3</v>
      </c>
      <c r="M21" s="4">
        <f t="shared" si="7"/>
        <v>-1.1592794807274085</v>
      </c>
      <c r="N21" s="4">
        <f t="shared" si="6"/>
        <v>6.0263553989025965E-3</v>
      </c>
    </row>
    <row r="22" spans="1:14">
      <c r="A22" s="1">
        <v>19</v>
      </c>
      <c r="B22" s="1">
        <v>1.17</v>
      </c>
      <c r="C22" s="4">
        <f t="shared" si="0"/>
        <v>2920</v>
      </c>
      <c r="D22" s="1">
        <v>2.92</v>
      </c>
      <c r="F22" s="2">
        <v>19</v>
      </c>
      <c r="G22" s="4">
        <f t="shared" si="1"/>
        <v>0.3</v>
      </c>
      <c r="H22" s="4">
        <f t="shared" si="2"/>
        <v>5.3540033379028467E-3</v>
      </c>
      <c r="I22" s="6">
        <f>C22/5029</f>
        <v>0.58063233247166435</v>
      </c>
      <c r="J22" s="6">
        <f t="shared" si="3"/>
        <v>2.2993538742101836E-7</v>
      </c>
      <c r="K22" s="4">
        <f t="shared" si="4"/>
        <v>-1.3022385268623222</v>
      </c>
      <c r="L22" s="4">
        <f t="shared" si="5"/>
        <v>2.5650015635407131E-3</v>
      </c>
      <c r="M22" s="4">
        <f t="shared" si="7"/>
        <v>-1.266103672779499</v>
      </c>
      <c r="N22" s="4">
        <f t="shared" si="6"/>
        <v>5.6125205148820911E-3</v>
      </c>
    </row>
    <row r="23" spans="1:14">
      <c r="A23" s="1">
        <v>20</v>
      </c>
      <c r="B23" s="1">
        <v>0.78</v>
      </c>
      <c r="C23" s="4">
        <f t="shared" si="0"/>
        <v>2180</v>
      </c>
      <c r="D23" s="1">
        <v>2.1800000000000002</v>
      </c>
      <c r="F23" s="2">
        <v>20</v>
      </c>
      <c r="G23" s="4">
        <f t="shared" si="1"/>
        <v>0.2</v>
      </c>
      <c r="H23" s="4">
        <f t="shared" si="2"/>
        <v>5.2297636036849077E-3</v>
      </c>
      <c r="I23" s="6">
        <f>C23/5029</f>
        <v>0.43348578246172204</v>
      </c>
      <c r="J23" s="6">
        <f t="shared" si="3"/>
        <v>2.1672555289354506E-7</v>
      </c>
      <c r="K23" s="4">
        <f t="shared" si="4"/>
        <v>-1.4044922560845443</v>
      </c>
      <c r="L23" s="4">
        <f t="shared" si="5"/>
        <v>1.6367619524063977E-3</v>
      </c>
      <c r="M23" s="4">
        <f t="shared" si="7"/>
        <v>-1.3694384060045657</v>
      </c>
      <c r="N23" s="4">
        <f t="shared" si="6"/>
        <v>5.3376051268362382E-3</v>
      </c>
    </row>
    <row r="24" spans="1:14">
      <c r="A24" s="1">
        <v>21</v>
      </c>
      <c r="B24" s="1">
        <v>0.39</v>
      </c>
      <c r="C24" s="4">
        <f t="shared" si="0"/>
        <v>1900</v>
      </c>
      <c r="D24" s="1">
        <v>1.9</v>
      </c>
      <c r="F24" s="2">
        <v>21</v>
      </c>
      <c r="G24" s="4">
        <f t="shared" si="1"/>
        <v>0.1</v>
      </c>
      <c r="H24" s="4">
        <f t="shared" si="2"/>
        <v>5.1537823698055846E-3</v>
      </c>
      <c r="I24" s="6">
        <f>C24/5029</f>
        <v>0.37780870948498707</v>
      </c>
      <c r="J24" s="6">
        <f t="shared" si="3"/>
        <v>2.1256510376959008E-7</v>
      </c>
      <c r="K24" s="5">
        <f t="shared" si="4"/>
        <v>-1.4330590915479879</v>
      </c>
      <c r="L24" s="5">
        <f t="shared" si="5"/>
        <v>1.3635188085018496E-3</v>
      </c>
      <c r="M24" s="4">
        <f t="shared" si="7"/>
        <v>-1.4706289056333368</v>
      </c>
      <c r="N24" s="4">
        <f t="shared" si="6"/>
        <v>5.1797461732708498E-3</v>
      </c>
    </row>
    <row r="30" spans="1:14">
      <c r="B30" s="4">
        <v>0.1</v>
      </c>
      <c r="C30" s="6">
        <v>4.2592960827202226</v>
      </c>
      <c r="D30" s="5">
        <v>1.4925021761363246</v>
      </c>
      <c r="E30" s="5">
        <v>1.4706289056333368</v>
      </c>
      <c r="J30">
        <v>1</v>
      </c>
      <c r="K30" s="4">
        <v>5.1537823698055846E-3</v>
      </c>
      <c r="L30" s="6">
        <v>8.6997649308934418E-7</v>
      </c>
      <c r="M30" s="5">
        <v>7.8170020345177905E-4</v>
      </c>
      <c r="N30" s="4">
        <v>5.1797461732708498E-3</v>
      </c>
    </row>
    <row r="31" spans="1:14">
      <c r="B31" s="4">
        <v>0.2</v>
      </c>
      <c r="C31" s="6">
        <v>2.2111751839331877</v>
      </c>
      <c r="D31" s="4">
        <v>1.3930704976027213</v>
      </c>
      <c r="E31" s="5">
        <v>1.3694384060045657</v>
      </c>
      <c r="J31">
        <v>2</v>
      </c>
      <c r="K31" s="4">
        <v>5.2297636036849077E-3</v>
      </c>
      <c r="L31" s="6">
        <v>4.8255858291056025E-7</v>
      </c>
      <c r="M31" s="4">
        <v>1.7444360056263868E-3</v>
      </c>
      <c r="N31" s="4">
        <v>5.3376051268362382E-3</v>
      </c>
    </row>
    <row r="32" spans="1:14">
      <c r="B32" s="4">
        <v>0.3</v>
      </c>
      <c r="C32" s="6">
        <v>1.7100815271425731</v>
      </c>
      <c r="D32" s="4">
        <v>1.2968688300955393</v>
      </c>
      <c r="E32" s="5">
        <v>1.266103672779499</v>
      </c>
      <c r="J32">
        <v>3</v>
      </c>
      <c r="K32" s="4">
        <v>5.3540033379028467E-3</v>
      </c>
      <c r="L32" s="6">
        <v>3.9391618614328786E-7</v>
      </c>
      <c r="M32" s="4">
        <v>2.6108493475895545E-3</v>
      </c>
      <c r="N32" s="4">
        <v>5.6125205148820911E-3</v>
      </c>
    </row>
    <row r="33" spans="2:14">
      <c r="B33" s="4">
        <v>0.4</v>
      </c>
      <c r="C33" s="6">
        <v>1.4754424338834757</v>
      </c>
      <c r="D33" s="4">
        <v>1.1930352280687795</v>
      </c>
      <c r="E33" s="5">
        <v>1.1592794807274085</v>
      </c>
      <c r="J33">
        <v>4</v>
      </c>
      <c r="K33" s="4">
        <v>5.5232459560353893E-3</v>
      </c>
      <c r="L33" s="6">
        <v>3.5442325756541294E-7</v>
      </c>
      <c r="M33" s="4">
        <v>3.4370620225150001E-3</v>
      </c>
      <c r="N33" s="4">
        <v>6.0263553989025965E-3</v>
      </c>
    </row>
    <row r="34" spans="2:14">
      <c r="B34" s="4">
        <v>0.5</v>
      </c>
      <c r="C34" s="6">
        <v>1.3382382183336647</v>
      </c>
      <c r="D34" s="4">
        <v>1.0785253149516143</v>
      </c>
      <c r="E34" s="5">
        <v>1.0471975511965976</v>
      </c>
      <c r="J34">
        <v>5</v>
      </c>
      <c r="K34" s="4">
        <v>5.7335076346148456E-3</v>
      </c>
      <c r="L34" s="6">
        <v>3.3219192022568451E-7</v>
      </c>
      <c r="M34" s="4">
        <v>4.1758708382385852E-3</v>
      </c>
      <c r="N34" s="4">
        <v>6.6204843524913107E-3</v>
      </c>
    </row>
    <row r="35" spans="2:14">
      <c r="B35" s="4">
        <v>0.6</v>
      </c>
      <c r="C35" s="6">
        <v>1.2527341419765361</v>
      </c>
      <c r="D35" s="4">
        <v>0.96108737206497763</v>
      </c>
      <c r="E35" s="5">
        <v>0.92729521800161219</v>
      </c>
      <c r="J35">
        <v>6</v>
      </c>
      <c r="K35" s="4">
        <v>5.9804634818926162E-3</v>
      </c>
      <c r="L35" s="6">
        <v>3.1873473365277564E-7</v>
      </c>
      <c r="M35" s="4">
        <v>4.7069988276749099E-3</v>
      </c>
      <c r="N35" s="4">
        <v>7.4755793523657698E-3</v>
      </c>
    </row>
    <row r="36" spans="2:14">
      <c r="B36" s="4">
        <v>0.70000000000000007</v>
      </c>
      <c r="C36" s="6">
        <v>1.1930801352157487</v>
      </c>
      <c r="D36" s="4">
        <v>0.84010476485670882</v>
      </c>
      <c r="E36" s="5">
        <v>0.79539883018414337</v>
      </c>
      <c r="J36">
        <v>7</v>
      </c>
      <c r="K36" s="4">
        <v>6.2597721106326682E-3</v>
      </c>
      <c r="L36" s="6">
        <v>3.0955264485744274E-7</v>
      </c>
      <c r="M36" s="4">
        <v>4.9839747650862387E-3</v>
      </c>
      <c r="N36" s="4">
        <v>8.7654342170729056E-3</v>
      </c>
    </row>
    <row r="37" spans="2:14">
      <c r="B37" s="4">
        <v>0.8</v>
      </c>
      <c r="C37" s="6">
        <v>1.1334261284549612</v>
      </c>
      <c r="D37" s="4">
        <v>0.66658814660731813</v>
      </c>
      <c r="E37" s="5">
        <v>0.64350110879328426</v>
      </c>
      <c r="J37">
        <v>8</v>
      </c>
      <c r="K37" s="4">
        <v>6.5673069101875384E-3</v>
      </c>
      <c r="L37" s="6">
        <v>3.0055825327285107E-7</v>
      </c>
      <c r="M37" s="4">
        <v>4.8747710787756535E-3</v>
      </c>
      <c r="N37" s="4">
        <v>1.0945511516979232E-2</v>
      </c>
    </row>
    <row r="38" spans="2:14">
      <c r="B38" s="4">
        <v>0.89999999999999991</v>
      </c>
      <c r="C38" s="6">
        <v>1.0837144561543051</v>
      </c>
      <c r="D38" s="4">
        <v>0.46415425203932009</v>
      </c>
      <c r="E38" s="5">
        <v>0.45102681179626258</v>
      </c>
      <c r="J38">
        <v>9</v>
      </c>
      <c r="K38" s="4">
        <v>6.8992943831147234E-3</v>
      </c>
      <c r="L38" s="6">
        <v>2.9321877923385525E-7</v>
      </c>
      <c r="M38" s="4">
        <v>4.0199359704840964E-3</v>
      </c>
      <c r="N38" s="4">
        <v>1.5828066840913087E-2</v>
      </c>
    </row>
    <row r="39" spans="2:14">
      <c r="B39" s="4">
        <v>0.93846153846153857</v>
      </c>
      <c r="C39" s="6">
        <v>1.0618413203420163</v>
      </c>
      <c r="D39" s="4">
        <v>0.35520852785947626</v>
      </c>
      <c r="E39" s="5">
        <v>0.35264767763150306</v>
      </c>
      <c r="J39">
        <v>10</v>
      </c>
      <c r="K39" s="4">
        <v>7.0327683465298786E-3</v>
      </c>
      <c r="L39" s="6">
        <v>2.9003730574241912E-7</v>
      </c>
      <c r="M39" s="4">
        <v>3.2795246778947224E-3</v>
      </c>
      <c r="N39" s="4">
        <v>2.0362186025739609E-2</v>
      </c>
    </row>
    <row r="40" spans="2:14">
      <c r="B40" s="4">
        <v>1</v>
      </c>
      <c r="C40" s="6">
        <v>1</v>
      </c>
      <c r="D40" s="5">
        <v>-1.0025893141974794E-2</v>
      </c>
      <c r="E40" s="5">
        <v>0</v>
      </c>
      <c r="J40">
        <v>11</v>
      </c>
      <c r="K40" s="4">
        <v>7.2523772429389493E-3</v>
      </c>
      <c r="L40" s="6">
        <v>2.8121168470333967E-7</v>
      </c>
      <c r="M40" s="5">
        <v>3.3374787596885357E-4</v>
      </c>
      <c r="N40" s="4" t="s">
        <v>7</v>
      </c>
    </row>
    <row r="41" spans="2:14">
      <c r="B41" s="4">
        <v>0.93846153846153857</v>
      </c>
      <c r="C41" s="6">
        <v>0.93656790614436269</v>
      </c>
      <c r="D41" s="4">
        <v>-0.40287496415965635</v>
      </c>
      <c r="E41" s="5">
        <v>-0.35264767763150306</v>
      </c>
      <c r="J41">
        <v>12</v>
      </c>
      <c r="K41" s="4">
        <v>7.0327683465298786E-3</v>
      </c>
      <c r="L41" s="6">
        <v>2.7243879178535278E-7</v>
      </c>
      <c r="M41" s="4">
        <v>3.6272108609594462E-3</v>
      </c>
      <c r="N41" s="4">
        <v>2.0362186025739609E-2</v>
      </c>
    </row>
    <row r="42" spans="2:14">
      <c r="B42" s="4">
        <v>0.89999999999999991</v>
      </c>
      <c r="C42" s="6">
        <v>0.92264863790017893</v>
      </c>
      <c r="D42" s="4">
        <v>-0.48067257276194142</v>
      </c>
      <c r="E42" s="5">
        <v>-0.45102681179626258</v>
      </c>
      <c r="J42">
        <v>13</v>
      </c>
      <c r="K42" s="4">
        <v>6.8992943831147234E-3</v>
      </c>
      <c r="L42" s="6">
        <v>2.7055432370729708E-7</v>
      </c>
      <c r="M42" s="4">
        <v>4.119025709349639E-3</v>
      </c>
      <c r="N42" s="4">
        <v>1.5828066840913087E-2</v>
      </c>
    </row>
    <row r="43" spans="2:14">
      <c r="B43" s="4">
        <v>0.8</v>
      </c>
      <c r="C43" s="6">
        <v>0.88089083316762773</v>
      </c>
      <c r="D43" s="4">
        <v>-0.68502794527647692</v>
      </c>
      <c r="E43" s="5">
        <v>-0.64350110879328426</v>
      </c>
      <c r="J43">
        <v>14</v>
      </c>
      <c r="K43" s="4">
        <v>6.5673069101875384E-3</v>
      </c>
      <c r="L43" s="6">
        <v>2.6499398319121222E-7</v>
      </c>
      <c r="M43" s="4">
        <v>4.9166529052245859E-3</v>
      </c>
      <c r="N43" s="4">
        <v>1.0945511516979232E-2</v>
      </c>
    </row>
    <row r="44" spans="2:14">
      <c r="B44" s="4">
        <v>0.70000000000000007</v>
      </c>
      <c r="C44" s="6">
        <v>0.84112149532710279</v>
      </c>
      <c r="D44" s="4">
        <v>-0.83907330297203075</v>
      </c>
      <c r="E44" s="5">
        <v>-0.79539883018414337</v>
      </c>
      <c r="J44">
        <v>15</v>
      </c>
      <c r="K44" s="4">
        <v>6.2597721106326682E-3</v>
      </c>
      <c r="L44" s="6">
        <v>2.5983452703788384E-7</v>
      </c>
      <c r="M44" s="4">
        <v>4.9865389781488688E-3</v>
      </c>
      <c r="N44" s="4">
        <v>8.7654342170729056E-3</v>
      </c>
    </row>
    <row r="45" spans="2:14">
      <c r="B45" s="4">
        <v>0.6</v>
      </c>
      <c r="C45" s="6">
        <v>0.79737522370252534</v>
      </c>
      <c r="D45" s="4">
        <v>-0.97006447208594826</v>
      </c>
      <c r="E45" s="5">
        <v>-0.92729521800161219</v>
      </c>
      <c r="J45">
        <v>16</v>
      </c>
      <c r="K45" s="4">
        <v>5.9804634818926162E-3</v>
      </c>
      <c r="L45" s="6">
        <v>2.543222917089127E-7</v>
      </c>
      <c r="M45" s="4">
        <v>4.6762681612049816E-3</v>
      </c>
      <c r="N45" s="4">
        <v>7.4755793523657698E-3</v>
      </c>
    </row>
    <row r="46" spans="2:14">
      <c r="B46" s="4">
        <v>0.5</v>
      </c>
      <c r="C46" s="6">
        <v>0.74368661761781663</v>
      </c>
      <c r="D46" s="4">
        <v>-1.0900190928943092</v>
      </c>
      <c r="E46" s="5">
        <v>-1.0471975511965976</v>
      </c>
      <c r="J46">
        <v>17</v>
      </c>
      <c r="K46" s="4">
        <v>5.7335076346148456E-3</v>
      </c>
      <c r="L46" s="6">
        <v>2.4780715955392838E-7</v>
      </c>
      <c r="M46" s="4">
        <v>4.1117062392029505E-3</v>
      </c>
      <c r="N46" s="4">
        <v>6.6204843524913107E-3</v>
      </c>
    </row>
    <row r="47" spans="2:14">
      <c r="B47" s="4">
        <v>0.4</v>
      </c>
      <c r="C47" s="6">
        <v>0.67607874328892426</v>
      </c>
      <c r="D47" s="4">
        <v>-1.1982181464376023</v>
      </c>
      <c r="E47" s="5">
        <v>-1.1592794807274085</v>
      </c>
      <c r="J47">
        <v>18</v>
      </c>
      <c r="K47" s="4">
        <v>5.5232459560353893E-3</v>
      </c>
      <c r="L47" s="6">
        <v>2.4002718431723349E-7</v>
      </c>
      <c r="M47" s="4">
        <v>3.3995034707963142E-3</v>
      </c>
      <c r="N47" s="4">
        <v>6.0263553989025965E-3</v>
      </c>
    </row>
    <row r="48" spans="2:14">
      <c r="B48" s="4">
        <v>0.3</v>
      </c>
      <c r="C48" s="6">
        <v>0.58063233247166435</v>
      </c>
      <c r="D48" s="4">
        <v>-1.3022385268623222</v>
      </c>
      <c r="E48" s="5">
        <v>-1.266103672779499</v>
      </c>
      <c r="J48">
        <v>19</v>
      </c>
      <c r="K48" s="4">
        <v>5.3540033379028467E-3</v>
      </c>
      <c r="L48" s="6">
        <v>2.2993538742101836E-7</v>
      </c>
      <c r="M48" s="4">
        <v>2.5650015635407131E-3</v>
      </c>
      <c r="N48" s="4">
        <v>5.6125205148820911E-3</v>
      </c>
    </row>
    <row r="49" spans="2:14">
      <c r="B49" s="4">
        <v>0.2</v>
      </c>
      <c r="C49" s="6">
        <v>0.43348578246172204</v>
      </c>
      <c r="D49" s="4">
        <v>-1.4044922560845443</v>
      </c>
      <c r="E49" s="5">
        <v>-1.3694384060045657</v>
      </c>
      <c r="J49">
        <v>20</v>
      </c>
      <c r="K49" s="4">
        <v>5.2297636036849077E-3</v>
      </c>
      <c r="L49" s="6">
        <v>2.1672555289354506E-7</v>
      </c>
      <c r="M49" s="4">
        <v>1.6367619524063977E-3</v>
      </c>
      <c r="N49" s="4">
        <v>5.3376051268362382E-3</v>
      </c>
    </row>
    <row r="50" spans="2:14">
      <c r="B50" s="4">
        <v>0.1</v>
      </c>
      <c r="C50" s="6">
        <v>0.37780870948498707</v>
      </c>
      <c r="D50" s="5">
        <v>-1.4330590915479879</v>
      </c>
      <c r="E50" s="5">
        <v>-1.4706289056333368</v>
      </c>
      <c r="J50">
        <v>21</v>
      </c>
      <c r="K50" s="4">
        <v>5.1537823698055846E-3</v>
      </c>
      <c r="L50" s="6">
        <v>2.1256510376959008E-7</v>
      </c>
      <c r="M50" s="5">
        <v>1.3635188085018496E-3</v>
      </c>
      <c r="N50" s="4">
        <v>5.1797461732708498E-3</v>
      </c>
    </row>
  </sheetData>
  <mergeCells count="2">
    <mergeCell ref="A2:C2"/>
    <mergeCell ref="A1:C1"/>
  </mergeCells>
  <phoneticPr fontId="1" type="noConversion"/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2021-11-26T03:10:58Z</dcterms:created>
  <dcterms:modified xsi:type="dcterms:W3CDTF">2021-12-03T03:56:19Z</dcterms:modified>
</cp:coreProperties>
</file>