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1" documentId="6_{67589678-616C-4BF5-9417-A5E84AD2E76E}" xr6:coauthVersionLast="47" xr6:coauthVersionMax="47" xr10:uidLastSave="{379F90E3-845E-456C-9B0C-90CEE4BEF997}"/>
  <bookViews>
    <workbookView xWindow="-120" yWindow="-120" windowWidth="29040" windowHeight="17640" xr2:uid="{368B135D-14A8-4707-A4A9-8B692AD8CD57}"/>
  </bookViews>
  <sheets>
    <sheet name="Digital signal process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4" i="1" l="1"/>
  <c r="U15" i="1" s="1"/>
  <c r="U16" i="1" s="1"/>
  <c r="U17" i="1" s="1"/>
  <c r="U18" i="1" s="1"/>
  <c r="R13" i="1"/>
  <c r="R14" i="1" s="1"/>
  <c r="R15" i="1" s="1"/>
  <c r="R16" i="1" s="1"/>
  <c r="R17" i="1" s="1"/>
  <c r="R18" i="1" s="1"/>
  <c r="R19" i="1" s="1"/>
  <c r="N6" i="1"/>
  <c r="C6" i="1"/>
  <c r="L13" i="1"/>
  <c r="L14" i="1" s="1"/>
  <c r="G12" i="1"/>
  <c r="N13" i="1" l="1"/>
  <c r="L15" i="1"/>
  <c r="D12" i="1"/>
  <c r="E12" i="1" s="1"/>
  <c r="H12" i="1" s="1"/>
  <c r="N14" i="1"/>
  <c r="N12" i="1"/>
  <c r="N15" i="1"/>
  <c r="J12" i="1"/>
  <c r="C12" i="1"/>
  <c r="L16" i="1" l="1"/>
  <c r="I12" i="1"/>
  <c r="B13" i="1"/>
  <c r="D13" i="1" s="1"/>
  <c r="L17" i="1" l="1"/>
  <c r="N16" i="1"/>
  <c r="G13" i="1"/>
  <c r="C13" i="1"/>
  <c r="B14" i="1"/>
  <c r="D14" i="1" s="1"/>
  <c r="L18" i="1" l="1"/>
  <c r="N17" i="1"/>
  <c r="E13" i="1"/>
  <c r="F13" i="1"/>
  <c r="G14" i="1"/>
  <c r="C14" i="1"/>
  <c r="J13" i="1"/>
  <c r="B15" i="1"/>
  <c r="D15" i="1" s="1"/>
  <c r="H13" i="1" l="1"/>
  <c r="I13" i="1" s="1"/>
  <c r="L19" i="1"/>
  <c r="N18" i="1"/>
  <c r="J14" i="1"/>
  <c r="E14" i="1"/>
  <c r="F14" i="1"/>
  <c r="G15" i="1"/>
  <c r="C15" i="1"/>
  <c r="B16" i="1"/>
  <c r="D16" i="1" s="1"/>
  <c r="H14" i="1" l="1"/>
  <c r="I14" i="1" s="1"/>
  <c r="L20" i="1"/>
  <c r="N19" i="1"/>
  <c r="E15" i="1"/>
  <c r="F15" i="1"/>
  <c r="G16" i="1"/>
  <c r="C16" i="1"/>
  <c r="J15" i="1"/>
  <c r="B17" i="1"/>
  <c r="D17" i="1" s="1"/>
  <c r="H15" i="1" l="1"/>
  <c r="I15" i="1" s="1"/>
  <c r="L21" i="1"/>
  <c r="N20" i="1"/>
  <c r="G17" i="1"/>
  <c r="C17" i="1"/>
  <c r="J16" i="1"/>
  <c r="E16" i="1"/>
  <c r="F16" i="1"/>
  <c r="B18" i="1"/>
  <c r="D18" i="1" s="1"/>
  <c r="H16" i="1" l="1"/>
  <c r="I16" i="1" s="1"/>
  <c r="L22" i="1"/>
  <c r="N21" i="1"/>
  <c r="E17" i="1"/>
  <c r="F17" i="1"/>
  <c r="G18" i="1"/>
  <c r="C18" i="1"/>
  <c r="J17" i="1"/>
  <c r="B19" i="1"/>
  <c r="D19" i="1" s="1"/>
  <c r="H17" i="1" l="1"/>
  <c r="I17" i="1" s="1"/>
  <c r="L23" i="1"/>
  <c r="N22" i="1"/>
  <c r="E18" i="1"/>
  <c r="F18" i="1"/>
  <c r="G19" i="1"/>
  <c r="C19" i="1"/>
  <c r="J18" i="1"/>
  <c r="B20" i="1"/>
  <c r="D20" i="1" s="1"/>
  <c r="H18" i="1" l="1"/>
  <c r="I18" i="1" s="1"/>
  <c r="L24" i="1"/>
  <c r="N23" i="1"/>
  <c r="G20" i="1"/>
  <c r="C20" i="1"/>
  <c r="E19" i="1"/>
  <c r="F19" i="1"/>
  <c r="J19" i="1"/>
  <c r="B21" i="1"/>
  <c r="D21" i="1" s="1"/>
  <c r="H19" i="1" l="1"/>
  <c r="I19" i="1" s="1"/>
  <c r="L25" i="1"/>
  <c r="N24" i="1"/>
  <c r="G21" i="1"/>
  <c r="C21" i="1"/>
  <c r="E20" i="1"/>
  <c r="F20" i="1"/>
  <c r="J20" i="1"/>
  <c r="B22" i="1"/>
  <c r="D22" i="1" s="1"/>
  <c r="H20" i="1" l="1"/>
  <c r="I20" i="1" s="1"/>
  <c r="L26" i="1"/>
  <c r="N25" i="1"/>
  <c r="G22" i="1"/>
  <c r="C22" i="1"/>
  <c r="E21" i="1"/>
  <c r="F21" i="1"/>
  <c r="J21" i="1"/>
  <c r="B23" i="1"/>
  <c r="D23" i="1" s="1"/>
  <c r="H21" i="1" l="1"/>
  <c r="I21" i="1" s="1"/>
  <c r="L27" i="1"/>
  <c r="N26" i="1"/>
  <c r="E22" i="1"/>
  <c r="F22" i="1"/>
  <c r="G23" i="1"/>
  <c r="C23" i="1"/>
  <c r="J22" i="1"/>
  <c r="B24" i="1"/>
  <c r="D24" i="1" s="1"/>
  <c r="H22" i="1" l="1"/>
  <c r="I22" i="1" s="1"/>
  <c r="L28" i="1"/>
  <c r="N27" i="1"/>
  <c r="E23" i="1"/>
  <c r="F23" i="1"/>
  <c r="J23" i="1"/>
  <c r="G24" i="1"/>
  <c r="C24" i="1"/>
  <c r="B25" i="1"/>
  <c r="D25" i="1" s="1"/>
  <c r="H23" i="1" l="1"/>
  <c r="I23" i="1" s="1"/>
  <c r="L29" i="1"/>
  <c r="N28" i="1"/>
  <c r="G25" i="1"/>
  <c r="C25" i="1"/>
  <c r="E24" i="1"/>
  <c r="F24" i="1"/>
  <c r="J24" i="1"/>
  <c r="B26" i="1"/>
  <c r="D26" i="1" s="1"/>
  <c r="H24" i="1" l="1"/>
  <c r="I24" i="1" s="1"/>
  <c r="L30" i="1"/>
  <c r="N29" i="1"/>
  <c r="G26" i="1"/>
  <c r="C26" i="1"/>
  <c r="E25" i="1"/>
  <c r="F25" i="1"/>
  <c r="J25" i="1"/>
  <c r="B27" i="1"/>
  <c r="D27" i="1" s="1"/>
  <c r="H25" i="1" l="1"/>
  <c r="I25" i="1" s="1"/>
  <c r="L31" i="1"/>
  <c r="N30" i="1"/>
  <c r="E26" i="1"/>
  <c r="F26" i="1"/>
  <c r="G27" i="1"/>
  <c r="C27" i="1"/>
  <c r="J26" i="1"/>
  <c r="B28" i="1"/>
  <c r="D28" i="1" s="1"/>
  <c r="H26" i="1" l="1"/>
  <c r="I26" i="1" s="1"/>
  <c r="L32" i="1"/>
  <c r="N31" i="1"/>
  <c r="G28" i="1"/>
  <c r="C28" i="1"/>
  <c r="J27" i="1"/>
  <c r="E27" i="1"/>
  <c r="F27" i="1"/>
  <c r="B29" i="1"/>
  <c r="D29" i="1" s="1"/>
  <c r="H27" i="1" l="1"/>
  <c r="I27" i="1" s="1"/>
  <c r="L33" i="1"/>
  <c r="N32" i="1"/>
  <c r="G29" i="1"/>
  <c r="C29" i="1"/>
  <c r="E28" i="1"/>
  <c r="F28" i="1"/>
  <c r="J28" i="1"/>
  <c r="B30" i="1"/>
  <c r="D30" i="1" s="1"/>
  <c r="H28" i="1" l="1"/>
  <c r="I28" i="1" s="1"/>
  <c r="L34" i="1"/>
  <c r="N33" i="1"/>
  <c r="G30" i="1"/>
  <c r="C30" i="1"/>
  <c r="E29" i="1"/>
  <c r="F29" i="1"/>
  <c r="J29" i="1"/>
  <c r="B31" i="1"/>
  <c r="D31" i="1" s="1"/>
  <c r="H29" i="1" l="1"/>
  <c r="I29" i="1" s="1"/>
  <c r="L35" i="1"/>
  <c r="N34" i="1"/>
  <c r="G31" i="1"/>
  <c r="C31" i="1"/>
  <c r="E30" i="1"/>
  <c r="F30" i="1"/>
  <c r="J30" i="1"/>
  <c r="B32" i="1"/>
  <c r="D32" i="1" s="1"/>
  <c r="H30" i="1" l="1"/>
  <c r="I30" i="1" s="1"/>
  <c r="L36" i="1"/>
  <c r="N35" i="1"/>
  <c r="E31" i="1"/>
  <c r="F31" i="1"/>
  <c r="G32" i="1"/>
  <c r="C32" i="1"/>
  <c r="J31" i="1"/>
  <c r="B33" i="1"/>
  <c r="D33" i="1" s="1"/>
  <c r="H31" i="1" l="1"/>
  <c r="I31" i="1" s="1"/>
  <c r="L37" i="1"/>
  <c r="N36" i="1"/>
  <c r="E32" i="1"/>
  <c r="F32" i="1"/>
  <c r="J32" i="1"/>
  <c r="G33" i="1"/>
  <c r="C33" i="1"/>
  <c r="B34" i="1"/>
  <c r="D34" i="1" s="1"/>
  <c r="H32" i="1" l="1"/>
  <c r="I32" i="1" s="1"/>
  <c r="L38" i="1"/>
  <c r="N37" i="1"/>
  <c r="G34" i="1"/>
  <c r="C34" i="1"/>
  <c r="E33" i="1"/>
  <c r="F33" i="1"/>
  <c r="J33" i="1"/>
  <c r="B35" i="1"/>
  <c r="D35" i="1" s="1"/>
  <c r="H33" i="1" l="1"/>
  <c r="I33" i="1" s="1"/>
  <c r="L39" i="1"/>
  <c r="N38" i="1"/>
  <c r="G35" i="1"/>
  <c r="C35" i="1"/>
  <c r="E34" i="1"/>
  <c r="F34" i="1"/>
  <c r="J34" i="1"/>
  <c r="B36" i="1"/>
  <c r="D36" i="1" s="1"/>
  <c r="H34" i="1" l="1"/>
  <c r="I34" i="1" s="1"/>
  <c r="L40" i="1"/>
  <c r="N39" i="1"/>
  <c r="E35" i="1"/>
  <c r="F35" i="1"/>
  <c r="G36" i="1"/>
  <c r="C36" i="1"/>
  <c r="J35" i="1"/>
  <c r="B37" i="1"/>
  <c r="D37" i="1" s="1"/>
  <c r="H35" i="1" l="1"/>
  <c r="I35" i="1" s="1"/>
  <c r="L41" i="1"/>
  <c r="N40" i="1"/>
  <c r="G37" i="1"/>
  <c r="C37" i="1"/>
  <c r="E36" i="1"/>
  <c r="F36" i="1"/>
  <c r="J36" i="1"/>
  <c r="B38" i="1"/>
  <c r="D38" i="1" s="1"/>
  <c r="H36" i="1" l="1"/>
  <c r="I36" i="1" s="1"/>
  <c r="L42" i="1"/>
  <c r="N41" i="1"/>
  <c r="G38" i="1"/>
  <c r="C38" i="1"/>
  <c r="E37" i="1"/>
  <c r="F37" i="1"/>
  <c r="J37" i="1"/>
  <c r="B39" i="1"/>
  <c r="D39" i="1" s="1"/>
  <c r="H37" i="1" l="1"/>
  <c r="I37" i="1" s="1"/>
  <c r="L43" i="1"/>
  <c r="N42" i="1"/>
  <c r="G39" i="1"/>
  <c r="C39" i="1"/>
  <c r="E38" i="1"/>
  <c r="F38" i="1"/>
  <c r="J38" i="1"/>
  <c r="B40" i="1"/>
  <c r="D40" i="1" s="1"/>
  <c r="H38" i="1" l="1"/>
  <c r="I38" i="1" s="1"/>
  <c r="L44" i="1"/>
  <c r="N43" i="1"/>
  <c r="G40" i="1"/>
  <c r="C40" i="1"/>
  <c r="E39" i="1"/>
  <c r="F39" i="1"/>
  <c r="J39" i="1"/>
  <c r="B41" i="1"/>
  <c r="D41" i="1" s="1"/>
  <c r="H39" i="1" l="1"/>
  <c r="I39" i="1" s="1"/>
  <c r="L45" i="1"/>
  <c r="N44" i="1"/>
  <c r="G41" i="1"/>
  <c r="C41" i="1"/>
  <c r="E40" i="1"/>
  <c r="F40" i="1"/>
  <c r="J40" i="1"/>
  <c r="B42" i="1"/>
  <c r="D42" i="1" s="1"/>
  <c r="H40" i="1" l="1"/>
  <c r="I40" i="1" s="1"/>
  <c r="L46" i="1"/>
  <c r="N45" i="1"/>
  <c r="G42" i="1"/>
  <c r="C42" i="1"/>
  <c r="E41" i="1"/>
  <c r="F41" i="1"/>
  <c r="J41" i="1"/>
  <c r="B43" i="1"/>
  <c r="D43" i="1" s="1"/>
  <c r="H41" i="1" l="1"/>
  <c r="I41" i="1" s="1"/>
  <c r="L47" i="1"/>
  <c r="N46" i="1"/>
  <c r="G43" i="1"/>
  <c r="C43" i="1"/>
  <c r="E42" i="1"/>
  <c r="F42" i="1"/>
  <c r="J42" i="1"/>
  <c r="B44" i="1"/>
  <c r="D44" i="1" s="1"/>
  <c r="H42" i="1" l="1"/>
  <c r="I42" i="1" s="1"/>
  <c r="L48" i="1"/>
  <c r="N47" i="1"/>
  <c r="G44" i="1"/>
  <c r="C44" i="1"/>
  <c r="E43" i="1"/>
  <c r="F43" i="1"/>
  <c r="J43" i="1"/>
  <c r="B45" i="1"/>
  <c r="D45" i="1" s="1"/>
  <c r="H43" i="1" l="1"/>
  <c r="I43" i="1" s="1"/>
  <c r="L49" i="1"/>
  <c r="N48" i="1"/>
  <c r="E44" i="1"/>
  <c r="F44" i="1"/>
  <c r="G45" i="1"/>
  <c r="C45" i="1"/>
  <c r="J44" i="1"/>
  <c r="B46" i="1"/>
  <c r="D46" i="1" s="1"/>
  <c r="H44" i="1" l="1"/>
  <c r="I44" i="1" s="1"/>
  <c r="L50" i="1"/>
  <c r="N49" i="1"/>
  <c r="G46" i="1"/>
  <c r="C46" i="1"/>
  <c r="E45" i="1"/>
  <c r="F45" i="1"/>
  <c r="J45" i="1"/>
  <c r="B47" i="1"/>
  <c r="D47" i="1" s="1"/>
  <c r="H45" i="1" l="1"/>
  <c r="I45" i="1" s="1"/>
  <c r="L51" i="1"/>
  <c r="N50" i="1"/>
  <c r="G47" i="1"/>
  <c r="C47" i="1"/>
  <c r="E46" i="1"/>
  <c r="F46" i="1"/>
  <c r="J46" i="1"/>
  <c r="B48" i="1"/>
  <c r="D48" i="1" s="1"/>
  <c r="H46" i="1" l="1"/>
  <c r="I46" i="1" s="1"/>
  <c r="L52" i="1"/>
  <c r="N51" i="1"/>
  <c r="G48" i="1"/>
  <c r="C48" i="1"/>
  <c r="E47" i="1"/>
  <c r="F47" i="1"/>
  <c r="J47" i="1"/>
  <c r="B49" i="1"/>
  <c r="D49" i="1" s="1"/>
  <c r="H47" i="1" l="1"/>
  <c r="I47" i="1" s="1"/>
  <c r="L53" i="1"/>
  <c r="N52" i="1"/>
  <c r="E48" i="1"/>
  <c r="F48" i="1"/>
  <c r="G49" i="1"/>
  <c r="C49" i="1"/>
  <c r="J48" i="1"/>
  <c r="B50" i="1"/>
  <c r="D50" i="1" s="1"/>
  <c r="H48" i="1" l="1"/>
  <c r="I48" i="1" s="1"/>
  <c r="L54" i="1"/>
  <c r="N53" i="1"/>
  <c r="G50" i="1"/>
  <c r="C50" i="1"/>
  <c r="J49" i="1"/>
  <c r="E49" i="1"/>
  <c r="F49" i="1"/>
  <c r="B51" i="1"/>
  <c r="D51" i="1" s="1"/>
  <c r="H49" i="1" l="1"/>
  <c r="I49" i="1" s="1"/>
  <c r="L55" i="1"/>
  <c r="N54" i="1"/>
  <c r="G51" i="1"/>
  <c r="C51" i="1"/>
  <c r="E50" i="1"/>
  <c r="F50" i="1"/>
  <c r="J50" i="1"/>
  <c r="B52" i="1"/>
  <c r="D52" i="1" s="1"/>
  <c r="H50" i="1" l="1"/>
  <c r="I50" i="1" s="1"/>
  <c r="L56" i="1"/>
  <c r="N55" i="1"/>
  <c r="G52" i="1"/>
  <c r="C52" i="1"/>
  <c r="E51" i="1"/>
  <c r="F51" i="1"/>
  <c r="J51" i="1"/>
  <c r="B53" i="1"/>
  <c r="D53" i="1" s="1"/>
  <c r="H51" i="1" l="1"/>
  <c r="I51" i="1" s="1"/>
  <c r="L57" i="1"/>
  <c r="N56" i="1"/>
  <c r="E52" i="1"/>
  <c r="F52" i="1"/>
  <c r="G53" i="1"/>
  <c r="C53" i="1"/>
  <c r="J52" i="1"/>
  <c r="B54" i="1"/>
  <c r="D54" i="1" s="1"/>
  <c r="H52" i="1" l="1"/>
  <c r="I52" i="1" s="1"/>
  <c r="L58" i="1"/>
  <c r="N57" i="1"/>
  <c r="G54" i="1"/>
  <c r="C54" i="1"/>
  <c r="E53" i="1"/>
  <c r="F53" i="1"/>
  <c r="J53" i="1"/>
  <c r="B55" i="1"/>
  <c r="D55" i="1" s="1"/>
  <c r="H53" i="1" l="1"/>
  <c r="I53" i="1" s="1"/>
  <c r="L59" i="1"/>
  <c r="N58" i="1"/>
  <c r="E54" i="1"/>
  <c r="F54" i="1"/>
  <c r="G55" i="1"/>
  <c r="C55" i="1"/>
  <c r="J54" i="1"/>
  <c r="B56" i="1"/>
  <c r="D56" i="1" s="1"/>
  <c r="H54" i="1" l="1"/>
  <c r="I54" i="1" s="1"/>
  <c r="L60" i="1"/>
  <c r="N59" i="1"/>
  <c r="E55" i="1"/>
  <c r="F55" i="1"/>
  <c r="J55" i="1"/>
  <c r="G56" i="1"/>
  <c r="C56" i="1"/>
  <c r="B57" i="1"/>
  <c r="D57" i="1" s="1"/>
  <c r="H55" i="1" l="1"/>
  <c r="I55" i="1" s="1"/>
  <c r="L61" i="1"/>
  <c r="N60" i="1"/>
  <c r="G57" i="1"/>
  <c r="C57" i="1"/>
  <c r="E56" i="1"/>
  <c r="F56" i="1"/>
  <c r="J56" i="1"/>
  <c r="B58" i="1"/>
  <c r="D58" i="1" s="1"/>
  <c r="H56" i="1" l="1"/>
  <c r="I56" i="1" s="1"/>
  <c r="L62" i="1"/>
  <c r="N61" i="1"/>
  <c r="E57" i="1"/>
  <c r="F57" i="1"/>
  <c r="G58" i="1"/>
  <c r="C58" i="1"/>
  <c r="J57" i="1"/>
  <c r="B59" i="1"/>
  <c r="D59" i="1" s="1"/>
  <c r="H57" i="1" l="1"/>
  <c r="I57" i="1" s="1"/>
  <c r="L63" i="1"/>
  <c r="N62" i="1"/>
  <c r="G59" i="1"/>
  <c r="C59" i="1"/>
  <c r="E58" i="1"/>
  <c r="F58" i="1"/>
  <c r="J58" i="1"/>
  <c r="B60" i="1"/>
  <c r="D60" i="1" s="1"/>
  <c r="H58" i="1" l="1"/>
  <c r="I58" i="1" s="1"/>
  <c r="L64" i="1"/>
  <c r="N63" i="1"/>
  <c r="G60" i="1"/>
  <c r="C60" i="1"/>
  <c r="E59" i="1"/>
  <c r="F59" i="1"/>
  <c r="J59" i="1"/>
  <c r="B61" i="1"/>
  <c r="D61" i="1" s="1"/>
  <c r="H59" i="1" l="1"/>
  <c r="I59" i="1" s="1"/>
  <c r="L65" i="1"/>
  <c r="N64" i="1"/>
  <c r="E60" i="1"/>
  <c r="F60" i="1"/>
  <c r="G61" i="1"/>
  <c r="C61" i="1"/>
  <c r="J60" i="1"/>
  <c r="B62" i="1"/>
  <c r="D62" i="1" s="1"/>
  <c r="H60" i="1" l="1"/>
  <c r="I60" i="1" s="1"/>
  <c r="L66" i="1"/>
  <c r="N65" i="1"/>
  <c r="G62" i="1"/>
  <c r="C62" i="1"/>
  <c r="E61" i="1"/>
  <c r="F61" i="1"/>
  <c r="J61" i="1"/>
  <c r="B63" i="1"/>
  <c r="D63" i="1" s="1"/>
  <c r="H61" i="1" l="1"/>
  <c r="I61" i="1" s="1"/>
  <c r="L67" i="1"/>
  <c r="N66" i="1"/>
  <c r="E62" i="1"/>
  <c r="F62" i="1"/>
  <c r="G63" i="1"/>
  <c r="C63" i="1"/>
  <c r="J62" i="1"/>
  <c r="B64" i="1"/>
  <c r="D64" i="1" s="1"/>
  <c r="H62" i="1" l="1"/>
  <c r="I62" i="1" s="1"/>
  <c r="L68" i="1"/>
  <c r="N67" i="1"/>
  <c r="G64" i="1"/>
  <c r="C64" i="1"/>
  <c r="E63" i="1"/>
  <c r="F63" i="1"/>
  <c r="J63" i="1"/>
  <c r="B65" i="1"/>
  <c r="D65" i="1" s="1"/>
  <c r="H63" i="1" l="1"/>
  <c r="I63" i="1" s="1"/>
  <c r="L69" i="1"/>
  <c r="N68" i="1"/>
  <c r="E64" i="1"/>
  <c r="F64" i="1"/>
  <c r="G65" i="1"/>
  <c r="C65" i="1"/>
  <c r="J64" i="1"/>
  <c r="B66" i="1"/>
  <c r="D66" i="1" s="1"/>
  <c r="H64" i="1" l="1"/>
  <c r="I64" i="1" s="1"/>
  <c r="L70" i="1"/>
  <c r="N69" i="1"/>
  <c r="G66" i="1"/>
  <c r="C66" i="1"/>
  <c r="E65" i="1"/>
  <c r="F65" i="1"/>
  <c r="J65" i="1"/>
  <c r="B67" i="1"/>
  <c r="D67" i="1" s="1"/>
  <c r="H65" i="1" l="1"/>
  <c r="I65" i="1" s="1"/>
  <c r="L71" i="1"/>
  <c r="N70" i="1"/>
  <c r="G67" i="1"/>
  <c r="C67" i="1"/>
  <c r="E66" i="1"/>
  <c r="F66" i="1"/>
  <c r="J66" i="1"/>
  <c r="B68" i="1"/>
  <c r="D68" i="1" s="1"/>
  <c r="H66" i="1" l="1"/>
  <c r="I66" i="1" s="1"/>
  <c r="L72" i="1"/>
  <c r="N71" i="1"/>
  <c r="G68" i="1"/>
  <c r="C68" i="1"/>
  <c r="E67" i="1"/>
  <c r="F67" i="1"/>
  <c r="J67" i="1"/>
  <c r="B69" i="1"/>
  <c r="D69" i="1" s="1"/>
  <c r="H67" i="1" l="1"/>
  <c r="I67" i="1" s="1"/>
  <c r="L73" i="1"/>
  <c r="N72" i="1"/>
  <c r="E68" i="1"/>
  <c r="F68" i="1"/>
  <c r="G69" i="1"/>
  <c r="C69" i="1"/>
  <c r="J68" i="1"/>
  <c r="B70" i="1"/>
  <c r="D70" i="1" s="1"/>
  <c r="H68" i="1" l="1"/>
  <c r="I68" i="1" s="1"/>
  <c r="L74" i="1"/>
  <c r="N73" i="1"/>
  <c r="G70" i="1"/>
  <c r="C70" i="1"/>
  <c r="E69" i="1"/>
  <c r="F69" i="1"/>
  <c r="J69" i="1"/>
  <c r="B71" i="1"/>
  <c r="D71" i="1" s="1"/>
  <c r="H69" i="1" l="1"/>
  <c r="I69" i="1" s="1"/>
  <c r="L75" i="1"/>
  <c r="N74" i="1"/>
  <c r="E70" i="1"/>
  <c r="F70" i="1"/>
  <c r="G71" i="1"/>
  <c r="C71" i="1"/>
  <c r="J70" i="1"/>
  <c r="B72" i="1"/>
  <c r="D72" i="1" s="1"/>
  <c r="H70" i="1" l="1"/>
  <c r="I70" i="1" s="1"/>
  <c r="L76" i="1"/>
  <c r="N75" i="1"/>
  <c r="G72" i="1"/>
  <c r="C72" i="1"/>
  <c r="E71" i="1"/>
  <c r="F71" i="1"/>
  <c r="J71" i="1"/>
  <c r="B73" i="1"/>
  <c r="D73" i="1" s="1"/>
  <c r="H71" i="1" l="1"/>
  <c r="I71" i="1" s="1"/>
  <c r="L77" i="1"/>
  <c r="N76" i="1"/>
  <c r="E72" i="1"/>
  <c r="F72" i="1"/>
  <c r="G73" i="1"/>
  <c r="C73" i="1"/>
  <c r="J72" i="1"/>
  <c r="B74" i="1"/>
  <c r="D74" i="1" s="1"/>
  <c r="H72" i="1" l="1"/>
  <c r="I72" i="1" s="1"/>
  <c r="L78" i="1"/>
  <c r="N77" i="1"/>
  <c r="G74" i="1"/>
  <c r="C74" i="1"/>
  <c r="E73" i="1"/>
  <c r="F73" i="1"/>
  <c r="J73" i="1"/>
  <c r="B75" i="1"/>
  <c r="D75" i="1" s="1"/>
  <c r="H73" i="1" l="1"/>
  <c r="I73" i="1" s="1"/>
  <c r="L79" i="1"/>
  <c r="N78" i="1"/>
  <c r="E74" i="1"/>
  <c r="F74" i="1"/>
  <c r="G75" i="1"/>
  <c r="C75" i="1"/>
  <c r="J74" i="1"/>
  <c r="B76" i="1"/>
  <c r="D76" i="1" s="1"/>
  <c r="H74" i="1" l="1"/>
  <c r="I74" i="1" s="1"/>
  <c r="L80" i="1"/>
  <c r="N79" i="1"/>
  <c r="G76" i="1"/>
  <c r="C76" i="1"/>
  <c r="E75" i="1"/>
  <c r="F75" i="1"/>
  <c r="J75" i="1"/>
  <c r="B77" i="1"/>
  <c r="D77" i="1" s="1"/>
  <c r="H75" i="1" l="1"/>
  <c r="I75" i="1" s="1"/>
  <c r="L81" i="1"/>
  <c r="N80" i="1"/>
  <c r="E76" i="1"/>
  <c r="F76" i="1"/>
  <c r="G77" i="1"/>
  <c r="C77" i="1"/>
  <c r="J76" i="1"/>
  <c r="B78" i="1"/>
  <c r="D78" i="1" s="1"/>
  <c r="H76" i="1" l="1"/>
  <c r="I76" i="1" s="1"/>
  <c r="L82" i="1"/>
  <c r="N81" i="1"/>
  <c r="G78" i="1"/>
  <c r="C78" i="1"/>
  <c r="E77" i="1"/>
  <c r="F77" i="1"/>
  <c r="J77" i="1"/>
  <c r="B79" i="1"/>
  <c r="D79" i="1" s="1"/>
  <c r="H77" i="1" l="1"/>
  <c r="I77" i="1" s="1"/>
  <c r="L83" i="1"/>
  <c r="N82" i="1"/>
  <c r="E78" i="1"/>
  <c r="F78" i="1"/>
  <c r="G79" i="1"/>
  <c r="C79" i="1"/>
  <c r="J78" i="1"/>
  <c r="B80" i="1"/>
  <c r="D80" i="1" s="1"/>
  <c r="H78" i="1" l="1"/>
  <c r="I78" i="1" s="1"/>
  <c r="L84" i="1"/>
  <c r="N83" i="1"/>
  <c r="G80" i="1"/>
  <c r="C80" i="1"/>
  <c r="E79" i="1"/>
  <c r="F79" i="1"/>
  <c r="J79" i="1"/>
  <c r="B81" i="1"/>
  <c r="D81" i="1" s="1"/>
  <c r="H79" i="1" l="1"/>
  <c r="I79" i="1" s="1"/>
  <c r="L85" i="1"/>
  <c r="N84" i="1"/>
  <c r="E80" i="1"/>
  <c r="F80" i="1"/>
  <c r="G81" i="1"/>
  <c r="C81" i="1"/>
  <c r="J80" i="1"/>
  <c r="B82" i="1"/>
  <c r="D82" i="1" s="1"/>
  <c r="H80" i="1" l="1"/>
  <c r="I80" i="1" s="1"/>
  <c r="L86" i="1"/>
  <c r="N85" i="1"/>
  <c r="E81" i="1"/>
  <c r="F81" i="1"/>
  <c r="J81" i="1"/>
  <c r="G82" i="1"/>
  <c r="C82" i="1"/>
  <c r="B83" i="1"/>
  <c r="D83" i="1" s="1"/>
  <c r="H81" i="1" l="1"/>
  <c r="I81" i="1" s="1"/>
  <c r="L87" i="1"/>
  <c r="N86" i="1"/>
  <c r="G83" i="1"/>
  <c r="C83" i="1"/>
  <c r="E82" i="1"/>
  <c r="F82" i="1"/>
  <c r="J82" i="1"/>
  <c r="B84" i="1"/>
  <c r="D84" i="1" s="1"/>
  <c r="H82" i="1" l="1"/>
  <c r="I82" i="1" s="1"/>
  <c r="L88" i="1"/>
  <c r="N87" i="1"/>
  <c r="G84" i="1"/>
  <c r="C84" i="1"/>
  <c r="E83" i="1"/>
  <c r="F83" i="1"/>
  <c r="J83" i="1"/>
  <c r="B85" i="1"/>
  <c r="D85" i="1" s="1"/>
  <c r="H83" i="1" l="1"/>
  <c r="I83" i="1" s="1"/>
  <c r="L89" i="1"/>
  <c r="N88" i="1"/>
  <c r="G85" i="1"/>
  <c r="C85" i="1"/>
  <c r="E84" i="1"/>
  <c r="F84" i="1"/>
  <c r="J84" i="1"/>
  <c r="B86" i="1"/>
  <c r="D86" i="1" s="1"/>
  <c r="H84" i="1" l="1"/>
  <c r="I84" i="1" s="1"/>
  <c r="L90" i="1"/>
  <c r="N89" i="1"/>
  <c r="E85" i="1"/>
  <c r="F85" i="1"/>
  <c r="G86" i="1"/>
  <c r="C86" i="1"/>
  <c r="J85" i="1"/>
  <c r="B87" i="1"/>
  <c r="D87" i="1" s="1"/>
  <c r="H85" i="1" l="1"/>
  <c r="I85" i="1" s="1"/>
  <c r="L91" i="1"/>
  <c r="N90" i="1"/>
  <c r="G87" i="1"/>
  <c r="C87" i="1"/>
  <c r="E86" i="1"/>
  <c r="F86" i="1"/>
  <c r="J86" i="1"/>
  <c r="B88" i="1"/>
  <c r="D88" i="1" s="1"/>
  <c r="H86" i="1" l="1"/>
  <c r="I86" i="1" s="1"/>
  <c r="L92" i="1"/>
  <c r="N91" i="1"/>
  <c r="G88" i="1"/>
  <c r="C88" i="1"/>
  <c r="E87" i="1"/>
  <c r="F87" i="1"/>
  <c r="J87" i="1"/>
  <c r="B89" i="1"/>
  <c r="D89" i="1" s="1"/>
  <c r="H87" i="1" l="1"/>
  <c r="I87" i="1" s="1"/>
  <c r="L93" i="1"/>
  <c r="N92" i="1"/>
  <c r="G89" i="1"/>
  <c r="C89" i="1"/>
  <c r="E88" i="1"/>
  <c r="F88" i="1"/>
  <c r="J88" i="1"/>
  <c r="B90" i="1"/>
  <c r="D90" i="1" s="1"/>
  <c r="H88" i="1" l="1"/>
  <c r="I88" i="1" s="1"/>
  <c r="L94" i="1"/>
  <c r="N93" i="1"/>
  <c r="E89" i="1"/>
  <c r="F89" i="1"/>
  <c r="G90" i="1"/>
  <c r="C90" i="1"/>
  <c r="J89" i="1"/>
  <c r="B91" i="1"/>
  <c r="D91" i="1" s="1"/>
  <c r="H89" i="1" l="1"/>
  <c r="I89" i="1" s="1"/>
  <c r="L95" i="1"/>
  <c r="N94" i="1"/>
  <c r="E90" i="1"/>
  <c r="F90" i="1"/>
  <c r="J90" i="1"/>
  <c r="G91" i="1"/>
  <c r="C91" i="1"/>
  <c r="B92" i="1"/>
  <c r="D92" i="1" s="1"/>
  <c r="H90" i="1" l="1"/>
  <c r="I90" i="1" s="1"/>
  <c r="L96" i="1"/>
  <c r="N95" i="1"/>
  <c r="G92" i="1"/>
  <c r="C92" i="1"/>
  <c r="E91" i="1"/>
  <c r="F91" i="1"/>
  <c r="J91" i="1"/>
  <c r="B93" i="1"/>
  <c r="D93" i="1" s="1"/>
  <c r="H91" i="1" l="1"/>
  <c r="I91" i="1" s="1"/>
  <c r="L97" i="1"/>
  <c r="N96" i="1"/>
  <c r="E92" i="1"/>
  <c r="F92" i="1"/>
  <c r="G93" i="1"/>
  <c r="C93" i="1"/>
  <c r="J92" i="1"/>
  <c r="B94" i="1"/>
  <c r="D94" i="1" s="1"/>
  <c r="H92" i="1" l="1"/>
  <c r="I92" i="1" s="1"/>
  <c r="L98" i="1"/>
  <c r="N97" i="1"/>
  <c r="E93" i="1"/>
  <c r="F93" i="1"/>
  <c r="G94" i="1"/>
  <c r="C94" i="1"/>
  <c r="J93" i="1"/>
  <c r="B95" i="1"/>
  <c r="D95" i="1" s="1"/>
  <c r="H93" i="1" l="1"/>
  <c r="I93" i="1" s="1"/>
  <c r="L99" i="1"/>
  <c r="N98" i="1"/>
  <c r="E94" i="1"/>
  <c r="F94" i="1"/>
  <c r="J94" i="1"/>
  <c r="G95" i="1"/>
  <c r="C95" i="1"/>
  <c r="B96" i="1"/>
  <c r="D96" i="1" s="1"/>
  <c r="H94" i="1" l="1"/>
  <c r="I94" i="1" s="1"/>
  <c r="L100" i="1"/>
  <c r="N99" i="1"/>
  <c r="G96" i="1"/>
  <c r="C96" i="1"/>
  <c r="E95" i="1"/>
  <c r="F95" i="1"/>
  <c r="J95" i="1"/>
  <c r="B97" i="1"/>
  <c r="D97" i="1" s="1"/>
  <c r="H95" i="1" l="1"/>
  <c r="I95" i="1" s="1"/>
  <c r="L101" i="1"/>
  <c r="N100" i="1"/>
  <c r="E96" i="1"/>
  <c r="F96" i="1"/>
  <c r="G97" i="1"/>
  <c r="C97" i="1"/>
  <c r="J96" i="1"/>
  <c r="B98" i="1"/>
  <c r="D98" i="1" s="1"/>
  <c r="H96" i="1" l="1"/>
  <c r="I96" i="1" s="1"/>
  <c r="L102" i="1"/>
  <c r="N101" i="1"/>
  <c r="G98" i="1"/>
  <c r="C98" i="1"/>
  <c r="J97" i="1"/>
  <c r="E97" i="1"/>
  <c r="F97" i="1"/>
  <c r="B99" i="1"/>
  <c r="D99" i="1" s="1"/>
  <c r="H97" i="1" l="1"/>
  <c r="I97" i="1" s="1"/>
  <c r="L103" i="1"/>
  <c r="N102" i="1"/>
  <c r="G99" i="1"/>
  <c r="C99" i="1"/>
  <c r="E98" i="1"/>
  <c r="F98" i="1"/>
  <c r="J98" i="1"/>
  <c r="B100" i="1"/>
  <c r="D100" i="1" s="1"/>
  <c r="H98" i="1" l="1"/>
  <c r="I98" i="1" s="1"/>
  <c r="L104" i="1"/>
  <c r="N103" i="1"/>
  <c r="G100" i="1"/>
  <c r="C100" i="1"/>
  <c r="E99" i="1"/>
  <c r="F99" i="1"/>
  <c r="J99" i="1"/>
  <c r="B101" i="1"/>
  <c r="D101" i="1" s="1"/>
  <c r="H99" i="1" l="1"/>
  <c r="I99" i="1" s="1"/>
  <c r="L105" i="1"/>
  <c r="N104" i="1"/>
  <c r="G101" i="1"/>
  <c r="C101" i="1"/>
  <c r="E100" i="1"/>
  <c r="F100" i="1"/>
  <c r="J100" i="1"/>
  <c r="B102" i="1"/>
  <c r="D102" i="1" s="1"/>
  <c r="H100" i="1" l="1"/>
  <c r="I100" i="1" s="1"/>
  <c r="L106" i="1"/>
  <c r="N105" i="1"/>
  <c r="E101" i="1"/>
  <c r="F101" i="1"/>
  <c r="G102" i="1"/>
  <c r="C102" i="1"/>
  <c r="J101" i="1"/>
  <c r="B103" i="1"/>
  <c r="D103" i="1" s="1"/>
  <c r="H101" i="1" l="1"/>
  <c r="I101" i="1" s="1"/>
  <c r="L107" i="1"/>
  <c r="N106" i="1"/>
  <c r="G103" i="1"/>
  <c r="C103" i="1"/>
  <c r="E102" i="1"/>
  <c r="F102" i="1"/>
  <c r="J102" i="1"/>
  <c r="B104" i="1"/>
  <c r="D104" i="1" s="1"/>
  <c r="H102" i="1" l="1"/>
  <c r="I102" i="1" s="1"/>
  <c r="L108" i="1"/>
  <c r="N107" i="1"/>
  <c r="E103" i="1"/>
  <c r="F103" i="1"/>
  <c r="G104" i="1"/>
  <c r="C104" i="1"/>
  <c r="J103" i="1"/>
  <c r="B105" i="1"/>
  <c r="D105" i="1" s="1"/>
  <c r="H103" i="1" l="1"/>
  <c r="I103" i="1" s="1"/>
  <c r="L109" i="1"/>
  <c r="N108" i="1"/>
  <c r="G105" i="1"/>
  <c r="C105" i="1"/>
  <c r="J104" i="1"/>
  <c r="E104" i="1"/>
  <c r="F104" i="1"/>
  <c r="B106" i="1"/>
  <c r="D106" i="1" s="1"/>
  <c r="H104" i="1" l="1"/>
  <c r="I104" i="1" s="1"/>
  <c r="L110" i="1"/>
  <c r="N109" i="1"/>
  <c r="G106" i="1"/>
  <c r="C106" i="1"/>
  <c r="E105" i="1"/>
  <c r="F105" i="1"/>
  <c r="J105" i="1"/>
  <c r="B107" i="1"/>
  <c r="D107" i="1" s="1"/>
  <c r="H105" i="1" l="1"/>
  <c r="I105" i="1" s="1"/>
  <c r="L111" i="1"/>
  <c r="N110" i="1"/>
  <c r="E106" i="1"/>
  <c r="F106" i="1"/>
  <c r="G107" i="1"/>
  <c r="C107" i="1"/>
  <c r="J106" i="1"/>
  <c r="B108" i="1"/>
  <c r="D108" i="1" s="1"/>
  <c r="H106" i="1" l="1"/>
  <c r="I106" i="1" s="1"/>
  <c r="L112" i="1"/>
  <c r="N111" i="1"/>
  <c r="E107" i="1"/>
  <c r="F107" i="1"/>
  <c r="J107" i="1"/>
  <c r="G108" i="1"/>
  <c r="C108" i="1"/>
  <c r="B109" i="1"/>
  <c r="D109" i="1" s="1"/>
  <c r="H107" i="1" l="1"/>
  <c r="I107" i="1" s="1"/>
  <c r="L113" i="1"/>
  <c r="N112" i="1"/>
  <c r="G109" i="1"/>
  <c r="C109" i="1"/>
  <c r="E108" i="1"/>
  <c r="F108" i="1"/>
  <c r="J108" i="1"/>
  <c r="B110" i="1"/>
  <c r="D110" i="1" s="1"/>
  <c r="H108" i="1" l="1"/>
  <c r="I108" i="1" s="1"/>
  <c r="L114" i="1"/>
  <c r="N113" i="1"/>
  <c r="G110" i="1"/>
  <c r="C110" i="1"/>
  <c r="E109" i="1"/>
  <c r="F109" i="1"/>
  <c r="J109" i="1"/>
  <c r="B111" i="1"/>
  <c r="D111" i="1" s="1"/>
  <c r="H109" i="1" l="1"/>
  <c r="I109" i="1" s="1"/>
  <c r="L115" i="1"/>
  <c r="N114" i="1"/>
  <c r="E110" i="1"/>
  <c r="F110" i="1"/>
  <c r="G111" i="1"/>
  <c r="C111" i="1"/>
  <c r="J110" i="1"/>
  <c r="B112" i="1"/>
  <c r="D112" i="1" s="1"/>
  <c r="H110" i="1" l="1"/>
  <c r="I110" i="1" s="1"/>
  <c r="L116" i="1"/>
  <c r="N115" i="1"/>
  <c r="G112" i="1"/>
  <c r="C112" i="1"/>
  <c r="E111" i="1"/>
  <c r="F111" i="1"/>
  <c r="J111" i="1"/>
  <c r="B113" i="1"/>
  <c r="D113" i="1" s="1"/>
  <c r="H111" i="1" l="1"/>
  <c r="I111" i="1" s="1"/>
  <c r="L117" i="1"/>
  <c r="N116" i="1"/>
  <c r="G113" i="1"/>
  <c r="C113" i="1"/>
  <c r="E112" i="1"/>
  <c r="F112" i="1"/>
  <c r="J112" i="1"/>
  <c r="B114" i="1"/>
  <c r="D114" i="1" s="1"/>
  <c r="I112" i="1" l="1"/>
  <c r="H112" i="1"/>
  <c r="L118" i="1"/>
  <c r="N117" i="1"/>
  <c r="G114" i="1"/>
  <c r="C114" i="1"/>
  <c r="E113" i="1"/>
  <c r="F113" i="1"/>
  <c r="J113" i="1"/>
  <c r="B115" i="1"/>
  <c r="D115" i="1" s="1"/>
  <c r="H113" i="1" l="1"/>
  <c r="I113" i="1" s="1"/>
  <c r="L119" i="1"/>
  <c r="N118" i="1"/>
  <c r="G115" i="1"/>
  <c r="C115" i="1"/>
  <c r="E114" i="1"/>
  <c r="F114" i="1"/>
  <c r="J114" i="1"/>
  <c r="B116" i="1"/>
  <c r="D116" i="1" s="1"/>
  <c r="H114" i="1" l="1"/>
  <c r="I114" i="1" s="1"/>
  <c r="L120" i="1"/>
  <c r="N119" i="1"/>
  <c r="G116" i="1"/>
  <c r="C116" i="1"/>
  <c r="E115" i="1"/>
  <c r="F115" i="1"/>
  <c r="J115" i="1"/>
  <c r="B117" i="1"/>
  <c r="D117" i="1" s="1"/>
  <c r="H115" i="1" l="1"/>
  <c r="I115" i="1" s="1"/>
  <c r="L121" i="1"/>
  <c r="N120" i="1"/>
  <c r="G117" i="1"/>
  <c r="C117" i="1"/>
  <c r="E116" i="1"/>
  <c r="F116" i="1"/>
  <c r="J116" i="1"/>
  <c r="B118" i="1"/>
  <c r="D118" i="1" s="1"/>
  <c r="H116" i="1" l="1"/>
  <c r="I116" i="1" s="1"/>
  <c r="L122" i="1"/>
  <c r="N121" i="1"/>
  <c r="G118" i="1"/>
  <c r="C118" i="1"/>
  <c r="E117" i="1"/>
  <c r="F117" i="1"/>
  <c r="J117" i="1"/>
  <c r="B119" i="1"/>
  <c r="D119" i="1" s="1"/>
  <c r="H117" i="1" l="1"/>
  <c r="I117" i="1" s="1"/>
  <c r="L123" i="1"/>
  <c r="N122" i="1"/>
  <c r="E118" i="1"/>
  <c r="F118" i="1"/>
  <c r="G119" i="1"/>
  <c r="C119" i="1"/>
  <c r="J118" i="1"/>
  <c r="B120" i="1"/>
  <c r="D120" i="1" s="1"/>
  <c r="H118" i="1" l="1"/>
  <c r="I118" i="1" s="1"/>
  <c r="L124" i="1"/>
  <c r="N123" i="1"/>
  <c r="G120" i="1"/>
  <c r="C120" i="1"/>
  <c r="E119" i="1"/>
  <c r="F119" i="1"/>
  <c r="J119" i="1"/>
  <c r="B121" i="1"/>
  <c r="D121" i="1" s="1"/>
  <c r="H119" i="1" l="1"/>
  <c r="I119" i="1" s="1"/>
  <c r="L125" i="1"/>
  <c r="N124" i="1"/>
  <c r="E120" i="1"/>
  <c r="F120" i="1"/>
  <c r="G121" i="1"/>
  <c r="C121" i="1"/>
  <c r="J120" i="1"/>
  <c r="B122" i="1"/>
  <c r="D122" i="1" s="1"/>
  <c r="H120" i="1" l="1"/>
  <c r="I120" i="1" s="1"/>
  <c r="L126" i="1"/>
  <c r="N125" i="1"/>
  <c r="G122" i="1"/>
  <c r="C122" i="1"/>
  <c r="E121" i="1"/>
  <c r="F121" i="1"/>
  <c r="J121" i="1"/>
  <c r="B123" i="1"/>
  <c r="D123" i="1" s="1"/>
  <c r="H121" i="1" l="1"/>
  <c r="I121" i="1" s="1"/>
  <c r="L127" i="1"/>
  <c r="N126" i="1"/>
  <c r="G123" i="1"/>
  <c r="C123" i="1"/>
  <c r="E122" i="1"/>
  <c r="F122" i="1"/>
  <c r="J122" i="1"/>
  <c r="B124" i="1"/>
  <c r="D124" i="1" s="1"/>
  <c r="H122" i="1" l="1"/>
  <c r="I122" i="1" s="1"/>
  <c r="L128" i="1"/>
  <c r="N127" i="1"/>
  <c r="G124" i="1"/>
  <c r="C124" i="1"/>
  <c r="E123" i="1"/>
  <c r="F123" i="1"/>
  <c r="J123" i="1"/>
  <c r="B125" i="1"/>
  <c r="D125" i="1" s="1"/>
  <c r="H123" i="1" l="1"/>
  <c r="I123" i="1" s="1"/>
  <c r="L129" i="1"/>
  <c r="N128" i="1"/>
  <c r="E124" i="1"/>
  <c r="F124" i="1"/>
  <c r="G125" i="1"/>
  <c r="C125" i="1"/>
  <c r="J124" i="1"/>
  <c r="B126" i="1"/>
  <c r="D126" i="1" s="1"/>
  <c r="H124" i="1" l="1"/>
  <c r="I124" i="1" s="1"/>
  <c r="L130" i="1"/>
  <c r="N129" i="1"/>
  <c r="E125" i="1"/>
  <c r="F125" i="1"/>
  <c r="J125" i="1"/>
  <c r="G126" i="1"/>
  <c r="C126" i="1"/>
  <c r="B127" i="1"/>
  <c r="D127" i="1" s="1"/>
  <c r="H125" i="1" l="1"/>
  <c r="I125" i="1" s="1"/>
  <c r="L131" i="1"/>
  <c r="N130" i="1"/>
  <c r="E126" i="1"/>
  <c r="F126" i="1"/>
  <c r="G127" i="1"/>
  <c r="C127" i="1"/>
  <c r="J126" i="1"/>
  <c r="B128" i="1"/>
  <c r="D128" i="1" s="1"/>
  <c r="H126" i="1" l="1"/>
  <c r="I126" i="1" s="1"/>
  <c r="L132" i="1"/>
  <c r="N131" i="1"/>
  <c r="E127" i="1"/>
  <c r="F127" i="1"/>
  <c r="G128" i="1"/>
  <c r="C128" i="1"/>
  <c r="J127" i="1"/>
  <c r="B129" i="1"/>
  <c r="D129" i="1" s="1"/>
  <c r="H127" i="1" l="1"/>
  <c r="I127" i="1" s="1"/>
  <c r="L133" i="1"/>
  <c r="N132" i="1"/>
  <c r="G129" i="1"/>
  <c r="C129" i="1"/>
  <c r="E128" i="1"/>
  <c r="F128" i="1"/>
  <c r="J128" i="1"/>
  <c r="B130" i="1"/>
  <c r="D130" i="1" s="1"/>
  <c r="H128" i="1" l="1"/>
  <c r="I128" i="1" s="1"/>
  <c r="L134" i="1"/>
  <c r="N133" i="1"/>
  <c r="G130" i="1"/>
  <c r="C130" i="1"/>
  <c r="E129" i="1"/>
  <c r="F129" i="1"/>
  <c r="J129" i="1"/>
  <c r="B131" i="1"/>
  <c r="D131" i="1" s="1"/>
  <c r="I129" i="1" l="1"/>
  <c r="H129" i="1"/>
  <c r="L135" i="1"/>
  <c r="N134" i="1"/>
  <c r="G131" i="1"/>
  <c r="C131" i="1"/>
  <c r="E130" i="1"/>
  <c r="F130" i="1"/>
  <c r="J130" i="1"/>
  <c r="B132" i="1"/>
  <c r="D132" i="1" s="1"/>
  <c r="H130" i="1" l="1"/>
  <c r="I130" i="1" s="1"/>
  <c r="L136" i="1"/>
  <c r="N135" i="1"/>
  <c r="G132" i="1"/>
  <c r="C132" i="1"/>
  <c r="E131" i="1"/>
  <c r="F131" i="1"/>
  <c r="J131" i="1"/>
  <c r="B133" i="1"/>
  <c r="D133" i="1" s="1"/>
  <c r="H131" i="1" l="1"/>
  <c r="I131" i="1" s="1"/>
  <c r="L137" i="1"/>
  <c r="N136" i="1"/>
  <c r="G133" i="1"/>
  <c r="C133" i="1"/>
  <c r="E132" i="1"/>
  <c r="F132" i="1"/>
  <c r="J132" i="1"/>
  <c r="B134" i="1"/>
  <c r="D134" i="1" s="1"/>
  <c r="H132" i="1" l="1"/>
  <c r="I132" i="1" s="1"/>
  <c r="L138" i="1"/>
  <c r="N137" i="1"/>
  <c r="E133" i="1"/>
  <c r="F133" i="1"/>
  <c r="G134" i="1"/>
  <c r="C134" i="1"/>
  <c r="J133" i="1"/>
  <c r="B135" i="1"/>
  <c r="D135" i="1" s="1"/>
  <c r="H133" i="1" l="1"/>
  <c r="I133" i="1" s="1"/>
  <c r="L139" i="1"/>
  <c r="N138" i="1"/>
  <c r="E134" i="1"/>
  <c r="F134" i="1"/>
  <c r="J134" i="1"/>
  <c r="G135" i="1"/>
  <c r="C135" i="1"/>
  <c r="B136" i="1"/>
  <c r="D136" i="1" s="1"/>
  <c r="H134" i="1" l="1"/>
  <c r="I134" i="1" s="1"/>
  <c r="L140" i="1"/>
  <c r="M133" i="1" s="1"/>
  <c r="N139" i="1"/>
  <c r="G136" i="1"/>
  <c r="C136" i="1"/>
  <c r="E135" i="1"/>
  <c r="F135" i="1"/>
  <c r="J135" i="1"/>
  <c r="B137" i="1"/>
  <c r="D137" i="1" s="1"/>
  <c r="I135" i="1" l="1"/>
  <c r="H135" i="1"/>
  <c r="M138" i="1"/>
  <c r="M137" i="1"/>
  <c r="P137" i="1" s="1"/>
  <c r="M140" i="1"/>
  <c r="P140" i="1" s="1"/>
  <c r="M14" i="1"/>
  <c r="P14" i="1" s="1"/>
  <c r="M12" i="1"/>
  <c r="M15" i="1"/>
  <c r="P15" i="1" s="1"/>
  <c r="M13" i="1"/>
  <c r="M17" i="1"/>
  <c r="P17" i="1" s="1"/>
  <c r="M16" i="1"/>
  <c r="P16" i="1" s="1"/>
  <c r="M18" i="1"/>
  <c r="P18" i="1" s="1"/>
  <c r="M20" i="1"/>
  <c r="P20" i="1" s="1"/>
  <c r="M22" i="1"/>
  <c r="P22" i="1" s="1"/>
  <c r="M19" i="1"/>
  <c r="P19" i="1" s="1"/>
  <c r="M21" i="1"/>
  <c r="M25" i="1"/>
  <c r="P25" i="1" s="1"/>
  <c r="M23" i="1"/>
  <c r="P23" i="1" s="1"/>
  <c r="M27" i="1"/>
  <c r="P27" i="1" s="1"/>
  <c r="M26" i="1"/>
  <c r="P26" i="1" s="1"/>
  <c r="M24" i="1"/>
  <c r="M28" i="1"/>
  <c r="P28" i="1" s="1"/>
  <c r="M29" i="1"/>
  <c r="P29" i="1" s="1"/>
  <c r="M30" i="1"/>
  <c r="P30" i="1" s="1"/>
  <c r="M31" i="1"/>
  <c r="M33" i="1"/>
  <c r="P33" i="1" s="1"/>
  <c r="M32" i="1"/>
  <c r="P32" i="1" s="1"/>
  <c r="M34" i="1"/>
  <c r="P34" i="1" s="1"/>
  <c r="M35" i="1"/>
  <c r="P35" i="1" s="1"/>
  <c r="M36" i="1"/>
  <c r="P36" i="1" s="1"/>
  <c r="M37" i="1"/>
  <c r="P37" i="1" s="1"/>
  <c r="M38" i="1"/>
  <c r="P38" i="1" s="1"/>
  <c r="M39" i="1"/>
  <c r="M40" i="1"/>
  <c r="P40" i="1" s="1"/>
  <c r="M41" i="1"/>
  <c r="M45" i="1"/>
  <c r="P45" i="1" s="1"/>
  <c r="M42" i="1"/>
  <c r="P42" i="1" s="1"/>
  <c r="M44" i="1"/>
  <c r="P44" i="1" s="1"/>
  <c r="M43" i="1"/>
  <c r="P43" i="1" s="1"/>
  <c r="M46" i="1"/>
  <c r="P46" i="1" s="1"/>
  <c r="M48" i="1"/>
  <c r="P48" i="1" s="1"/>
  <c r="M47" i="1"/>
  <c r="P47" i="1" s="1"/>
  <c r="M49" i="1"/>
  <c r="P49" i="1" s="1"/>
  <c r="M51" i="1"/>
  <c r="P51" i="1" s="1"/>
  <c r="M50" i="1"/>
  <c r="P50" i="1" s="1"/>
  <c r="M52" i="1"/>
  <c r="P52" i="1" s="1"/>
  <c r="M53" i="1"/>
  <c r="P53" i="1" s="1"/>
  <c r="M54" i="1"/>
  <c r="M56" i="1"/>
  <c r="P56" i="1" s="1"/>
  <c r="M55" i="1"/>
  <c r="P55" i="1" s="1"/>
  <c r="M57" i="1"/>
  <c r="P57" i="1" s="1"/>
  <c r="M58" i="1"/>
  <c r="P58" i="1" s="1"/>
  <c r="M60" i="1"/>
  <c r="P60" i="1" s="1"/>
  <c r="M59" i="1"/>
  <c r="P59" i="1" s="1"/>
  <c r="M61" i="1"/>
  <c r="P61" i="1" s="1"/>
  <c r="M63" i="1"/>
  <c r="P63" i="1" s="1"/>
  <c r="M62" i="1"/>
  <c r="P62" i="1" s="1"/>
  <c r="M64" i="1"/>
  <c r="P64" i="1" s="1"/>
  <c r="M68" i="1"/>
  <c r="P68" i="1" s="1"/>
  <c r="M66" i="1"/>
  <c r="P66" i="1" s="1"/>
  <c r="M65" i="1"/>
  <c r="P65" i="1" s="1"/>
  <c r="M67" i="1"/>
  <c r="P67" i="1" s="1"/>
  <c r="M69" i="1"/>
  <c r="P69" i="1" s="1"/>
  <c r="M70" i="1"/>
  <c r="P70" i="1" s="1"/>
  <c r="M72" i="1"/>
  <c r="P72" i="1" s="1"/>
  <c r="M71" i="1"/>
  <c r="P71" i="1" s="1"/>
  <c r="M75" i="1"/>
  <c r="P75" i="1" s="1"/>
  <c r="M73" i="1"/>
  <c r="M74" i="1"/>
  <c r="M76" i="1"/>
  <c r="P76" i="1" s="1"/>
  <c r="M77" i="1"/>
  <c r="P77" i="1" s="1"/>
  <c r="M78" i="1"/>
  <c r="P78" i="1" s="1"/>
  <c r="M81" i="1"/>
  <c r="P81" i="1" s="1"/>
  <c r="M80" i="1"/>
  <c r="P80" i="1" s="1"/>
  <c r="M79" i="1"/>
  <c r="P79" i="1" s="1"/>
  <c r="M83" i="1"/>
  <c r="P83" i="1" s="1"/>
  <c r="M82" i="1"/>
  <c r="P82" i="1" s="1"/>
  <c r="M84" i="1"/>
  <c r="P84" i="1" s="1"/>
  <c r="M86" i="1"/>
  <c r="M85" i="1"/>
  <c r="P85" i="1" s="1"/>
  <c r="M87" i="1"/>
  <c r="P87" i="1" s="1"/>
  <c r="M88" i="1"/>
  <c r="P88" i="1" s="1"/>
  <c r="M89" i="1"/>
  <c r="P89" i="1" s="1"/>
  <c r="M91" i="1"/>
  <c r="P91" i="1" s="1"/>
  <c r="M90" i="1"/>
  <c r="P90" i="1" s="1"/>
  <c r="M92" i="1"/>
  <c r="P92" i="1" s="1"/>
  <c r="M93" i="1"/>
  <c r="P93" i="1" s="1"/>
  <c r="M95" i="1"/>
  <c r="M94" i="1"/>
  <c r="P94" i="1" s="1"/>
  <c r="M97" i="1"/>
  <c r="P97" i="1" s="1"/>
  <c r="M96" i="1"/>
  <c r="P96" i="1" s="1"/>
  <c r="M98" i="1"/>
  <c r="P98" i="1" s="1"/>
  <c r="M99" i="1"/>
  <c r="P99" i="1" s="1"/>
  <c r="M101" i="1"/>
  <c r="P101" i="1" s="1"/>
  <c r="M104" i="1"/>
  <c r="P104" i="1" s="1"/>
  <c r="M102" i="1"/>
  <c r="P102" i="1" s="1"/>
  <c r="M100" i="1"/>
  <c r="P100" i="1" s="1"/>
  <c r="M103" i="1"/>
  <c r="P103" i="1" s="1"/>
  <c r="M106" i="1"/>
  <c r="M105" i="1"/>
  <c r="P105" i="1" s="1"/>
  <c r="M107" i="1"/>
  <c r="P107" i="1" s="1"/>
  <c r="M108" i="1"/>
  <c r="P108" i="1" s="1"/>
  <c r="M110" i="1"/>
  <c r="M109" i="1"/>
  <c r="P109" i="1" s="1"/>
  <c r="M111" i="1"/>
  <c r="P111" i="1" s="1"/>
  <c r="M112" i="1"/>
  <c r="P112" i="1" s="1"/>
  <c r="M113" i="1"/>
  <c r="P113" i="1" s="1"/>
  <c r="M114" i="1"/>
  <c r="P114" i="1" s="1"/>
  <c r="M118" i="1"/>
  <c r="M117" i="1"/>
  <c r="P117" i="1" s="1"/>
  <c r="M116" i="1"/>
  <c r="P116" i="1" s="1"/>
  <c r="M115" i="1"/>
  <c r="P115" i="1" s="1"/>
  <c r="M120" i="1"/>
  <c r="P120" i="1" s="1"/>
  <c r="M119" i="1"/>
  <c r="P119" i="1" s="1"/>
  <c r="M122" i="1"/>
  <c r="P122" i="1" s="1"/>
  <c r="M121" i="1"/>
  <c r="P121" i="1" s="1"/>
  <c r="M125" i="1"/>
  <c r="P125" i="1" s="1"/>
  <c r="M123" i="1"/>
  <c r="P123" i="1" s="1"/>
  <c r="M127" i="1"/>
  <c r="P127" i="1" s="1"/>
  <c r="M124" i="1"/>
  <c r="P124" i="1" s="1"/>
  <c r="M126" i="1"/>
  <c r="M129" i="1"/>
  <c r="P129" i="1" s="1"/>
  <c r="M128" i="1"/>
  <c r="P128" i="1" s="1"/>
  <c r="M130" i="1"/>
  <c r="P130" i="1" s="1"/>
  <c r="M132" i="1"/>
  <c r="P132" i="1" s="1"/>
  <c r="M131" i="1"/>
  <c r="P131" i="1" s="1"/>
  <c r="M134" i="1"/>
  <c r="P134" i="1" s="1"/>
  <c r="M135" i="1"/>
  <c r="P135" i="1" s="1"/>
  <c r="M136" i="1"/>
  <c r="P136" i="1" s="1"/>
  <c r="M139" i="1"/>
  <c r="P139" i="1" s="1"/>
  <c r="P133" i="1"/>
  <c r="N140" i="1"/>
  <c r="P13" i="1"/>
  <c r="P21" i="1"/>
  <c r="P24" i="1"/>
  <c r="P31" i="1"/>
  <c r="P39" i="1"/>
  <c r="P41" i="1"/>
  <c r="P54" i="1"/>
  <c r="P73" i="1"/>
  <c r="P74" i="1"/>
  <c r="P86" i="1"/>
  <c r="P95" i="1"/>
  <c r="P106" i="1"/>
  <c r="P110" i="1"/>
  <c r="P118" i="1"/>
  <c r="P126" i="1"/>
  <c r="P138" i="1"/>
  <c r="G137" i="1"/>
  <c r="C137" i="1"/>
  <c r="E136" i="1"/>
  <c r="F136" i="1"/>
  <c r="J136" i="1"/>
  <c r="B138" i="1"/>
  <c r="D138" i="1" s="1"/>
  <c r="H136" i="1" l="1"/>
  <c r="I136" i="1" s="1"/>
  <c r="S12" i="1"/>
  <c r="P12" i="1"/>
  <c r="E137" i="1"/>
  <c r="F137" i="1"/>
  <c r="G138" i="1"/>
  <c r="C138" i="1"/>
  <c r="J137" i="1"/>
  <c r="B139" i="1"/>
  <c r="D139" i="1" s="1"/>
  <c r="I137" i="1" l="1"/>
  <c r="H137" i="1"/>
  <c r="S13" i="1"/>
  <c r="S14" i="1" s="1"/>
  <c r="S15" i="1" s="1"/>
  <c r="S16" i="1" s="1"/>
  <c r="S17" i="1" s="1"/>
  <c r="S18" i="1" s="1"/>
  <c r="S19" i="1" s="1"/>
  <c r="T12" i="1"/>
  <c r="V13" i="1" s="1" a="1"/>
  <c r="V13" i="1" s="1"/>
  <c r="E138" i="1"/>
  <c r="F138" i="1"/>
  <c r="J138" i="1"/>
  <c r="G139" i="1"/>
  <c r="C139" i="1"/>
  <c r="B140" i="1"/>
  <c r="D140" i="1" s="1"/>
  <c r="H138" i="1" l="1"/>
  <c r="I138" i="1" s="1"/>
  <c r="T13" i="1"/>
  <c r="T14" i="1"/>
  <c r="G140" i="1"/>
  <c r="C140" i="1"/>
  <c r="E139" i="1"/>
  <c r="F139" i="1"/>
  <c r="J139" i="1"/>
  <c r="B141" i="1"/>
  <c r="D141" i="1" s="1"/>
  <c r="H139" i="1" l="1"/>
  <c r="I139" i="1" s="1"/>
  <c r="X14" i="1" a="1"/>
  <c r="X14" i="1" s="1"/>
  <c r="W14" i="1" a="1"/>
  <c r="W14" i="1" s="1"/>
  <c r="V14" i="1" a="1"/>
  <c r="V14" i="1" s="1"/>
  <c r="X13" i="1" a="1"/>
  <c r="X13" i="1" s="1"/>
  <c r="W13" i="1" a="1"/>
  <c r="W13" i="1" s="1"/>
  <c r="Z13" i="1" a="1"/>
  <c r="Z13" i="1" s="1"/>
  <c r="Y13" i="1" a="1"/>
  <c r="Y13" i="1" s="1"/>
  <c r="V15" i="1" a="1"/>
  <c r="V15" i="1" s="1"/>
  <c r="T15" i="1"/>
  <c r="E140" i="1"/>
  <c r="F140" i="1"/>
  <c r="G141" i="1"/>
  <c r="C141" i="1"/>
  <c r="J140" i="1"/>
  <c r="B142" i="1"/>
  <c r="D142" i="1" s="1"/>
  <c r="H140" i="1" l="1"/>
  <c r="I140" i="1" s="1"/>
  <c r="Z14" i="1" a="1"/>
  <c r="Z14" i="1" s="1"/>
  <c r="W15" i="1" a="1"/>
  <c r="W15" i="1" s="1"/>
  <c r="X15" i="1" a="1"/>
  <c r="X15" i="1" s="1"/>
  <c r="Y14" i="1" a="1"/>
  <c r="Y14" i="1" s="1"/>
  <c r="V16" i="1" a="1"/>
  <c r="V16" i="1" s="1"/>
  <c r="E141" i="1"/>
  <c r="F141" i="1"/>
  <c r="J141" i="1"/>
  <c r="G142" i="1"/>
  <c r="C142" i="1"/>
  <c r="B143" i="1"/>
  <c r="D143" i="1" s="1"/>
  <c r="I141" i="1" l="1"/>
  <c r="H141" i="1"/>
  <c r="T16" i="1"/>
  <c r="G143" i="1"/>
  <c r="C143" i="1"/>
  <c r="E142" i="1"/>
  <c r="F142" i="1"/>
  <c r="J142" i="1"/>
  <c r="B144" i="1"/>
  <c r="D144" i="1" s="1"/>
  <c r="H142" i="1" l="1"/>
  <c r="I142" i="1" s="1"/>
  <c r="X16" i="1" a="1"/>
  <c r="X16" i="1" s="1"/>
  <c r="W16" i="1" a="1"/>
  <c r="W16" i="1" s="1"/>
  <c r="Y15" i="1" a="1"/>
  <c r="Y15" i="1" s="1"/>
  <c r="V17" i="1" a="1"/>
  <c r="V17" i="1" s="1"/>
  <c r="Z15" i="1" a="1"/>
  <c r="Z15" i="1" s="1"/>
  <c r="T17" i="1"/>
  <c r="G144" i="1"/>
  <c r="C144" i="1"/>
  <c r="E143" i="1"/>
  <c r="F143" i="1"/>
  <c r="J143" i="1"/>
  <c r="B145" i="1"/>
  <c r="D145" i="1" s="1"/>
  <c r="H143" i="1" l="1"/>
  <c r="I143" i="1" s="1"/>
  <c r="X17" i="1" a="1"/>
  <c r="X17" i="1" s="1"/>
  <c r="W17" i="1" a="1"/>
  <c r="W17" i="1" s="1"/>
  <c r="Z16" i="1" a="1"/>
  <c r="Z16" i="1" s="1"/>
  <c r="Y16" i="1" a="1"/>
  <c r="Y16" i="1" s="1"/>
  <c r="V18" i="1" a="1"/>
  <c r="V18" i="1" s="1"/>
  <c r="T18" i="1"/>
  <c r="G145" i="1"/>
  <c r="C145" i="1"/>
  <c r="E144" i="1"/>
  <c r="F144" i="1"/>
  <c r="J144" i="1"/>
  <c r="B146" i="1"/>
  <c r="D146" i="1" s="1"/>
  <c r="H144" i="1" l="1"/>
  <c r="I144" i="1" s="1"/>
  <c r="X18" i="1" a="1"/>
  <c r="X18" i="1" s="1"/>
  <c r="W18" i="1" a="1"/>
  <c r="W18" i="1" s="1"/>
  <c r="Y17" i="1" a="1"/>
  <c r="Y17" i="1" s="1"/>
  <c r="Z17" i="1" a="1"/>
  <c r="Z17" i="1" s="1"/>
  <c r="T19" i="1"/>
  <c r="E145" i="1"/>
  <c r="F145" i="1"/>
  <c r="G146" i="1"/>
  <c r="C146" i="1"/>
  <c r="J145" i="1"/>
  <c r="B147" i="1"/>
  <c r="D147" i="1" s="1"/>
  <c r="H145" i="1" l="1"/>
  <c r="I145" i="1" s="1"/>
  <c r="Z18" i="1" a="1"/>
  <c r="Z18" i="1" s="1"/>
  <c r="Y18" i="1" a="1"/>
  <c r="Y18" i="1" s="1"/>
  <c r="E146" i="1"/>
  <c r="F146" i="1"/>
  <c r="J146" i="1"/>
  <c r="G147" i="1"/>
  <c r="C147" i="1"/>
  <c r="B148" i="1"/>
  <c r="D148" i="1" s="1"/>
  <c r="H146" i="1" l="1"/>
  <c r="I146" i="1" s="1"/>
  <c r="G148" i="1"/>
  <c r="C148" i="1"/>
  <c r="E147" i="1"/>
  <c r="F147" i="1"/>
  <c r="J147" i="1"/>
  <c r="B149" i="1"/>
  <c r="D149" i="1" s="1"/>
  <c r="H147" i="1" l="1"/>
  <c r="I147" i="1" s="1"/>
  <c r="G149" i="1"/>
  <c r="C149" i="1"/>
  <c r="E148" i="1"/>
  <c r="F148" i="1"/>
  <c r="J148" i="1"/>
  <c r="B150" i="1"/>
  <c r="D150" i="1" s="1"/>
  <c r="H148" i="1" l="1"/>
  <c r="I148" i="1" s="1"/>
  <c r="G150" i="1"/>
  <c r="C150" i="1"/>
  <c r="E149" i="1"/>
  <c r="F149" i="1"/>
  <c r="J149" i="1"/>
  <c r="B151" i="1"/>
  <c r="D151" i="1" s="1"/>
  <c r="H149" i="1" l="1"/>
  <c r="I149" i="1" s="1"/>
  <c r="G151" i="1"/>
  <c r="C151" i="1"/>
  <c r="E150" i="1"/>
  <c r="F150" i="1"/>
  <c r="J150" i="1"/>
  <c r="B152" i="1"/>
  <c r="D152" i="1" s="1"/>
  <c r="H150" i="1" l="1"/>
  <c r="I150" i="1" s="1"/>
  <c r="E151" i="1"/>
  <c r="F151" i="1"/>
  <c r="G152" i="1"/>
  <c r="C152" i="1"/>
  <c r="J151" i="1"/>
  <c r="B153" i="1"/>
  <c r="D153" i="1" s="1"/>
  <c r="H151" i="1" l="1"/>
  <c r="I151" i="1" s="1"/>
  <c r="G153" i="1"/>
  <c r="C153" i="1"/>
  <c r="E152" i="1"/>
  <c r="F152" i="1"/>
  <c r="J152" i="1"/>
  <c r="B154" i="1"/>
  <c r="D154" i="1" s="1"/>
  <c r="H152" i="1" l="1"/>
  <c r="I152" i="1" s="1"/>
  <c r="G154" i="1"/>
  <c r="C154" i="1"/>
  <c r="E153" i="1"/>
  <c r="F153" i="1"/>
  <c r="J153" i="1"/>
  <c r="B155" i="1"/>
  <c r="D155" i="1" s="1"/>
  <c r="H153" i="1" l="1"/>
  <c r="I153" i="1" s="1"/>
  <c r="G155" i="1"/>
  <c r="C155" i="1"/>
  <c r="E154" i="1"/>
  <c r="F154" i="1"/>
  <c r="J154" i="1"/>
  <c r="B156" i="1"/>
  <c r="D156" i="1" s="1"/>
  <c r="H154" i="1" l="1"/>
  <c r="I154" i="1" s="1"/>
  <c r="E155" i="1"/>
  <c r="H155" i="1" s="1"/>
  <c r="F155" i="1"/>
  <c r="G156" i="1"/>
  <c r="C156" i="1"/>
  <c r="J155" i="1"/>
  <c r="I155" i="1"/>
  <c r="B157" i="1"/>
  <c r="D157" i="1" s="1"/>
  <c r="E156" i="1" l="1"/>
  <c r="F156" i="1"/>
  <c r="G157" i="1"/>
  <c r="C157" i="1"/>
  <c r="J156" i="1"/>
  <c r="B158" i="1"/>
  <c r="D158" i="1" s="1"/>
  <c r="H156" i="1" l="1"/>
  <c r="I156" i="1" s="1"/>
  <c r="E157" i="1"/>
  <c r="F157" i="1"/>
  <c r="G158" i="1"/>
  <c r="C158" i="1"/>
  <c r="J157" i="1"/>
  <c r="B159" i="1"/>
  <c r="D159" i="1" s="1"/>
  <c r="H157" i="1" l="1"/>
  <c r="I157" i="1" s="1"/>
  <c r="G159" i="1"/>
  <c r="C159" i="1"/>
  <c r="E158" i="1"/>
  <c r="F158" i="1"/>
  <c r="J158" i="1"/>
  <c r="B160" i="1"/>
  <c r="D160" i="1" s="1"/>
  <c r="I158" i="1" l="1"/>
  <c r="H158" i="1"/>
  <c r="G160" i="1"/>
  <c r="C160" i="1"/>
  <c r="E159" i="1"/>
  <c r="F159" i="1"/>
  <c r="J159" i="1"/>
  <c r="B161" i="1"/>
  <c r="D161" i="1" s="1"/>
  <c r="H159" i="1" l="1"/>
  <c r="I159" i="1" s="1"/>
  <c r="G161" i="1"/>
  <c r="C161" i="1"/>
  <c r="E160" i="1"/>
  <c r="F160" i="1"/>
  <c r="J160" i="1"/>
  <c r="B162" i="1"/>
  <c r="D162" i="1" s="1"/>
  <c r="H160" i="1" l="1"/>
  <c r="I160" i="1" s="1"/>
  <c r="E161" i="1"/>
  <c r="F161" i="1"/>
  <c r="G162" i="1"/>
  <c r="C162" i="1"/>
  <c r="J161" i="1"/>
  <c r="B163" i="1"/>
  <c r="D163" i="1" s="1"/>
  <c r="H161" i="1" l="1"/>
  <c r="I161" i="1" s="1"/>
  <c r="E162" i="1"/>
  <c r="F162" i="1"/>
  <c r="J162" i="1"/>
  <c r="G163" i="1"/>
  <c r="C163" i="1"/>
  <c r="B164" i="1"/>
  <c r="D164" i="1" s="1"/>
  <c r="H162" i="1" l="1"/>
  <c r="I162" i="1" s="1"/>
  <c r="G164" i="1"/>
  <c r="C164" i="1"/>
  <c r="E163" i="1"/>
  <c r="F163" i="1"/>
  <c r="J163" i="1"/>
  <c r="B165" i="1"/>
  <c r="D165" i="1" s="1"/>
  <c r="H163" i="1" l="1"/>
  <c r="I163" i="1" s="1"/>
  <c r="G165" i="1"/>
  <c r="C165" i="1"/>
  <c r="E164" i="1"/>
  <c r="F164" i="1"/>
  <c r="J164" i="1"/>
  <c r="B166" i="1"/>
  <c r="D166" i="1" s="1"/>
  <c r="H164" i="1" l="1"/>
  <c r="I164" i="1" s="1"/>
  <c r="G166" i="1"/>
  <c r="C166" i="1"/>
  <c r="E165" i="1"/>
  <c r="F165" i="1"/>
  <c r="J165" i="1"/>
  <c r="B167" i="1"/>
  <c r="D167" i="1" s="1"/>
  <c r="H165" i="1" l="1"/>
  <c r="I165" i="1" s="1"/>
  <c r="G167" i="1"/>
  <c r="C167" i="1"/>
  <c r="E166" i="1"/>
  <c r="F166" i="1"/>
  <c r="J166" i="1"/>
  <c r="B168" i="1"/>
  <c r="D168" i="1" s="1"/>
  <c r="H166" i="1" l="1"/>
  <c r="I166" i="1" s="1"/>
  <c r="G168" i="1"/>
  <c r="C168" i="1"/>
  <c r="E167" i="1"/>
  <c r="F167" i="1"/>
  <c r="J167" i="1"/>
  <c r="B169" i="1"/>
  <c r="D169" i="1" s="1"/>
  <c r="H167" i="1" l="1"/>
  <c r="I167" i="1" s="1"/>
  <c r="G169" i="1"/>
  <c r="C169" i="1"/>
  <c r="E168" i="1"/>
  <c r="F168" i="1"/>
  <c r="J168" i="1"/>
  <c r="B170" i="1"/>
  <c r="D170" i="1" s="1"/>
  <c r="H168" i="1" l="1"/>
  <c r="I168" i="1" s="1"/>
  <c r="G170" i="1"/>
  <c r="C170" i="1"/>
  <c r="E169" i="1"/>
  <c r="F169" i="1"/>
  <c r="J169" i="1"/>
  <c r="B171" i="1"/>
  <c r="D171" i="1" s="1"/>
  <c r="H169" i="1" l="1"/>
  <c r="I169" i="1" s="1"/>
  <c r="G171" i="1"/>
  <c r="C171" i="1"/>
  <c r="E170" i="1"/>
  <c r="F170" i="1"/>
  <c r="J170" i="1"/>
  <c r="B172" i="1"/>
  <c r="D172" i="1" s="1"/>
  <c r="H170" i="1" l="1"/>
  <c r="I170" i="1" s="1"/>
  <c r="G172" i="1"/>
  <c r="C172" i="1"/>
  <c r="E171" i="1"/>
  <c r="F171" i="1"/>
  <c r="J171" i="1"/>
  <c r="B173" i="1"/>
  <c r="D173" i="1" s="1"/>
  <c r="H171" i="1" l="1"/>
  <c r="I171" i="1" s="1"/>
  <c r="G173" i="1"/>
  <c r="C173" i="1"/>
  <c r="E172" i="1"/>
  <c r="F172" i="1"/>
  <c r="J172" i="1"/>
  <c r="B174" i="1"/>
  <c r="D174" i="1" s="1"/>
  <c r="H172" i="1" l="1"/>
  <c r="I172" i="1" s="1"/>
  <c r="E173" i="1"/>
  <c r="F173" i="1"/>
  <c r="G174" i="1"/>
  <c r="C174" i="1"/>
  <c r="J173" i="1"/>
  <c r="B175" i="1"/>
  <c r="D175" i="1" s="1"/>
  <c r="H173" i="1" l="1"/>
  <c r="I173" i="1" s="1"/>
  <c r="E174" i="1"/>
  <c r="F174" i="1"/>
  <c r="J174" i="1"/>
  <c r="G175" i="1"/>
  <c r="C175" i="1"/>
  <c r="B176" i="1"/>
  <c r="D176" i="1" s="1"/>
  <c r="H174" i="1" l="1"/>
  <c r="I174" i="1" s="1"/>
  <c r="G176" i="1"/>
  <c r="C176" i="1"/>
  <c r="E175" i="1"/>
  <c r="F175" i="1"/>
  <c r="J175" i="1"/>
  <c r="B177" i="1"/>
  <c r="D177" i="1" s="1"/>
  <c r="H175" i="1" l="1"/>
  <c r="I175" i="1" s="1"/>
  <c r="G177" i="1"/>
  <c r="C177" i="1"/>
  <c r="E176" i="1"/>
  <c r="F176" i="1"/>
  <c r="J176" i="1"/>
  <c r="B178" i="1"/>
  <c r="D178" i="1" s="1"/>
  <c r="H176" i="1" l="1"/>
  <c r="I176" i="1" s="1"/>
  <c r="G178" i="1"/>
  <c r="C178" i="1"/>
  <c r="E177" i="1"/>
  <c r="F177" i="1"/>
  <c r="J177" i="1"/>
  <c r="B179" i="1"/>
  <c r="D179" i="1" s="1"/>
  <c r="H177" i="1" l="1"/>
  <c r="I177" i="1" s="1"/>
  <c r="G179" i="1"/>
  <c r="C179" i="1"/>
  <c r="E178" i="1"/>
  <c r="F178" i="1"/>
  <c r="J178" i="1"/>
  <c r="B180" i="1"/>
  <c r="D180" i="1" s="1"/>
  <c r="H178" i="1" l="1"/>
  <c r="I178" i="1" s="1"/>
  <c r="E179" i="1"/>
  <c r="H179" i="1" s="1"/>
  <c r="I179" i="1" s="1"/>
  <c r="F179" i="1"/>
  <c r="G180" i="1"/>
  <c r="C180" i="1"/>
  <c r="J179" i="1"/>
  <c r="B181" i="1"/>
  <c r="D181" i="1" s="1"/>
  <c r="E180" i="1" l="1"/>
  <c r="H180" i="1" s="1"/>
  <c r="F180" i="1"/>
  <c r="J180" i="1"/>
  <c r="I180" i="1"/>
  <c r="G181" i="1"/>
  <c r="C181" i="1"/>
  <c r="B182" i="1"/>
  <c r="D182" i="1" s="1"/>
  <c r="G182" i="1" l="1"/>
  <c r="C182" i="1"/>
  <c r="E181" i="1"/>
  <c r="F181" i="1"/>
  <c r="J181" i="1"/>
  <c r="B183" i="1"/>
  <c r="D183" i="1" s="1"/>
  <c r="H181" i="1" l="1"/>
  <c r="I181" i="1" s="1"/>
  <c r="G183" i="1"/>
  <c r="C183" i="1"/>
  <c r="E182" i="1"/>
  <c r="F182" i="1"/>
  <c r="J182" i="1"/>
  <c r="B184" i="1"/>
  <c r="D184" i="1" s="1"/>
  <c r="H182" i="1" l="1"/>
  <c r="I182" i="1" s="1"/>
  <c r="E183" i="1"/>
  <c r="F183" i="1"/>
  <c r="G184" i="1"/>
  <c r="C184" i="1"/>
  <c r="J183" i="1"/>
  <c r="B185" i="1"/>
  <c r="D185" i="1" s="1"/>
  <c r="H183" i="1" l="1"/>
  <c r="I183" i="1" s="1"/>
  <c r="E184" i="1"/>
  <c r="F184" i="1"/>
  <c r="J184" i="1"/>
  <c r="G185" i="1"/>
  <c r="C185" i="1"/>
  <c r="B186" i="1"/>
  <c r="D186" i="1" s="1"/>
  <c r="H184" i="1" l="1"/>
  <c r="I184" i="1" s="1"/>
  <c r="G186" i="1"/>
  <c r="C186" i="1"/>
  <c r="E185" i="1"/>
  <c r="F185" i="1"/>
  <c r="J185" i="1"/>
  <c r="B187" i="1"/>
  <c r="D187" i="1" s="1"/>
  <c r="H185" i="1" l="1"/>
  <c r="I185" i="1" s="1"/>
  <c r="E186" i="1"/>
  <c r="F186" i="1"/>
  <c r="G187" i="1"/>
  <c r="C187" i="1"/>
  <c r="J186" i="1"/>
  <c r="B188" i="1"/>
  <c r="D188" i="1" s="1"/>
  <c r="H186" i="1" l="1"/>
  <c r="I186" i="1" s="1"/>
  <c r="E187" i="1"/>
  <c r="F187" i="1"/>
  <c r="J187" i="1"/>
  <c r="G188" i="1"/>
  <c r="C188" i="1"/>
  <c r="B189" i="1"/>
  <c r="D189" i="1" s="1"/>
  <c r="H187" i="1" l="1"/>
  <c r="I187" i="1" s="1"/>
  <c r="E188" i="1"/>
  <c r="F188" i="1"/>
  <c r="G189" i="1"/>
  <c r="C189" i="1"/>
  <c r="J188" i="1"/>
  <c r="B190" i="1"/>
  <c r="D190" i="1" s="1"/>
  <c r="H188" i="1" l="1"/>
  <c r="I188" i="1" s="1"/>
  <c r="J189" i="1"/>
  <c r="G190" i="1"/>
  <c r="C190" i="1"/>
  <c r="E189" i="1"/>
  <c r="F189" i="1"/>
  <c r="B191" i="1"/>
  <c r="D191" i="1" s="1"/>
  <c r="H189" i="1" l="1"/>
  <c r="I189" i="1" s="1"/>
  <c r="G191" i="1"/>
  <c r="C191" i="1"/>
  <c r="E190" i="1"/>
  <c r="F190" i="1"/>
  <c r="J190" i="1"/>
  <c r="B192" i="1"/>
  <c r="D192" i="1" s="1"/>
  <c r="H190" i="1" l="1"/>
  <c r="I190" i="1" s="1"/>
  <c r="E191" i="1"/>
  <c r="H191" i="1" s="1"/>
  <c r="I191" i="1" s="1"/>
  <c r="F191" i="1"/>
  <c r="G192" i="1"/>
  <c r="C192" i="1"/>
  <c r="J191" i="1"/>
  <c r="B193" i="1"/>
  <c r="D193" i="1" s="1"/>
  <c r="E192" i="1" l="1"/>
  <c r="F192" i="1"/>
  <c r="J192" i="1"/>
  <c r="G193" i="1"/>
  <c r="C193" i="1"/>
  <c r="B194" i="1"/>
  <c r="D194" i="1" s="1"/>
  <c r="H192" i="1" l="1"/>
  <c r="I192" i="1" s="1"/>
  <c r="E193" i="1"/>
  <c r="H193" i="1" s="1"/>
  <c r="F193" i="1"/>
  <c r="G194" i="1"/>
  <c r="C194" i="1"/>
  <c r="J193" i="1"/>
  <c r="I193" i="1"/>
  <c r="B195" i="1"/>
  <c r="D195" i="1" s="1"/>
  <c r="E194" i="1" l="1"/>
  <c r="F194" i="1"/>
  <c r="G195" i="1"/>
  <c r="C195" i="1"/>
  <c r="J194" i="1"/>
  <c r="B196" i="1"/>
  <c r="D196" i="1" s="1"/>
  <c r="H194" i="1" l="1"/>
  <c r="I194" i="1" s="1"/>
  <c r="G196" i="1"/>
  <c r="C196" i="1"/>
  <c r="J195" i="1"/>
  <c r="E195" i="1"/>
  <c r="F195" i="1"/>
  <c r="B197" i="1"/>
  <c r="D197" i="1" s="1"/>
  <c r="H195" i="1" l="1"/>
  <c r="I195" i="1" s="1"/>
  <c r="E196" i="1"/>
  <c r="F196" i="1"/>
  <c r="G197" i="1"/>
  <c r="C197" i="1"/>
  <c r="J196" i="1"/>
  <c r="B198" i="1"/>
  <c r="D198" i="1" s="1"/>
  <c r="H196" i="1" l="1"/>
  <c r="I196" i="1" s="1"/>
  <c r="E197" i="1"/>
  <c r="F197" i="1"/>
  <c r="G198" i="1"/>
  <c r="C198" i="1"/>
  <c r="J197" i="1"/>
  <c r="B199" i="1"/>
  <c r="D199" i="1" s="1"/>
  <c r="H197" i="1" l="1"/>
  <c r="I197" i="1" s="1"/>
  <c r="G199" i="1"/>
  <c r="C199" i="1"/>
  <c r="E198" i="1"/>
  <c r="F198" i="1"/>
  <c r="J198" i="1"/>
  <c r="B200" i="1"/>
  <c r="D200" i="1" s="1"/>
  <c r="H198" i="1" l="1"/>
  <c r="I198" i="1" s="1"/>
  <c r="E199" i="1"/>
  <c r="F199" i="1"/>
  <c r="G200" i="1"/>
  <c r="C200" i="1"/>
  <c r="J199" i="1"/>
  <c r="B201" i="1"/>
  <c r="D201" i="1" s="1"/>
  <c r="H199" i="1" l="1"/>
  <c r="I199" i="1" s="1"/>
  <c r="G201" i="1"/>
  <c r="C201" i="1"/>
  <c r="J200" i="1"/>
  <c r="E200" i="1"/>
  <c r="F200" i="1"/>
  <c r="B202" i="1"/>
  <c r="D202" i="1" s="1"/>
  <c r="H200" i="1" l="1"/>
  <c r="I200" i="1" s="1"/>
  <c r="G202" i="1"/>
  <c r="C202" i="1"/>
  <c r="E201" i="1"/>
  <c r="F201" i="1"/>
  <c r="J201" i="1"/>
  <c r="B203" i="1"/>
  <c r="D203" i="1" s="1"/>
  <c r="H201" i="1" l="1"/>
  <c r="I201" i="1" s="1"/>
  <c r="G203" i="1"/>
  <c r="C203" i="1"/>
  <c r="E202" i="1"/>
  <c r="F202" i="1"/>
  <c r="J202" i="1"/>
  <c r="B204" i="1"/>
  <c r="D204" i="1" s="1"/>
  <c r="H202" i="1" l="1"/>
  <c r="I202" i="1" s="1"/>
  <c r="E203" i="1"/>
  <c r="H203" i="1" s="1"/>
  <c r="F203" i="1"/>
  <c r="G204" i="1"/>
  <c r="C204" i="1"/>
  <c r="J203" i="1"/>
  <c r="I203" i="1"/>
  <c r="B205" i="1"/>
  <c r="D205" i="1" s="1"/>
  <c r="G205" i="1" l="1"/>
  <c r="C205" i="1"/>
  <c r="J204" i="1"/>
  <c r="E204" i="1"/>
  <c r="F204" i="1"/>
  <c r="B206" i="1"/>
  <c r="D206" i="1" s="1"/>
  <c r="H204" i="1" l="1"/>
  <c r="I204" i="1" s="1"/>
  <c r="G206" i="1"/>
  <c r="C206" i="1"/>
  <c r="E205" i="1"/>
  <c r="F205" i="1"/>
  <c r="J205" i="1"/>
  <c r="B207" i="1"/>
  <c r="D207" i="1" s="1"/>
  <c r="H205" i="1" l="1"/>
  <c r="I205" i="1" s="1"/>
  <c r="G207" i="1"/>
  <c r="C207" i="1"/>
  <c r="E206" i="1"/>
  <c r="F206" i="1"/>
  <c r="J206" i="1"/>
  <c r="B208" i="1"/>
  <c r="D208" i="1" s="1"/>
  <c r="H206" i="1" l="1"/>
  <c r="I206" i="1" s="1"/>
  <c r="E207" i="1"/>
  <c r="H207" i="1" s="1"/>
  <c r="I207" i="1" s="1"/>
  <c r="F207" i="1"/>
  <c r="G208" i="1"/>
  <c r="C208" i="1"/>
  <c r="J207" i="1"/>
  <c r="B209" i="1"/>
  <c r="D209" i="1" s="1"/>
  <c r="E208" i="1" l="1"/>
  <c r="F208" i="1"/>
  <c r="J208" i="1"/>
  <c r="G209" i="1"/>
  <c r="C209" i="1"/>
  <c r="B210" i="1"/>
  <c r="D210" i="1" s="1"/>
  <c r="H208" i="1" l="1"/>
  <c r="I208" i="1" s="1"/>
  <c r="G210" i="1"/>
  <c r="C210" i="1"/>
  <c r="E209" i="1"/>
  <c r="F209" i="1"/>
  <c r="J209" i="1"/>
  <c r="B211" i="1"/>
  <c r="D211" i="1" s="1"/>
  <c r="H209" i="1" l="1"/>
  <c r="I209" i="1" s="1"/>
  <c r="E210" i="1"/>
  <c r="F210" i="1"/>
  <c r="G211" i="1"/>
  <c r="C211" i="1"/>
  <c r="J210" i="1"/>
  <c r="B212" i="1"/>
  <c r="D212" i="1" s="1"/>
  <c r="H210" i="1" l="1"/>
  <c r="I210" i="1" s="1"/>
  <c r="E211" i="1"/>
  <c r="F211" i="1"/>
  <c r="J211" i="1"/>
  <c r="G212" i="1"/>
  <c r="C212" i="1"/>
  <c r="B213" i="1"/>
  <c r="D213" i="1" s="1"/>
  <c r="H211" i="1" l="1"/>
  <c r="I211" i="1" s="1"/>
  <c r="E212" i="1"/>
  <c r="H212" i="1" s="1"/>
  <c r="F212" i="1"/>
  <c r="G213" i="1"/>
  <c r="C213" i="1"/>
  <c r="J212" i="1"/>
  <c r="I212" i="1"/>
  <c r="B214" i="1"/>
  <c r="D214" i="1" s="1"/>
  <c r="E213" i="1" l="1"/>
  <c r="F213" i="1"/>
  <c r="G214" i="1"/>
  <c r="C214" i="1"/>
  <c r="J213" i="1"/>
  <c r="B215" i="1"/>
  <c r="D215" i="1" s="1"/>
  <c r="H213" i="1" l="1"/>
  <c r="I213" i="1" s="1"/>
  <c r="G215" i="1"/>
  <c r="C215" i="1"/>
  <c r="E214" i="1"/>
  <c r="F214" i="1"/>
  <c r="J214" i="1"/>
  <c r="B216" i="1"/>
  <c r="D216" i="1" s="1"/>
  <c r="I214" i="1" l="1"/>
  <c r="H214" i="1"/>
  <c r="G216" i="1"/>
  <c r="C216" i="1"/>
  <c r="E215" i="1"/>
  <c r="F215" i="1"/>
  <c r="J215" i="1"/>
  <c r="B217" i="1"/>
  <c r="D217" i="1" s="1"/>
  <c r="H215" i="1" l="1"/>
  <c r="I215" i="1" s="1"/>
  <c r="E216" i="1"/>
  <c r="F216" i="1"/>
  <c r="G217" i="1"/>
  <c r="C217" i="1"/>
  <c r="J216" i="1"/>
  <c r="B218" i="1"/>
  <c r="D218" i="1" s="1"/>
  <c r="H216" i="1" l="1"/>
  <c r="I216" i="1" s="1"/>
  <c r="G218" i="1"/>
  <c r="C218" i="1"/>
  <c r="E217" i="1"/>
  <c r="F217" i="1"/>
  <c r="J217" i="1"/>
  <c r="B219" i="1"/>
  <c r="D219" i="1" s="1"/>
  <c r="H217" i="1" l="1"/>
  <c r="I217" i="1" s="1"/>
  <c r="E218" i="1"/>
  <c r="F218" i="1"/>
  <c r="G219" i="1"/>
  <c r="C219" i="1"/>
  <c r="J218" i="1"/>
  <c r="B220" i="1"/>
  <c r="D220" i="1" s="1"/>
  <c r="H218" i="1" l="1"/>
  <c r="I218" i="1" s="1"/>
  <c r="J219" i="1"/>
  <c r="G220" i="1"/>
  <c r="C220" i="1"/>
  <c r="E219" i="1"/>
  <c r="F219" i="1"/>
  <c r="B221" i="1"/>
  <c r="D221" i="1" s="1"/>
  <c r="H219" i="1" l="1"/>
  <c r="I219" i="1" s="1"/>
  <c r="E220" i="1"/>
  <c r="F220" i="1"/>
  <c r="J220" i="1"/>
  <c r="G221" i="1"/>
  <c r="C221" i="1"/>
  <c r="B222" i="1"/>
  <c r="D222" i="1" s="1"/>
  <c r="H220" i="1" l="1"/>
  <c r="I220" i="1" s="1"/>
  <c r="G222" i="1"/>
  <c r="C222" i="1"/>
  <c r="E221" i="1"/>
  <c r="F221" i="1"/>
  <c r="J221" i="1"/>
  <c r="B223" i="1"/>
  <c r="D223" i="1" s="1"/>
  <c r="H221" i="1" l="1"/>
  <c r="I221" i="1" s="1"/>
  <c r="G223" i="1"/>
  <c r="C223" i="1"/>
  <c r="E222" i="1"/>
  <c r="F222" i="1"/>
  <c r="J222" i="1"/>
  <c r="B224" i="1"/>
  <c r="D224" i="1" s="1"/>
  <c r="H222" i="1" l="1"/>
  <c r="I222" i="1" s="1"/>
  <c r="G224" i="1"/>
  <c r="C224" i="1"/>
  <c r="E223" i="1"/>
  <c r="F223" i="1"/>
  <c r="J223" i="1"/>
  <c r="B225" i="1"/>
  <c r="D225" i="1" s="1"/>
  <c r="H223" i="1" l="1"/>
  <c r="I223" i="1" s="1"/>
  <c r="G225" i="1"/>
  <c r="C225" i="1"/>
  <c r="E224" i="1"/>
  <c r="F224" i="1"/>
  <c r="J224" i="1"/>
  <c r="B226" i="1"/>
  <c r="D226" i="1" s="1"/>
  <c r="H224" i="1" l="1"/>
  <c r="I224" i="1" s="1"/>
  <c r="G226" i="1"/>
  <c r="C226" i="1"/>
  <c r="E225" i="1"/>
  <c r="F225" i="1"/>
  <c r="J225" i="1"/>
  <c r="B227" i="1"/>
  <c r="D227" i="1" s="1"/>
  <c r="H225" i="1" l="1"/>
  <c r="I225" i="1" s="1"/>
  <c r="G227" i="1"/>
  <c r="C227" i="1"/>
  <c r="E226" i="1"/>
  <c r="F226" i="1"/>
  <c r="J226" i="1"/>
  <c r="B228" i="1"/>
  <c r="D228" i="1" s="1"/>
  <c r="H226" i="1" l="1"/>
  <c r="I226" i="1" s="1"/>
  <c r="G228" i="1"/>
  <c r="C228" i="1"/>
  <c r="E227" i="1"/>
  <c r="F227" i="1"/>
  <c r="J227" i="1"/>
  <c r="B229" i="1"/>
  <c r="D229" i="1" s="1"/>
  <c r="H227" i="1" l="1"/>
  <c r="I227" i="1" s="1"/>
  <c r="E228" i="1"/>
  <c r="F228" i="1"/>
  <c r="G229" i="1"/>
  <c r="C229" i="1"/>
  <c r="J228" i="1"/>
  <c r="B230" i="1"/>
  <c r="D230" i="1" s="1"/>
  <c r="H228" i="1" l="1"/>
  <c r="I228" i="1" s="1"/>
  <c r="E229" i="1"/>
  <c r="F229" i="1"/>
  <c r="J229" i="1"/>
  <c r="G230" i="1"/>
  <c r="C230" i="1"/>
  <c r="B231" i="1"/>
  <c r="D231" i="1" s="1"/>
  <c r="H229" i="1" l="1"/>
  <c r="I229" i="1" s="1"/>
  <c r="J230" i="1"/>
  <c r="G231" i="1"/>
  <c r="C231" i="1"/>
  <c r="E230" i="1"/>
  <c r="F230" i="1"/>
  <c r="B232" i="1"/>
  <c r="D232" i="1" s="1"/>
  <c r="H230" i="1" l="1"/>
  <c r="I230" i="1" s="1"/>
  <c r="E231" i="1"/>
  <c r="H231" i="1" s="1"/>
  <c r="I231" i="1" s="1"/>
  <c r="F231" i="1"/>
  <c r="J231" i="1"/>
  <c r="G232" i="1"/>
  <c r="C232" i="1"/>
  <c r="B233" i="1"/>
  <c r="D233" i="1" s="1"/>
  <c r="E232" i="1" l="1"/>
  <c r="H232" i="1" s="1"/>
  <c r="F232" i="1"/>
  <c r="G233" i="1"/>
  <c r="C233" i="1"/>
  <c r="J232" i="1"/>
  <c r="I232" i="1"/>
  <c r="B234" i="1"/>
  <c r="D234" i="1" s="1"/>
  <c r="E233" i="1" l="1"/>
  <c r="F233" i="1"/>
  <c r="J233" i="1"/>
  <c r="G234" i="1"/>
  <c r="C234" i="1"/>
  <c r="B235" i="1"/>
  <c r="D235" i="1" s="1"/>
  <c r="H233" i="1" l="1"/>
  <c r="I233" i="1" s="1"/>
  <c r="E234" i="1"/>
  <c r="F234" i="1"/>
  <c r="G235" i="1"/>
  <c r="C235" i="1"/>
  <c r="J234" i="1"/>
  <c r="B236" i="1"/>
  <c r="D236" i="1" s="1"/>
  <c r="H234" i="1" l="1"/>
  <c r="I234" i="1" s="1"/>
  <c r="G236" i="1"/>
  <c r="C236" i="1"/>
  <c r="E235" i="1"/>
  <c r="F235" i="1"/>
  <c r="J235" i="1"/>
  <c r="B237" i="1"/>
  <c r="D237" i="1" s="1"/>
  <c r="H235" i="1" l="1"/>
  <c r="I235" i="1" s="1"/>
  <c r="G237" i="1"/>
  <c r="C237" i="1"/>
  <c r="E236" i="1"/>
  <c r="F236" i="1"/>
  <c r="J236" i="1"/>
  <c r="B238" i="1"/>
  <c r="D238" i="1" s="1"/>
  <c r="H236" i="1" l="1"/>
  <c r="I236" i="1" s="1"/>
  <c r="G238" i="1"/>
  <c r="C238" i="1"/>
  <c r="E237" i="1"/>
  <c r="F237" i="1"/>
  <c r="J237" i="1"/>
  <c r="B239" i="1"/>
  <c r="D239" i="1" s="1"/>
  <c r="H237" i="1" l="1"/>
  <c r="I237" i="1" s="1"/>
  <c r="G239" i="1"/>
  <c r="C239" i="1"/>
  <c r="E238" i="1"/>
  <c r="F238" i="1"/>
  <c r="J238" i="1"/>
  <c r="B240" i="1"/>
  <c r="D240" i="1" s="1"/>
  <c r="H238" i="1" l="1"/>
  <c r="I238" i="1" s="1"/>
  <c r="G240" i="1"/>
  <c r="C240" i="1"/>
  <c r="E239" i="1"/>
  <c r="F239" i="1"/>
  <c r="J239" i="1"/>
  <c r="B241" i="1"/>
  <c r="D241" i="1" s="1"/>
  <c r="H239" i="1" l="1"/>
  <c r="I239" i="1" s="1"/>
  <c r="E240" i="1"/>
  <c r="H240" i="1" s="1"/>
  <c r="F240" i="1"/>
  <c r="G241" i="1"/>
  <c r="C241" i="1"/>
  <c r="I240" i="1"/>
  <c r="J240" i="1"/>
  <c r="B242" i="1"/>
  <c r="D242" i="1" s="1"/>
  <c r="J241" i="1" l="1"/>
  <c r="G242" i="1"/>
  <c r="C242" i="1"/>
  <c r="E241" i="1"/>
  <c r="F241" i="1"/>
  <c r="B243" i="1"/>
  <c r="D243" i="1" s="1"/>
  <c r="H241" i="1" l="1"/>
  <c r="I241" i="1" s="1"/>
  <c r="E242" i="1"/>
  <c r="F242" i="1"/>
  <c r="J242" i="1"/>
  <c r="G243" i="1"/>
  <c r="C243" i="1"/>
  <c r="B244" i="1"/>
  <c r="D244" i="1" s="1"/>
  <c r="H242" i="1" l="1"/>
  <c r="I242" i="1" s="1"/>
  <c r="E243" i="1"/>
  <c r="H243" i="1" s="1"/>
  <c r="F243" i="1"/>
  <c r="G244" i="1"/>
  <c r="C244" i="1"/>
  <c r="I243" i="1"/>
  <c r="J243" i="1"/>
  <c r="B245" i="1"/>
  <c r="D245" i="1" s="1"/>
  <c r="G245" i="1" l="1"/>
  <c r="C245" i="1"/>
  <c r="E244" i="1"/>
  <c r="F244" i="1"/>
  <c r="J244" i="1"/>
  <c r="B246" i="1"/>
  <c r="D246" i="1" s="1"/>
  <c r="H244" i="1" l="1"/>
  <c r="I244" i="1" s="1"/>
  <c r="E245" i="1"/>
  <c r="H245" i="1" s="1"/>
  <c r="F245" i="1"/>
  <c r="G246" i="1"/>
  <c r="C246" i="1"/>
  <c r="I245" i="1"/>
  <c r="J245" i="1"/>
  <c r="B247" i="1"/>
  <c r="D247" i="1" s="1"/>
  <c r="E246" i="1" l="1"/>
  <c r="F246" i="1"/>
  <c r="J246" i="1"/>
  <c r="G247" i="1"/>
  <c r="C247" i="1"/>
  <c r="B248" i="1"/>
  <c r="D248" i="1" s="1"/>
  <c r="H246" i="1" l="1"/>
  <c r="I246" i="1" s="1"/>
  <c r="G248" i="1"/>
  <c r="C248" i="1"/>
  <c r="E247" i="1"/>
  <c r="F247" i="1"/>
  <c r="J247" i="1"/>
  <c r="B249" i="1"/>
  <c r="D249" i="1" s="1"/>
  <c r="H247" i="1" l="1"/>
  <c r="I247" i="1" s="1"/>
  <c r="E248" i="1"/>
  <c r="H248" i="1" s="1"/>
  <c r="F248" i="1"/>
  <c r="G249" i="1"/>
  <c r="C249" i="1"/>
  <c r="I248" i="1"/>
  <c r="J248" i="1"/>
  <c r="B250" i="1"/>
  <c r="D250" i="1" s="1"/>
  <c r="G250" i="1" l="1"/>
  <c r="C250" i="1"/>
  <c r="E249" i="1"/>
  <c r="F249" i="1"/>
  <c r="J249" i="1"/>
  <c r="B251" i="1"/>
  <c r="D251" i="1" s="1"/>
  <c r="H249" i="1" l="1"/>
  <c r="I249" i="1" s="1"/>
  <c r="G251" i="1"/>
  <c r="C251" i="1"/>
  <c r="E250" i="1"/>
  <c r="F250" i="1"/>
  <c r="J250" i="1"/>
  <c r="B252" i="1"/>
  <c r="D252" i="1" s="1"/>
  <c r="H250" i="1" l="1"/>
  <c r="I250" i="1" s="1"/>
  <c r="E251" i="1"/>
  <c r="H251" i="1" s="1"/>
  <c r="F251" i="1"/>
  <c r="G252" i="1"/>
  <c r="C252" i="1"/>
  <c r="I251" i="1"/>
  <c r="J251" i="1"/>
  <c r="B253" i="1"/>
  <c r="D253" i="1" s="1"/>
  <c r="G253" i="1" l="1"/>
  <c r="C253" i="1"/>
  <c r="E252" i="1"/>
  <c r="F252" i="1"/>
  <c r="J252" i="1"/>
  <c r="B254" i="1"/>
  <c r="D254" i="1" s="1"/>
  <c r="H252" i="1" l="1"/>
  <c r="I252" i="1" s="1"/>
  <c r="E253" i="1"/>
  <c r="H253" i="1" s="1"/>
  <c r="F253" i="1"/>
  <c r="G254" i="1"/>
  <c r="C254" i="1"/>
  <c r="I253" i="1"/>
  <c r="J253" i="1"/>
  <c r="B255" i="1"/>
  <c r="D255" i="1" s="1"/>
  <c r="E254" i="1" l="1"/>
  <c r="F254" i="1"/>
  <c r="J254" i="1"/>
  <c r="G255" i="1"/>
  <c r="C255" i="1"/>
  <c r="B256" i="1"/>
  <c r="D256" i="1" s="1"/>
  <c r="I254" i="1" l="1"/>
  <c r="H254" i="1"/>
  <c r="G256" i="1"/>
  <c r="C256" i="1"/>
  <c r="E255" i="1"/>
  <c r="F255" i="1"/>
  <c r="J255" i="1"/>
  <c r="B257" i="1"/>
  <c r="D257" i="1" s="1"/>
  <c r="H255" i="1" l="1"/>
  <c r="I255" i="1" s="1"/>
  <c r="G257" i="1"/>
  <c r="C257" i="1"/>
  <c r="E256" i="1"/>
  <c r="F256" i="1"/>
  <c r="J256" i="1"/>
  <c r="B258" i="1"/>
  <c r="D258" i="1" s="1"/>
  <c r="H256" i="1" l="1"/>
  <c r="I256" i="1" s="1"/>
  <c r="E257" i="1"/>
  <c r="H257" i="1" s="1"/>
  <c r="F257" i="1"/>
  <c r="G258" i="1"/>
  <c r="C258" i="1"/>
  <c r="I257" i="1"/>
  <c r="J257" i="1"/>
  <c r="B259" i="1"/>
  <c r="D259" i="1" s="1"/>
  <c r="G259" i="1" l="1"/>
  <c r="C259" i="1"/>
  <c r="J258" i="1"/>
  <c r="E258" i="1"/>
  <c r="F258" i="1"/>
  <c r="B260" i="1"/>
  <c r="D260" i="1" s="1"/>
  <c r="H258" i="1" l="1"/>
  <c r="I258" i="1" s="1"/>
  <c r="G260" i="1"/>
  <c r="C260" i="1"/>
  <c r="E259" i="1"/>
  <c r="F259" i="1"/>
  <c r="J259" i="1"/>
  <c r="B261" i="1"/>
  <c r="D261" i="1" s="1"/>
  <c r="H259" i="1" l="1"/>
  <c r="I259" i="1" s="1"/>
  <c r="E260" i="1"/>
  <c r="H260" i="1" s="1"/>
  <c r="F260" i="1"/>
  <c r="G261" i="1"/>
  <c r="C261" i="1"/>
  <c r="I260" i="1"/>
  <c r="J260" i="1"/>
  <c r="B262" i="1"/>
  <c r="D262" i="1" s="1"/>
  <c r="G262" i="1" l="1"/>
  <c r="C262" i="1"/>
  <c r="E261" i="1"/>
  <c r="F261" i="1"/>
  <c r="J261" i="1"/>
  <c r="B263" i="1"/>
  <c r="D263" i="1" s="1"/>
  <c r="H261" i="1" l="1"/>
  <c r="I261" i="1" s="1"/>
  <c r="E262" i="1"/>
  <c r="H262" i="1" s="1"/>
  <c r="I262" i="1" s="1"/>
  <c r="F262" i="1"/>
  <c r="G263" i="1"/>
  <c r="C263" i="1"/>
  <c r="J262" i="1"/>
  <c r="B264" i="1"/>
  <c r="D264" i="1" s="1"/>
  <c r="G264" i="1" l="1"/>
  <c r="C264" i="1"/>
  <c r="E263" i="1"/>
  <c r="F263" i="1"/>
  <c r="J263" i="1"/>
  <c r="B265" i="1"/>
  <c r="D265" i="1" s="1"/>
  <c r="H263" i="1" l="1"/>
  <c r="I263" i="1" s="1"/>
  <c r="E264" i="1"/>
  <c r="H264" i="1" s="1"/>
  <c r="F264" i="1"/>
  <c r="G265" i="1"/>
  <c r="C265" i="1"/>
  <c r="I264" i="1"/>
  <c r="J264" i="1"/>
  <c r="B266" i="1"/>
  <c r="D266" i="1" s="1"/>
  <c r="E265" i="1" l="1"/>
  <c r="F265" i="1"/>
  <c r="J265" i="1"/>
  <c r="G266" i="1"/>
  <c r="C266" i="1"/>
  <c r="B267" i="1"/>
  <c r="D267" i="1" s="1"/>
  <c r="H265" i="1" l="1"/>
  <c r="I265" i="1" s="1"/>
  <c r="E266" i="1"/>
  <c r="H266" i="1" s="1"/>
  <c r="F266" i="1"/>
  <c r="G267" i="1"/>
  <c r="C267" i="1"/>
  <c r="I266" i="1"/>
  <c r="J266" i="1"/>
  <c r="H6" i="1" l="1"/>
  <c r="H5" i="1"/>
  <c r="E267" i="1"/>
  <c r="F267" i="1"/>
  <c r="J267" i="1"/>
  <c r="H9" i="1" s="1"/>
  <c r="H7" i="1" l="1"/>
  <c r="H267" i="1"/>
  <c r="F11" i="1"/>
  <c r="I267" i="1"/>
  <c r="H8" i="1" s="1"/>
  <c r="J9" i="1" s="1"/>
  <c r="J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<sst xmlns="http://schemas.openxmlformats.org/spreadsheetml/2006/main" count="40" uniqueCount="37">
  <si>
    <t>sample</t>
  </si>
  <si>
    <t xml:space="preserve">   {382,310,172,107,141,285,439,423,206,-40,-121,45,221,166,-7,-64,50,119,99,123,226,321,278,77,-123,-154,-60,-27,-67,-49,33,64,-58,-240,-304,-290,-249,-195,-157,-187,-277,-281,-129,1,35,104,245,349,351,270,178,135,127,137,192,288,360,317,206,118,54,-28,-134,-204,-215,-231,-272,-322,-300,-207,-128,-134,-200,-244,-247,-224,-186,-124,-16,98,167,202,230,281,334,365,376,371,362,348,306,244,200,180,164,156,151,114,13,-139,-284,-352,-338,-295,-246,-206,-167,-132,-125,-130,-110,-68,-10,42,44,-4,-46,-22,57,125,151,147,131,106,68,28,5,5,17,10,-27,-87,-131,-128,-69,-9,9,-15,-73,-112,-115,-89,-61,-49,-39,-10,23,45,42,15,-9,-23,-31,-41,-63,-72,-56,-39,-41,-53,-60,-55,-59,-59,-27,37,98,130,132,128,121,103,78,61,55,67,86,81,50,12,-7,-14,-28,-48,-75,-121,-167,-195,-189,-167,-139,-125,-126,-104,-65,-46,-60,-72,-51,12,67,94,103,110,111,88,45,-9,-57,-83,-82,-67,-56,-52,-71,-102,-92,-44,-3,-8,-48,-70,-34,28,64,71,71,85,97,82,56,34,32,42,69,98,107,87,44,4,-19,-12,23,39,17,-19,-63,-97,-112,-109,-118,-124,-96,-40,-2,4},
    {2150.00,3762.45,2015.34,4743.09,1511.56,1667.17,11089.60,14906.67,8888.26,10971.28,2554.20,2076.99,3666.46,2409.12,2808.87,1089.83,1034.38,2577.58,1228.59,3901.68,3920.31,3723.82,177.10,1813.23,865.33,948.76,3038.21,1511.35,1433.43,314.16,2748.03,4116.80,2307.44,1049.02,1893.10,1110.85,2487.16,1214.64,1106.30,1470.76,2143.89,1846.64,1932.00,1140.41,1223.49,1099.28,914.62,1807.56,2002.76,1582.22,1771.87,1670.47,1669.55,1876.68,276.70,134.92,729.92,984.83,951.57,947.19,929.00,802.91,338.05,160.22,159.40,539.25,505.38,693.95,559.66,442.36,326.87,172.16,307.76,292.36,332.62,173.08,160.99,302.23,400.85,349.31,310.76,282.49,260.83,291.07,292.68,260.35,257.48,163.55,229.37,276.04,309.73,311.63,281.08,197.53,199.60,248.49,239.59,251.77,246.26,200.56,160.05,176.17,147.26,153.12,192.43,224.06,197.03,197.06,228.40,226.24,202.99,195.48,208.54,219.91,213.84,182.40,206.14,184.05,190.38,164.51,190.87,190.79,174.81,167.92,181.98,164.50,173.47,194.00,198.00},
rule says:  Wrong frequency pattern. Not a clap.
neural network says: it's a clap, p = 0.57</t>
  </si>
  <si>
    <t>Sampling frequency:</t>
  </si>
  <si>
    <t>Hz</t>
  </si>
  <si>
    <t>time [ms]</t>
  </si>
  <si>
    <t>Parsed C++ initialier list ⬇</t>
  </si>
  <si>
    <t>power</t>
  </si>
  <si>
    <t>voltage</t>
  </si>
  <si>
    <t>x^2</t>
  </si>
  <si>
    <t>x*y</t>
  </si>
  <si>
    <t>Zero crossings</t>
  </si>
  <si>
    <t>∑ x =</t>
  </si>
  <si>
    <t>∑ y =</t>
  </si>
  <si>
    <t>∑ xy =</t>
  </si>
  <si>
    <t>∑ x^2 =</t>
  </si>
  <si>
    <t>Linear regresion</t>
  </si>
  <si>
    <t>n =</t>
  </si>
  <si>
    <t>a =</t>
  </si>
  <si>
    <t>b =</t>
  </si>
  <si>
    <t>y = a * x + b</t>
  </si>
  <si>
    <t>x=sample</t>
  </si>
  <si>
    <t>Paste signal samples as C++ initializer lists (raw and FFT) here:
(output to Arduino Serial console)</t>
  </si>
  <si>
    <t>Magnitude</t>
  </si>
  <si>
    <t>Time space:</t>
  </si>
  <si>
    <t>Frequency space:</t>
  </si>
  <si>
    <t>freq. [Hz]</t>
  </si>
  <si>
    <t>freq. [mel]</t>
  </si>
  <si>
    <t>Mel frequency space:</t>
  </si>
  <si>
    <t>Mel filters:</t>
  </si>
  <si>
    <t>Mel point</t>
  </si>
  <si>
    <t>Mel points and filters:</t>
  </si>
  <si>
    <t>Mel filter</t>
  </si>
  <si>
    <t>Value</t>
  </si>
  <si>
    <t>FFT coef.</t>
  </si>
  <si>
    <t>y=log power</t>
  </si>
  <si>
    <t>which includes (from-to) FFT coeficients:</t>
  </si>
  <si>
    <t>This file is part of Clap Recognition Using a Neural Network from Scratch (C++ for Arduino): https://github.com/BojanJurca/Neural-Network-from-Scratch-for-Arduino-A-Clap-Recognition-System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</si>
</sst>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8"/>
      <color theme="0" tint="-0.499984740745262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4" fontId="1" fillId="0" borderId="0" xfId="0" applyNumberFormat="1" applyFont="1"/>
    <xf numFmtId="0" fontId="0" fillId="4" borderId="0" xfId="0" applyFill="1"/>
    <xf numFmtId="0" fontId="0" fillId="4" borderId="0" xfId="0" applyFill="1" applyAlignment="1">
      <alignment horizontal="left" wrapText="1"/>
    </xf>
    <xf numFmtId="0" fontId="1" fillId="4" borderId="0" xfId="0" applyFont="1" applyFill="1" applyAlignment="1">
      <alignment horizontal="left"/>
    </xf>
    <xf numFmtId="4" fontId="0" fillId="0" borderId="0" xfId="0" applyNumberFormat="1"/>
    <xf numFmtId="0" fontId="3" fillId="0" borderId="0" xfId="0" applyFont="1"/>
    <xf numFmtId="4" fontId="3" fillId="0" borderId="0" xfId="0" applyNumberFormat="1" applyFont="1"/>
    <xf numFmtId="0" fontId="1" fillId="5" borderId="0" xfId="0" applyFont="1" applyFill="1" applyAlignment="1">
      <alignment horizontal="right" wrapText="1"/>
    </xf>
    <xf numFmtId="0" fontId="1" fillId="5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horizontal="left"/>
    </xf>
    <xf numFmtId="164" fontId="3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3" fontId="0" fillId="0" borderId="0" xfId="0" applyNumberFormat="1"/>
    <xf numFmtId="0" fontId="3" fillId="0" borderId="0" xfId="0" applyFont="1" applyAlignment="1">
      <alignment horizontal="left" wrapText="1"/>
    </xf>
    <xf numFmtId="0" fontId="1" fillId="3" borderId="0" xfId="0" applyFont="1" applyFill="1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Signal voltage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'Digital signal processing'!$D$11</c:f>
              <c:strCache>
                <c:ptCount val="1"/>
                <c:pt idx="0">
                  <c:v>voltage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'Digital signal processing'!$C$12:$C$267</c:f>
              <c:strCache>
                <c:ptCount val="252"/>
                <c:pt idx="0">
                  <c:v>0</c:v>
                </c:pt>
                <c:pt idx="36">
                  <c:v>1</c:v>
                </c:pt>
                <c:pt idx="72">
                  <c:v>2</c:v>
                </c:pt>
                <c:pt idx="108">
                  <c:v>3</c:v>
                </c:pt>
                <c:pt idx="143">
                  <c:v>4</c:v>
                </c:pt>
                <c:pt idx="179">
                  <c:v>5</c:v>
                </c:pt>
                <c:pt idx="215">
                  <c:v>6</c:v>
                </c:pt>
                <c:pt idx="251">
                  <c:v>7</c:v>
                </c:pt>
              </c:strCache>
            </c:strRef>
          </c:cat>
          <c:val>
            <c:numRef>
              <c:f>'Digital signal processing'!$D$12:$D$267</c:f>
              <c:numCache>
                <c:formatCode>General</c:formatCode>
                <c:ptCount val="256"/>
                <c:pt idx="0">
                  <c:v>382</c:v>
                </c:pt>
                <c:pt idx="1">
                  <c:v>310</c:v>
                </c:pt>
                <c:pt idx="2">
                  <c:v>172</c:v>
                </c:pt>
                <c:pt idx="3">
                  <c:v>107</c:v>
                </c:pt>
                <c:pt idx="4">
                  <c:v>141</c:v>
                </c:pt>
                <c:pt idx="5">
                  <c:v>285</c:v>
                </c:pt>
                <c:pt idx="6">
                  <c:v>439</c:v>
                </c:pt>
                <c:pt idx="7">
                  <c:v>423</c:v>
                </c:pt>
                <c:pt idx="8">
                  <c:v>206</c:v>
                </c:pt>
                <c:pt idx="9">
                  <c:v>-40</c:v>
                </c:pt>
                <c:pt idx="10">
                  <c:v>-121</c:v>
                </c:pt>
                <c:pt idx="11">
                  <c:v>45</c:v>
                </c:pt>
                <c:pt idx="12">
                  <c:v>221</c:v>
                </c:pt>
                <c:pt idx="13">
                  <c:v>166</c:v>
                </c:pt>
                <c:pt idx="14">
                  <c:v>-7</c:v>
                </c:pt>
                <c:pt idx="15">
                  <c:v>-64</c:v>
                </c:pt>
                <c:pt idx="16">
                  <c:v>50</c:v>
                </c:pt>
                <c:pt idx="17">
                  <c:v>119</c:v>
                </c:pt>
                <c:pt idx="18">
                  <c:v>99</c:v>
                </c:pt>
                <c:pt idx="19">
                  <c:v>123</c:v>
                </c:pt>
                <c:pt idx="20">
                  <c:v>226</c:v>
                </c:pt>
                <c:pt idx="21">
                  <c:v>321</c:v>
                </c:pt>
                <c:pt idx="22">
                  <c:v>278</c:v>
                </c:pt>
                <c:pt idx="23">
                  <c:v>77</c:v>
                </c:pt>
                <c:pt idx="24">
                  <c:v>-123</c:v>
                </c:pt>
                <c:pt idx="25">
                  <c:v>-154</c:v>
                </c:pt>
                <c:pt idx="26">
                  <c:v>-60</c:v>
                </c:pt>
                <c:pt idx="27">
                  <c:v>-27</c:v>
                </c:pt>
                <c:pt idx="28">
                  <c:v>-67</c:v>
                </c:pt>
                <c:pt idx="29">
                  <c:v>-49</c:v>
                </c:pt>
                <c:pt idx="30">
                  <c:v>33</c:v>
                </c:pt>
                <c:pt idx="31">
                  <c:v>64</c:v>
                </c:pt>
                <c:pt idx="32">
                  <c:v>-58</c:v>
                </c:pt>
                <c:pt idx="33">
                  <c:v>-240</c:v>
                </c:pt>
                <c:pt idx="34">
                  <c:v>-304</c:v>
                </c:pt>
                <c:pt idx="35">
                  <c:v>-290</c:v>
                </c:pt>
                <c:pt idx="36">
                  <c:v>-249</c:v>
                </c:pt>
                <c:pt idx="37">
                  <c:v>-195</c:v>
                </c:pt>
                <c:pt idx="38">
                  <c:v>-157</c:v>
                </c:pt>
                <c:pt idx="39">
                  <c:v>-187</c:v>
                </c:pt>
                <c:pt idx="40">
                  <c:v>-277</c:v>
                </c:pt>
                <c:pt idx="41">
                  <c:v>-281</c:v>
                </c:pt>
                <c:pt idx="42">
                  <c:v>-129</c:v>
                </c:pt>
                <c:pt idx="43">
                  <c:v>1</c:v>
                </c:pt>
                <c:pt idx="44">
                  <c:v>35</c:v>
                </c:pt>
                <c:pt idx="45">
                  <c:v>104</c:v>
                </c:pt>
                <c:pt idx="46">
                  <c:v>245</c:v>
                </c:pt>
                <c:pt idx="47">
                  <c:v>349</c:v>
                </c:pt>
                <c:pt idx="48">
                  <c:v>351</c:v>
                </c:pt>
                <c:pt idx="49">
                  <c:v>270</c:v>
                </c:pt>
                <c:pt idx="50">
                  <c:v>178</c:v>
                </c:pt>
                <c:pt idx="51">
                  <c:v>135</c:v>
                </c:pt>
                <c:pt idx="52">
                  <c:v>127</c:v>
                </c:pt>
                <c:pt idx="53">
                  <c:v>137</c:v>
                </c:pt>
                <c:pt idx="54">
                  <c:v>192</c:v>
                </c:pt>
                <c:pt idx="55">
                  <c:v>288</c:v>
                </c:pt>
                <c:pt idx="56">
                  <c:v>360</c:v>
                </c:pt>
                <c:pt idx="57">
                  <c:v>317</c:v>
                </c:pt>
                <c:pt idx="58">
                  <c:v>206</c:v>
                </c:pt>
                <c:pt idx="59">
                  <c:v>118</c:v>
                </c:pt>
                <c:pt idx="60">
                  <c:v>54</c:v>
                </c:pt>
                <c:pt idx="61">
                  <c:v>-28</c:v>
                </c:pt>
                <c:pt idx="62">
                  <c:v>-134</c:v>
                </c:pt>
                <c:pt idx="63">
                  <c:v>-204</c:v>
                </c:pt>
                <c:pt idx="64">
                  <c:v>-215</c:v>
                </c:pt>
                <c:pt idx="65">
                  <c:v>-231</c:v>
                </c:pt>
                <c:pt idx="66">
                  <c:v>-272</c:v>
                </c:pt>
                <c:pt idx="67">
                  <c:v>-322</c:v>
                </c:pt>
                <c:pt idx="68">
                  <c:v>-300</c:v>
                </c:pt>
                <c:pt idx="69">
                  <c:v>-207</c:v>
                </c:pt>
                <c:pt idx="70">
                  <c:v>-128</c:v>
                </c:pt>
                <c:pt idx="71">
                  <c:v>-134</c:v>
                </c:pt>
                <c:pt idx="72">
                  <c:v>-200</c:v>
                </c:pt>
                <c:pt idx="73">
                  <c:v>-244</c:v>
                </c:pt>
                <c:pt idx="74">
                  <c:v>-247</c:v>
                </c:pt>
                <c:pt idx="75">
                  <c:v>-224</c:v>
                </c:pt>
                <c:pt idx="76">
                  <c:v>-186</c:v>
                </c:pt>
                <c:pt idx="77">
                  <c:v>-124</c:v>
                </c:pt>
                <c:pt idx="78">
                  <c:v>-16</c:v>
                </c:pt>
                <c:pt idx="79">
                  <c:v>98</c:v>
                </c:pt>
                <c:pt idx="80">
                  <c:v>167</c:v>
                </c:pt>
                <c:pt idx="81">
                  <c:v>202</c:v>
                </c:pt>
                <c:pt idx="82">
                  <c:v>230</c:v>
                </c:pt>
                <c:pt idx="83">
                  <c:v>281</c:v>
                </c:pt>
                <c:pt idx="84">
                  <c:v>334</c:v>
                </c:pt>
                <c:pt idx="85">
                  <c:v>365</c:v>
                </c:pt>
                <c:pt idx="86">
                  <c:v>376</c:v>
                </c:pt>
                <c:pt idx="87">
                  <c:v>371</c:v>
                </c:pt>
                <c:pt idx="88">
                  <c:v>362</c:v>
                </c:pt>
                <c:pt idx="89">
                  <c:v>348</c:v>
                </c:pt>
                <c:pt idx="90">
                  <c:v>306</c:v>
                </c:pt>
                <c:pt idx="91">
                  <c:v>244</c:v>
                </c:pt>
                <c:pt idx="92">
                  <c:v>200</c:v>
                </c:pt>
                <c:pt idx="93">
                  <c:v>180</c:v>
                </c:pt>
                <c:pt idx="94">
                  <c:v>164</c:v>
                </c:pt>
                <c:pt idx="95">
                  <c:v>156</c:v>
                </c:pt>
                <c:pt idx="96">
                  <c:v>151</c:v>
                </c:pt>
                <c:pt idx="97">
                  <c:v>114</c:v>
                </c:pt>
                <c:pt idx="98">
                  <c:v>13</c:v>
                </c:pt>
                <c:pt idx="99">
                  <c:v>-139</c:v>
                </c:pt>
                <c:pt idx="100">
                  <c:v>-284</c:v>
                </c:pt>
                <c:pt idx="101">
                  <c:v>-352</c:v>
                </c:pt>
                <c:pt idx="102">
                  <c:v>-338</c:v>
                </c:pt>
                <c:pt idx="103">
                  <c:v>-295</c:v>
                </c:pt>
                <c:pt idx="104">
                  <c:v>-246</c:v>
                </c:pt>
                <c:pt idx="105">
                  <c:v>-206</c:v>
                </c:pt>
                <c:pt idx="106">
                  <c:v>-167</c:v>
                </c:pt>
                <c:pt idx="107">
                  <c:v>-132</c:v>
                </c:pt>
                <c:pt idx="108">
                  <c:v>-125</c:v>
                </c:pt>
                <c:pt idx="109">
                  <c:v>-130</c:v>
                </c:pt>
                <c:pt idx="110">
                  <c:v>-110</c:v>
                </c:pt>
                <c:pt idx="111">
                  <c:v>-68</c:v>
                </c:pt>
                <c:pt idx="112">
                  <c:v>-10</c:v>
                </c:pt>
                <c:pt idx="113">
                  <c:v>42</c:v>
                </c:pt>
                <c:pt idx="114">
                  <c:v>44</c:v>
                </c:pt>
                <c:pt idx="115">
                  <c:v>-4</c:v>
                </c:pt>
                <c:pt idx="116">
                  <c:v>-46</c:v>
                </c:pt>
                <c:pt idx="117">
                  <c:v>-22</c:v>
                </c:pt>
                <c:pt idx="118">
                  <c:v>57</c:v>
                </c:pt>
                <c:pt idx="119">
                  <c:v>125</c:v>
                </c:pt>
                <c:pt idx="120">
                  <c:v>151</c:v>
                </c:pt>
                <c:pt idx="121">
                  <c:v>147</c:v>
                </c:pt>
                <c:pt idx="122">
                  <c:v>131</c:v>
                </c:pt>
                <c:pt idx="123">
                  <c:v>106</c:v>
                </c:pt>
                <c:pt idx="124">
                  <c:v>68</c:v>
                </c:pt>
                <c:pt idx="125">
                  <c:v>28</c:v>
                </c:pt>
                <c:pt idx="126">
                  <c:v>5</c:v>
                </c:pt>
                <c:pt idx="127">
                  <c:v>5</c:v>
                </c:pt>
                <c:pt idx="128">
                  <c:v>17</c:v>
                </c:pt>
                <c:pt idx="129">
                  <c:v>10</c:v>
                </c:pt>
                <c:pt idx="130">
                  <c:v>-27</c:v>
                </c:pt>
                <c:pt idx="131">
                  <c:v>-87</c:v>
                </c:pt>
                <c:pt idx="132">
                  <c:v>-131</c:v>
                </c:pt>
                <c:pt idx="133">
                  <c:v>-128</c:v>
                </c:pt>
                <c:pt idx="134">
                  <c:v>-69</c:v>
                </c:pt>
                <c:pt idx="135">
                  <c:v>-9</c:v>
                </c:pt>
                <c:pt idx="136">
                  <c:v>9</c:v>
                </c:pt>
                <c:pt idx="137">
                  <c:v>-15</c:v>
                </c:pt>
                <c:pt idx="138">
                  <c:v>-73</c:v>
                </c:pt>
                <c:pt idx="139">
                  <c:v>-112</c:v>
                </c:pt>
                <c:pt idx="140">
                  <c:v>-115</c:v>
                </c:pt>
                <c:pt idx="141">
                  <c:v>-89</c:v>
                </c:pt>
                <c:pt idx="142">
                  <c:v>-61</c:v>
                </c:pt>
                <c:pt idx="143">
                  <c:v>-49</c:v>
                </c:pt>
                <c:pt idx="144">
                  <c:v>-39</c:v>
                </c:pt>
                <c:pt idx="145">
                  <c:v>-10</c:v>
                </c:pt>
                <c:pt idx="146">
                  <c:v>23</c:v>
                </c:pt>
                <c:pt idx="147">
                  <c:v>45</c:v>
                </c:pt>
                <c:pt idx="148">
                  <c:v>42</c:v>
                </c:pt>
                <c:pt idx="149">
                  <c:v>15</c:v>
                </c:pt>
                <c:pt idx="150">
                  <c:v>-9</c:v>
                </c:pt>
                <c:pt idx="151">
                  <c:v>-23</c:v>
                </c:pt>
                <c:pt idx="152">
                  <c:v>-31</c:v>
                </c:pt>
                <c:pt idx="153">
                  <c:v>-41</c:v>
                </c:pt>
                <c:pt idx="154">
                  <c:v>-63</c:v>
                </c:pt>
                <c:pt idx="155">
                  <c:v>-72</c:v>
                </c:pt>
                <c:pt idx="156">
                  <c:v>-56</c:v>
                </c:pt>
                <c:pt idx="157">
                  <c:v>-39</c:v>
                </c:pt>
                <c:pt idx="158">
                  <c:v>-41</c:v>
                </c:pt>
                <c:pt idx="159">
                  <c:v>-53</c:v>
                </c:pt>
                <c:pt idx="160">
                  <c:v>-60</c:v>
                </c:pt>
                <c:pt idx="161">
                  <c:v>-55</c:v>
                </c:pt>
                <c:pt idx="162">
                  <c:v>-59</c:v>
                </c:pt>
                <c:pt idx="163">
                  <c:v>-59</c:v>
                </c:pt>
                <c:pt idx="164">
                  <c:v>-27</c:v>
                </c:pt>
                <c:pt idx="165">
                  <c:v>37</c:v>
                </c:pt>
                <c:pt idx="166">
                  <c:v>98</c:v>
                </c:pt>
                <c:pt idx="167">
                  <c:v>130</c:v>
                </c:pt>
                <c:pt idx="168">
                  <c:v>132</c:v>
                </c:pt>
                <c:pt idx="169">
                  <c:v>128</c:v>
                </c:pt>
                <c:pt idx="170">
                  <c:v>121</c:v>
                </c:pt>
                <c:pt idx="171">
                  <c:v>103</c:v>
                </c:pt>
                <c:pt idx="172">
                  <c:v>78</c:v>
                </c:pt>
                <c:pt idx="173">
                  <c:v>61</c:v>
                </c:pt>
                <c:pt idx="174">
                  <c:v>55</c:v>
                </c:pt>
                <c:pt idx="175">
                  <c:v>67</c:v>
                </c:pt>
                <c:pt idx="176">
                  <c:v>86</c:v>
                </c:pt>
                <c:pt idx="177">
                  <c:v>81</c:v>
                </c:pt>
                <c:pt idx="178">
                  <c:v>50</c:v>
                </c:pt>
                <c:pt idx="179">
                  <c:v>12</c:v>
                </c:pt>
                <c:pt idx="180">
                  <c:v>-7</c:v>
                </c:pt>
                <c:pt idx="181">
                  <c:v>-14</c:v>
                </c:pt>
                <c:pt idx="182">
                  <c:v>-28</c:v>
                </c:pt>
                <c:pt idx="183">
                  <c:v>-48</c:v>
                </c:pt>
                <c:pt idx="184">
                  <c:v>-75</c:v>
                </c:pt>
                <c:pt idx="185">
                  <c:v>-121</c:v>
                </c:pt>
                <c:pt idx="186">
                  <c:v>-167</c:v>
                </c:pt>
                <c:pt idx="187">
                  <c:v>-195</c:v>
                </c:pt>
                <c:pt idx="188">
                  <c:v>-189</c:v>
                </c:pt>
                <c:pt idx="189">
                  <c:v>-167</c:v>
                </c:pt>
                <c:pt idx="190">
                  <c:v>-139</c:v>
                </c:pt>
                <c:pt idx="191">
                  <c:v>-125</c:v>
                </c:pt>
                <c:pt idx="192">
                  <c:v>-126</c:v>
                </c:pt>
                <c:pt idx="193">
                  <c:v>-104</c:v>
                </c:pt>
                <c:pt idx="194">
                  <c:v>-65</c:v>
                </c:pt>
                <c:pt idx="195">
                  <c:v>-46</c:v>
                </c:pt>
                <c:pt idx="196">
                  <c:v>-60</c:v>
                </c:pt>
                <c:pt idx="197">
                  <c:v>-72</c:v>
                </c:pt>
                <c:pt idx="198">
                  <c:v>-51</c:v>
                </c:pt>
                <c:pt idx="199">
                  <c:v>12</c:v>
                </c:pt>
                <c:pt idx="200">
                  <c:v>67</c:v>
                </c:pt>
                <c:pt idx="201">
                  <c:v>94</c:v>
                </c:pt>
                <c:pt idx="202">
                  <c:v>103</c:v>
                </c:pt>
                <c:pt idx="203">
                  <c:v>110</c:v>
                </c:pt>
                <c:pt idx="204">
                  <c:v>111</c:v>
                </c:pt>
                <c:pt idx="205">
                  <c:v>88</c:v>
                </c:pt>
                <c:pt idx="206">
                  <c:v>45</c:v>
                </c:pt>
                <c:pt idx="207">
                  <c:v>-9</c:v>
                </c:pt>
                <c:pt idx="208">
                  <c:v>-57</c:v>
                </c:pt>
                <c:pt idx="209">
                  <c:v>-83</c:v>
                </c:pt>
                <c:pt idx="210">
                  <c:v>-82</c:v>
                </c:pt>
                <c:pt idx="211">
                  <c:v>-67</c:v>
                </c:pt>
                <c:pt idx="212">
                  <c:v>-56</c:v>
                </c:pt>
                <c:pt idx="213">
                  <c:v>-52</c:v>
                </c:pt>
                <c:pt idx="214">
                  <c:v>-71</c:v>
                </c:pt>
                <c:pt idx="215">
                  <c:v>-102</c:v>
                </c:pt>
                <c:pt idx="216">
                  <c:v>-92</c:v>
                </c:pt>
                <c:pt idx="217">
                  <c:v>-44</c:v>
                </c:pt>
                <c:pt idx="218">
                  <c:v>-3</c:v>
                </c:pt>
                <c:pt idx="219">
                  <c:v>-8</c:v>
                </c:pt>
                <c:pt idx="220">
                  <c:v>-48</c:v>
                </c:pt>
                <c:pt idx="221">
                  <c:v>-70</c:v>
                </c:pt>
                <c:pt idx="222">
                  <c:v>-34</c:v>
                </c:pt>
                <c:pt idx="223">
                  <c:v>28</c:v>
                </c:pt>
                <c:pt idx="224">
                  <c:v>64</c:v>
                </c:pt>
                <c:pt idx="225">
                  <c:v>71</c:v>
                </c:pt>
                <c:pt idx="226">
                  <c:v>71</c:v>
                </c:pt>
                <c:pt idx="227">
                  <c:v>85</c:v>
                </c:pt>
                <c:pt idx="228">
                  <c:v>97</c:v>
                </c:pt>
                <c:pt idx="229">
                  <c:v>82</c:v>
                </c:pt>
                <c:pt idx="230">
                  <c:v>56</c:v>
                </c:pt>
                <c:pt idx="231">
                  <c:v>34</c:v>
                </c:pt>
                <c:pt idx="232">
                  <c:v>32</c:v>
                </c:pt>
                <c:pt idx="233">
                  <c:v>42</c:v>
                </c:pt>
                <c:pt idx="234">
                  <c:v>69</c:v>
                </c:pt>
                <c:pt idx="235">
                  <c:v>98</c:v>
                </c:pt>
                <c:pt idx="236">
                  <c:v>107</c:v>
                </c:pt>
                <c:pt idx="237">
                  <c:v>87</c:v>
                </c:pt>
                <c:pt idx="238">
                  <c:v>44</c:v>
                </c:pt>
                <c:pt idx="239">
                  <c:v>4</c:v>
                </c:pt>
                <c:pt idx="240">
                  <c:v>-19</c:v>
                </c:pt>
                <c:pt idx="241">
                  <c:v>-12</c:v>
                </c:pt>
                <c:pt idx="242">
                  <c:v>23</c:v>
                </c:pt>
                <c:pt idx="243">
                  <c:v>39</c:v>
                </c:pt>
                <c:pt idx="244">
                  <c:v>17</c:v>
                </c:pt>
                <c:pt idx="245">
                  <c:v>-19</c:v>
                </c:pt>
                <c:pt idx="246">
                  <c:v>-63</c:v>
                </c:pt>
                <c:pt idx="247">
                  <c:v>-97</c:v>
                </c:pt>
                <c:pt idx="248">
                  <c:v>-112</c:v>
                </c:pt>
                <c:pt idx="249">
                  <c:v>-109</c:v>
                </c:pt>
                <c:pt idx="250">
                  <c:v>-118</c:v>
                </c:pt>
                <c:pt idx="251">
                  <c:v>-124</c:v>
                </c:pt>
                <c:pt idx="252">
                  <c:v>-96</c:v>
                </c:pt>
                <c:pt idx="253">
                  <c:v>-40</c:v>
                </c:pt>
                <c:pt idx="254">
                  <c:v>-2</c:v>
                </c:pt>
                <c:pt idx="25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6A-4B72-A407-70D0950A7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288384"/>
        <c:axId val="171270624"/>
      </c:lineChart>
      <c:catAx>
        <c:axId val="171288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71270624"/>
        <c:crosses val="autoZero"/>
        <c:auto val="1"/>
        <c:lblAlgn val="ctr"/>
        <c:lblOffset val="100"/>
        <c:noMultiLvlLbl val="0"/>
      </c:catAx>
      <c:valAx>
        <c:axId val="1712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71288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Signal</a:t>
            </a:r>
            <a:r>
              <a:rPr lang="sl-SI" baseline="0"/>
              <a:t> power</a:t>
            </a:r>
            <a:endParaRPr lang="sl-S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'Digital signal processing'!$E$11</c:f>
              <c:strCache>
                <c:ptCount val="1"/>
                <c:pt idx="0">
                  <c:v>power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2">
                    <a:lumMod val="40000"/>
                    <a:lumOff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'Digital signal processing'!$C$12:$C$267</c:f>
              <c:strCache>
                <c:ptCount val="252"/>
                <c:pt idx="0">
                  <c:v>0</c:v>
                </c:pt>
                <c:pt idx="36">
                  <c:v>1</c:v>
                </c:pt>
                <c:pt idx="72">
                  <c:v>2</c:v>
                </c:pt>
                <c:pt idx="108">
                  <c:v>3</c:v>
                </c:pt>
                <c:pt idx="143">
                  <c:v>4</c:v>
                </c:pt>
                <c:pt idx="179">
                  <c:v>5</c:v>
                </c:pt>
                <c:pt idx="215">
                  <c:v>6</c:v>
                </c:pt>
                <c:pt idx="251">
                  <c:v>7</c:v>
                </c:pt>
              </c:strCache>
            </c:strRef>
          </c:cat>
          <c:val>
            <c:numRef>
              <c:f>'Digital signal processing'!$E$12:$E$267</c:f>
              <c:numCache>
                <c:formatCode>0</c:formatCode>
                <c:ptCount val="256"/>
                <c:pt idx="0">
                  <c:v>145924</c:v>
                </c:pt>
                <c:pt idx="1">
                  <c:v>96100</c:v>
                </c:pt>
                <c:pt idx="2">
                  <c:v>29584</c:v>
                </c:pt>
                <c:pt idx="3">
                  <c:v>11449</c:v>
                </c:pt>
                <c:pt idx="4">
                  <c:v>19881</c:v>
                </c:pt>
                <c:pt idx="5">
                  <c:v>81225</c:v>
                </c:pt>
                <c:pt idx="6">
                  <c:v>192721</c:v>
                </c:pt>
                <c:pt idx="7">
                  <c:v>178929</c:v>
                </c:pt>
                <c:pt idx="8">
                  <c:v>42436</c:v>
                </c:pt>
                <c:pt idx="9">
                  <c:v>1600</c:v>
                </c:pt>
                <c:pt idx="10">
                  <c:v>14641</c:v>
                </c:pt>
                <c:pt idx="11">
                  <c:v>2025</c:v>
                </c:pt>
                <c:pt idx="12">
                  <c:v>48841</c:v>
                </c:pt>
                <c:pt idx="13">
                  <c:v>27556</c:v>
                </c:pt>
                <c:pt idx="14">
                  <c:v>49</c:v>
                </c:pt>
                <c:pt idx="15">
                  <c:v>4096</c:v>
                </c:pt>
                <c:pt idx="16">
                  <c:v>2500</c:v>
                </c:pt>
                <c:pt idx="17">
                  <c:v>14161</c:v>
                </c:pt>
                <c:pt idx="18">
                  <c:v>9801</c:v>
                </c:pt>
                <c:pt idx="19">
                  <c:v>15129</c:v>
                </c:pt>
                <c:pt idx="20">
                  <c:v>51076</c:v>
                </c:pt>
                <c:pt idx="21">
                  <c:v>103041</c:v>
                </c:pt>
                <c:pt idx="22">
                  <c:v>77284</c:v>
                </c:pt>
                <c:pt idx="23">
                  <c:v>5929</c:v>
                </c:pt>
                <c:pt idx="24">
                  <c:v>15129</c:v>
                </c:pt>
                <c:pt idx="25">
                  <c:v>23716</c:v>
                </c:pt>
                <c:pt idx="26">
                  <c:v>3600</c:v>
                </c:pt>
                <c:pt idx="27">
                  <c:v>729</c:v>
                </c:pt>
                <c:pt idx="28">
                  <c:v>4489</c:v>
                </c:pt>
                <c:pt idx="29">
                  <c:v>2401</c:v>
                </c:pt>
                <c:pt idx="30">
                  <c:v>1089</c:v>
                </c:pt>
                <c:pt idx="31">
                  <c:v>4096</c:v>
                </c:pt>
                <c:pt idx="32">
                  <c:v>3364</c:v>
                </c:pt>
                <c:pt idx="33">
                  <c:v>57600</c:v>
                </c:pt>
                <c:pt idx="34">
                  <c:v>92416</c:v>
                </c:pt>
                <c:pt idx="35">
                  <c:v>84100</c:v>
                </c:pt>
                <c:pt idx="36">
                  <c:v>62001</c:v>
                </c:pt>
                <c:pt idx="37">
                  <c:v>38025</c:v>
                </c:pt>
                <c:pt idx="38">
                  <c:v>24649</c:v>
                </c:pt>
                <c:pt idx="39">
                  <c:v>34969</c:v>
                </c:pt>
                <c:pt idx="40">
                  <c:v>76729</c:v>
                </c:pt>
                <c:pt idx="41">
                  <c:v>78961</c:v>
                </c:pt>
                <c:pt idx="42">
                  <c:v>16641</c:v>
                </c:pt>
                <c:pt idx="43">
                  <c:v>1</c:v>
                </c:pt>
                <c:pt idx="44">
                  <c:v>1225</c:v>
                </c:pt>
                <c:pt idx="45">
                  <c:v>10816</c:v>
                </c:pt>
                <c:pt idx="46">
                  <c:v>60025</c:v>
                </c:pt>
                <c:pt idx="47">
                  <c:v>121801</c:v>
                </c:pt>
                <c:pt idx="48">
                  <c:v>123201</c:v>
                </c:pt>
                <c:pt idx="49">
                  <c:v>72900</c:v>
                </c:pt>
                <c:pt idx="50">
                  <c:v>31684</c:v>
                </c:pt>
                <c:pt idx="51">
                  <c:v>18225</c:v>
                </c:pt>
                <c:pt idx="52">
                  <c:v>16129</c:v>
                </c:pt>
                <c:pt idx="53">
                  <c:v>18769</c:v>
                </c:pt>
                <c:pt idx="54">
                  <c:v>36864</c:v>
                </c:pt>
                <c:pt idx="55">
                  <c:v>82944</c:v>
                </c:pt>
                <c:pt idx="56">
                  <c:v>129600</c:v>
                </c:pt>
                <c:pt idx="57">
                  <c:v>100489</c:v>
                </c:pt>
                <c:pt idx="58">
                  <c:v>42436</c:v>
                </c:pt>
                <c:pt idx="59">
                  <c:v>13924</c:v>
                </c:pt>
                <c:pt idx="60">
                  <c:v>2916</c:v>
                </c:pt>
                <c:pt idx="61">
                  <c:v>784</c:v>
                </c:pt>
                <c:pt idx="62">
                  <c:v>17956</c:v>
                </c:pt>
                <c:pt idx="63">
                  <c:v>41616</c:v>
                </c:pt>
                <c:pt idx="64">
                  <c:v>46225</c:v>
                </c:pt>
                <c:pt idx="65">
                  <c:v>53361</c:v>
                </c:pt>
                <c:pt idx="66">
                  <c:v>73984</c:v>
                </c:pt>
                <c:pt idx="67">
                  <c:v>103684</c:v>
                </c:pt>
                <c:pt idx="68">
                  <c:v>90000</c:v>
                </c:pt>
                <c:pt idx="69">
                  <c:v>42849</c:v>
                </c:pt>
                <c:pt idx="70">
                  <c:v>16384</c:v>
                </c:pt>
                <c:pt idx="71">
                  <c:v>17956</c:v>
                </c:pt>
                <c:pt idx="72">
                  <c:v>40000</c:v>
                </c:pt>
                <c:pt idx="73">
                  <c:v>59536</c:v>
                </c:pt>
                <c:pt idx="74">
                  <c:v>61009</c:v>
                </c:pt>
                <c:pt idx="75">
                  <c:v>50176</c:v>
                </c:pt>
                <c:pt idx="76">
                  <c:v>34596</c:v>
                </c:pt>
                <c:pt idx="77">
                  <c:v>15376</c:v>
                </c:pt>
                <c:pt idx="78">
                  <c:v>256</c:v>
                </c:pt>
                <c:pt idx="79">
                  <c:v>9604</c:v>
                </c:pt>
                <c:pt idx="80">
                  <c:v>27889</c:v>
                </c:pt>
                <c:pt idx="81">
                  <c:v>40804</c:v>
                </c:pt>
                <c:pt idx="82">
                  <c:v>52900</c:v>
                </c:pt>
                <c:pt idx="83">
                  <c:v>78961</c:v>
                </c:pt>
                <c:pt idx="84">
                  <c:v>111556</c:v>
                </c:pt>
                <c:pt idx="85">
                  <c:v>133225</c:v>
                </c:pt>
                <c:pt idx="86">
                  <c:v>141376</c:v>
                </c:pt>
                <c:pt idx="87">
                  <c:v>137641</c:v>
                </c:pt>
                <c:pt idx="88">
                  <c:v>131044</c:v>
                </c:pt>
                <c:pt idx="89">
                  <c:v>121104</c:v>
                </c:pt>
                <c:pt idx="90">
                  <c:v>93636</c:v>
                </c:pt>
                <c:pt idx="91">
                  <c:v>59536</c:v>
                </c:pt>
                <c:pt idx="92">
                  <c:v>40000</c:v>
                </c:pt>
                <c:pt idx="93">
                  <c:v>32400</c:v>
                </c:pt>
                <c:pt idx="94">
                  <c:v>26896</c:v>
                </c:pt>
                <c:pt idx="95">
                  <c:v>24336</c:v>
                </c:pt>
                <c:pt idx="96">
                  <c:v>22801</c:v>
                </c:pt>
                <c:pt idx="97">
                  <c:v>12996</c:v>
                </c:pt>
                <c:pt idx="98">
                  <c:v>169</c:v>
                </c:pt>
                <c:pt idx="99">
                  <c:v>19321</c:v>
                </c:pt>
                <c:pt idx="100">
                  <c:v>80656</c:v>
                </c:pt>
                <c:pt idx="101">
                  <c:v>123904</c:v>
                </c:pt>
                <c:pt idx="102">
                  <c:v>114244</c:v>
                </c:pt>
                <c:pt idx="103">
                  <c:v>87025</c:v>
                </c:pt>
                <c:pt idx="104">
                  <c:v>60516</c:v>
                </c:pt>
                <c:pt idx="105">
                  <c:v>42436</c:v>
                </c:pt>
                <c:pt idx="106">
                  <c:v>27889</c:v>
                </c:pt>
                <c:pt idx="107">
                  <c:v>17424</c:v>
                </c:pt>
                <c:pt idx="108">
                  <c:v>15625</c:v>
                </c:pt>
                <c:pt idx="109">
                  <c:v>16900</c:v>
                </c:pt>
                <c:pt idx="110">
                  <c:v>12100</c:v>
                </c:pt>
                <c:pt idx="111">
                  <c:v>4624</c:v>
                </c:pt>
                <c:pt idx="112">
                  <c:v>100</c:v>
                </c:pt>
                <c:pt idx="113">
                  <c:v>1764</c:v>
                </c:pt>
                <c:pt idx="114">
                  <c:v>1936</c:v>
                </c:pt>
                <c:pt idx="115">
                  <c:v>16</c:v>
                </c:pt>
                <c:pt idx="116">
                  <c:v>2116</c:v>
                </c:pt>
                <c:pt idx="117">
                  <c:v>484</c:v>
                </c:pt>
                <c:pt idx="118">
                  <c:v>3249</c:v>
                </c:pt>
                <c:pt idx="119">
                  <c:v>15625</c:v>
                </c:pt>
                <c:pt idx="120">
                  <c:v>22801</c:v>
                </c:pt>
                <c:pt idx="121">
                  <c:v>21609</c:v>
                </c:pt>
                <c:pt idx="122">
                  <c:v>17161</c:v>
                </c:pt>
                <c:pt idx="123">
                  <c:v>11236</c:v>
                </c:pt>
                <c:pt idx="124">
                  <c:v>4624</c:v>
                </c:pt>
                <c:pt idx="125">
                  <c:v>784</c:v>
                </c:pt>
                <c:pt idx="126">
                  <c:v>25</c:v>
                </c:pt>
                <c:pt idx="127">
                  <c:v>25</c:v>
                </c:pt>
                <c:pt idx="128">
                  <c:v>289</c:v>
                </c:pt>
                <c:pt idx="129">
                  <c:v>100</c:v>
                </c:pt>
                <c:pt idx="130">
                  <c:v>729</c:v>
                </c:pt>
                <c:pt idx="131">
                  <c:v>7569</c:v>
                </c:pt>
                <c:pt idx="132">
                  <c:v>17161</c:v>
                </c:pt>
                <c:pt idx="133">
                  <c:v>16384</c:v>
                </c:pt>
                <c:pt idx="134">
                  <c:v>4761</c:v>
                </c:pt>
                <c:pt idx="135">
                  <c:v>81</c:v>
                </c:pt>
                <c:pt idx="136">
                  <c:v>81</c:v>
                </c:pt>
                <c:pt idx="137">
                  <c:v>225</c:v>
                </c:pt>
                <c:pt idx="138">
                  <c:v>5329</c:v>
                </c:pt>
                <c:pt idx="139">
                  <c:v>12544</c:v>
                </c:pt>
                <c:pt idx="140">
                  <c:v>13225</c:v>
                </c:pt>
                <c:pt idx="141">
                  <c:v>7921</c:v>
                </c:pt>
                <c:pt idx="142">
                  <c:v>3721</c:v>
                </c:pt>
                <c:pt idx="143">
                  <c:v>2401</c:v>
                </c:pt>
                <c:pt idx="144">
                  <c:v>1521</c:v>
                </c:pt>
                <c:pt idx="145">
                  <c:v>100</c:v>
                </c:pt>
                <c:pt idx="146">
                  <c:v>529</c:v>
                </c:pt>
                <c:pt idx="147">
                  <c:v>2025</c:v>
                </c:pt>
                <c:pt idx="148">
                  <c:v>1764</c:v>
                </c:pt>
                <c:pt idx="149">
                  <c:v>225</c:v>
                </c:pt>
                <c:pt idx="150">
                  <c:v>81</c:v>
                </c:pt>
                <c:pt idx="151">
                  <c:v>529</c:v>
                </c:pt>
                <c:pt idx="152">
                  <c:v>961</c:v>
                </c:pt>
                <c:pt idx="153">
                  <c:v>1681</c:v>
                </c:pt>
                <c:pt idx="154">
                  <c:v>3969</c:v>
                </c:pt>
                <c:pt idx="155">
                  <c:v>5184</c:v>
                </c:pt>
                <c:pt idx="156">
                  <c:v>3136</c:v>
                </c:pt>
                <c:pt idx="157">
                  <c:v>1521</c:v>
                </c:pt>
                <c:pt idx="158">
                  <c:v>1681</c:v>
                </c:pt>
                <c:pt idx="159">
                  <c:v>2809</c:v>
                </c:pt>
                <c:pt idx="160">
                  <c:v>3600</c:v>
                </c:pt>
                <c:pt idx="161">
                  <c:v>3025</c:v>
                </c:pt>
                <c:pt idx="162">
                  <c:v>3481</c:v>
                </c:pt>
                <c:pt idx="163">
                  <c:v>3481</c:v>
                </c:pt>
                <c:pt idx="164">
                  <c:v>729</c:v>
                </c:pt>
                <c:pt idx="165">
                  <c:v>1369</c:v>
                </c:pt>
                <c:pt idx="166">
                  <c:v>9604</c:v>
                </c:pt>
                <c:pt idx="167">
                  <c:v>16900</c:v>
                </c:pt>
                <c:pt idx="168">
                  <c:v>17424</c:v>
                </c:pt>
                <c:pt idx="169">
                  <c:v>16384</c:v>
                </c:pt>
                <c:pt idx="170">
                  <c:v>14641</c:v>
                </c:pt>
                <c:pt idx="171">
                  <c:v>10609</c:v>
                </c:pt>
                <c:pt idx="172">
                  <c:v>6084</c:v>
                </c:pt>
                <c:pt idx="173">
                  <c:v>3721</c:v>
                </c:pt>
                <c:pt idx="174">
                  <c:v>3025</c:v>
                </c:pt>
                <c:pt idx="175">
                  <c:v>4489</c:v>
                </c:pt>
                <c:pt idx="176">
                  <c:v>7396</c:v>
                </c:pt>
                <c:pt idx="177">
                  <c:v>6561</c:v>
                </c:pt>
                <c:pt idx="178">
                  <c:v>2500</c:v>
                </c:pt>
                <c:pt idx="179">
                  <c:v>144</c:v>
                </c:pt>
                <c:pt idx="180">
                  <c:v>49</c:v>
                </c:pt>
                <c:pt idx="181">
                  <c:v>196</c:v>
                </c:pt>
                <c:pt idx="182">
                  <c:v>784</c:v>
                </c:pt>
                <c:pt idx="183">
                  <c:v>2304</c:v>
                </c:pt>
                <c:pt idx="184">
                  <c:v>5625</c:v>
                </c:pt>
                <c:pt idx="185">
                  <c:v>14641</c:v>
                </c:pt>
                <c:pt idx="186">
                  <c:v>27889</c:v>
                </c:pt>
                <c:pt idx="187">
                  <c:v>38025</c:v>
                </c:pt>
                <c:pt idx="188">
                  <c:v>35721</c:v>
                </c:pt>
                <c:pt idx="189">
                  <c:v>27889</c:v>
                </c:pt>
                <c:pt idx="190">
                  <c:v>19321</c:v>
                </c:pt>
                <c:pt idx="191">
                  <c:v>15625</c:v>
                </c:pt>
                <c:pt idx="192">
                  <c:v>15876</c:v>
                </c:pt>
                <c:pt idx="193">
                  <c:v>10816</c:v>
                </c:pt>
                <c:pt idx="194">
                  <c:v>4225</c:v>
                </c:pt>
                <c:pt idx="195">
                  <c:v>2116</c:v>
                </c:pt>
                <c:pt idx="196">
                  <c:v>3600</c:v>
                </c:pt>
                <c:pt idx="197">
                  <c:v>5184</c:v>
                </c:pt>
                <c:pt idx="198">
                  <c:v>2601</c:v>
                </c:pt>
                <c:pt idx="199">
                  <c:v>144</c:v>
                </c:pt>
                <c:pt idx="200">
                  <c:v>4489</c:v>
                </c:pt>
                <c:pt idx="201">
                  <c:v>8836</c:v>
                </c:pt>
                <c:pt idx="202">
                  <c:v>10609</c:v>
                </c:pt>
                <c:pt idx="203">
                  <c:v>12100</c:v>
                </c:pt>
                <c:pt idx="204">
                  <c:v>12321</c:v>
                </c:pt>
                <c:pt idx="205">
                  <c:v>7744</c:v>
                </c:pt>
                <c:pt idx="206">
                  <c:v>2025</c:v>
                </c:pt>
                <c:pt idx="207">
                  <c:v>81</c:v>
                </c:pt>
                <c:pt idx="208">
                  <c:v>3249</c:v>
                </c:pt>
                <c:pt idx="209">
                  <c:v>6889</c:v>
                </c:pt>
                <c:pt idx="210">
                  <c:v>6724</c:v>
                </c:pt>
                <c:pt idx="211">
                  <c:v>4489</c:v>
                </c:pt>
                <c:pt idx="212">
                  <c:v>3136</c:v>
                </c:pt>
                <c:pt idx="213">
                  <c:v>2704</c:v>
                </c:pt>
                <c:pt idx="214">
                  <c:v>5041</c:v>
                </c:pt>
                <c:pt idx="215">
                  <c:v>10404</c:v>
                </c:pt>
                <c:pt idx="216">
                  <c:v>8464</c:v>
                </c:pt>
                <c:pt idx="217">
                  <c:v>1936</c:v>
                </c:pt>
                <c:pt idx="218">
                  <c:v>9</c:v>
                </c:pt>
                <c:pt idx="219">
                  <c:v>64</c:v>
                </c:pt>
                <c:pt idx="220">
                  <c:v>2304</c:v>
                </c:pt>
                <c:pt idx="221">
                  <c:v>4900</c:v>
                </c:pt>
                <c:pt idx="222">
                  <c:v>1156</c:v>
                </c:pt>
                <c:pt idx="223">
                  <c:v>784</c:v>
                </c:pt>
                <c:pt idx="224">
                  <c:v>4096</c:v>
                </c:pt>
                <c:pt idx="225">
                  <c:v>5041</c:v>
                </c:pt>
                <c:pt idx="226">
                  <c:v>5041</c:v>
                </c:pt>
                <c:pt idx="227">
                  <c:v>7225</c:v>
                </c:pt>
                <c:pt idx="228">
                  <c:v>9409</c:v>
                </c:pt>
                <c:pt idx="229">
                  <c:v>6724</c:v>
                </c:pt>
                <c:pt idx="230">
                  <c:v>3136</c:v>
                </c:pt>
                <c:pt idx="231">
                  <c:v>1156</c:v>
                </c:pt>
                <c:pt idx="232">
                  <c:v>1024</c:v>
                </c:pt>
                <c:pt idx="233">
                  <c:v>1764</c:v>
                </c:pt>
                <c:pt idx="234">
                  <c:v>4761</c:v>
                </c:pt>
                <c:pt idx="235">
                  <c:v>9604</c:v>
                </c:pt>
                <c:pt idx="236">
                  <c:v>11449</c:v>
                </c:pt>
                <c:pt idx="237">
                  <c:v>7569</c:v>
                </c:pt>
                <c:pt idx="238">
                  <c:v>1936</c:v>
                </c:pt>
                <c:pt idx="239">
                  <c:v>16</c:v>
                </c:pt>
                <c:pt idx="240">
                  <c:v>361</c:v>
                </c:pt>
                <c:pt idx="241">
                  <c:v>144</c:v>
                </c:pt>
                <c:pt idx="242">
                  <c:v>529</c:v>
                </c:pt>
                <c:pt idx="243">
                  <c:v>1521</c:v>
                </c:pt>
                <c:pt idx="244">
                  <c:v>289</c:v>
                </c:pt>
                <c:pt idx="245">
                  <c:v>361</c:v>
                </c:pt>
                <c:pt idx="246">
                  <c:v>3969</c:v>
                </c:pt>
                <c:pt idx="247">
                  <c:v>9409</c:v>
                </c:pt>
                <c:pt idx="248">
                  <c:v>12544</c:v>
                </c:pt>
                <c:pt idx="249">
                  <c:v>11881</c:v>
                </c:pt>
                <c:pt idx="250">
                  <c:v>13924</c:v>
                </c:pt>
                <c:pt idx="251">
                  <c:v>15376</c:v>
                </c:pt>
                <c:pt idx="252">
                  <c:v>9216</c:v>
                </c:pt>
                <c:pt idx="253">
                  <c:v>1600</c:v>
                </c:pt>
                <c:pt idx="254">
                  <c:v>4</c:v>
                </c:pt>
                <c:pt idx="25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CB-41F3-9A24-3E4C48318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315744"/>
        <c:axId val="171303744"/>
      </c:lineChart>
      <c:catAx>
        <c:axId val="171315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71303744"/>
        <c:crosses val="autoZero"/>
        <c:auto val="1"/>
        <c:lblAlgn val="ctr"/>
        <c:lblOffset val="100"/>
        <c:noMultiLvlLbl val="0"/>
      </c:catAx>
      <c:valAx>
        <c:axId val="1713037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71315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Signal magnitude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'Digital signal processing'!$N$11</c:f>
              <c:strCache>
                <c:ptCount val="1"/>
                <c:pt idx="0">
                  <c:v>Magnitude</c:v>
                </c:pt>
              </c:strCache>
            </c:strRef>
          </c:tx>
          <c:spPr>
            <a:ln w="317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'Digital signal processing'!$M$12:$M$140</c:f>
              <c:numCache>
                <c:formatCode>#,##0</c:formatCode>
                <c:ptCount val="129"/>
                <c:pt idx="0">
                  <c:v>0</c:v>
                </c:pt>
                <c:pt idx="1">
                  <c:v>139.6484375</c:v>
                </c:pt>
                <c:pt idx="2">
                  <c:v>279.296875</c:v>
                </c:pt>
                <c:pt idx="3">
                  <c:v>418.9453125</c:v>
                </c:pt>
                <c:pt idx="4">
                  <c:v>558.59375</c:v>
                </c:pt>
                <c:pt idx="5">
                  <c:v>698.2421875</c:v>
                </c:pt>
                <c:pt idx="6">
                  <c:v>837.890625</c:v>
                </c:pt>
                <c:pt idx="7">
                  <c:v>977.5390625</c:v>
                </c:pt>
                <c:pt idx="8">
                  <c:v>1117.1875</c:v>
                </c:pt>
                <c:pt idx="9">
                  <c:v>1256.8359375</c:v>
                </c:pt>
                <c:pt idx="10">
                  <c:v>1396.484375</c:v>
                </c:pt>
                <c:pt idx="11">
                  <c:v>1536.1328125</c:v>
                </c:pt>
                <c:pt idx="12">
                  <c:v>1675.78125</c:v>
                </c:pt>
                <c:pt idx="13">
                  <c:v>1815.4296875</c:v>
                </c:pt>
                <c:pt idx="14">
                  <c:v>1955.078125</c:v>
                </c:pt>
                <c:pt idx="15">
                  <c:v>2094.7265625</c:v>
                </c:pt>
                <c:pt idx="16">
                  <c:v>2234.375</c:v>
                </c:pt>
                <c:pt idx="17">
                  <c:v>2374.0234375</c:v>
                </c:pt>
                <c:pt idx="18">
                  <c:v>2513.671875</c:v>
                </c:pt>
                <c:pt idx="19">
                  <c:v>2653.3203125</c:v>
                </c:pt>
                <c:pt idx="20">
                  <c:v>2792.96875</c:v>
                </c:pt>
                <c:pt idx="21">
                  <c:v>2932.6171875</c:v>
                </c:pt>
                <c:pt idx="22">
                  <c:v>3072.265625</c:v>
                </c:pt>
                <c:pt idx="23">
                  <c:v>3211.9140625</c:v>
                </c:pt>
                <c:pt idx="24">
                  <c:v>3351.5625</c:v>
                </c:pt>
                <c:pt idx="25">
                  <c:v>3491.2109375</c:v>
                </c:pt>
                <c:pt idx="26">
                  <c:v>3630.859375</c:v>
                </c:pt>
                <c:pt idx="27">
                  <c:v>3770.5078125</c:v>
                </c:pt>
                <c:pt idx="28">
                  <c:v>3910.15625</c:v>
                </c:pt>
                <c:pt idx="29">
                  <c:v>4049.8046875</c:v>
                </c:pt>
                <c:pt idx="30">
                  <c:v>4189.453125</c:v>
                </c:pt>
                <c:pt idx="31">
                  <c:v>4329.1015625</c:v>
                </c:pt>
                <c:pt idx="32">
                  <c:v>4468.75</c:v>
                </c:pt>
                <c:pt idx="33">
                  <c:v>4608.3984375</c:v>
                </c:pt>
                <c:pt idx="34">
                  <c:v>4748.046875</c:v>
                </c:pt>
                <c:pt idx="35">
                  <c:v>4887.6953125</c:v>
                </c:pt>
                <c:pt idx="36">
                  <c:v>5027.34375</c:v>
                </c:pt>
                <c:pt idx="37">
                  <c:v>5166.9921875</c:v>
                </c:pt>
                <c:pt idx="38">
                  <c:v>5306.640625</c:v>
                </c:pt>
                <c:pt idx="39">
                  <c:v>5446.2890625</c:v>
                </c:pt>
                <c:pt idx="40">
                  <c:v>5585.9375</c:v>
                </c:pt>
                <c:pt idx="41">
                  <c:v>5725.5859375</c:v>
                </c:pt>
                <c:pt idx="42">
                  <c:v>5865.234375</c:v>
                </c:pt>
                <c:pt idx="43">
                  <c:v>6004.8828125</c:v>
                </c:pt>
                <c:pt idx="44">
                  <c:v>6144.53125</c:v>
                </c:pt>
                <c:pt idx="45">
                  <c:v>6284.1796875</c:v>
                </c:pt>
                <c:pt idx="46">
                  <c:v>6423.828125</c:v>
                </c:pt>
                <c:pt idx="47">
                  <c:v>6563.4765625</c:v>
                </c:pt>
                <c:pt idx="48">
                  <c:v>6703.125</c:v>
                </c:pt>
                <c:pt idx="49">
                  <c:v>6842.7734375</c:v>
                </c:pt>
                <c:pt idx="50">
                  <c:v>6982.421875</c:v>
                </c:pt>
                <c:pt idx="51">
                  <c:v>7122.0703125</c:v>
                </c:pt>
                <c:pt idx="52">
                  <c:v>7261.71875</c:v>
                </c:pt>
                <c:pt idx="53">
                  <c:v>7401.3671875</c:v>
                </c:pt>
                <c:pt idx="54">
                  <c:v>7541.015625</c:v>
                </c:pt>
                <c:pt idx="55">
                  <c:v>7680.6640625</c:v>
                </c:pt>
                <c:pt idx="56">
                  <c:v>7820.3125</c:v>
                </c:pt>
                <c:pt idx="57">
                  <c:v>7959.9609375</c:v>
                </c:pt>
                <c:pt idx="58">
                  <c:v>8099.609375</c:v>
                </c:pt>
                <c:pt idx="59">
                  <c:v>8239.2578125</c:v>
                </c:pt>
                <c:pt idx="60">
                  <c:v>8378.90625</c:v>
                </c:pt>
                <c:pt idx="61">
                  <c:v>8518.5546875</c:v>
                </c:pt>
                <c:pt idx="62">
                  <c:v>8658.203125</c:v>
                </c:pt>
                <c:pt idx="63">
                  <c:v>8797.8515625</c:v>
                </c:pt>
                <c:pt idx="64">
                  <c:v>8937.5</c:v>
                </c:pt>
                <c:pt idx="65">
                  <c:v>9077.1484375</c:v>
                </c:pt>
                <c:pt idx="66">
                  <c:v>9216.796875</c:v>
                </c:pt>
                <c:pt idx="67">
                  <c:v>9356.4453125</c:v>
                </c:pt>
                <c:pt idx="68">
                  <c:v>9496.09375</c:v>
                </c:pt>
                <c:pt idx="69">
                  <c:v>9635.7421875</c:v>
                </c:pt>
                <c:pt idx="70">
                  <c:v>9775.390625</c:v>
                </c:pt>
                <c:pt idx="71">
                  <c:v>9915.0390625</c:v>
                </c:pt>
                <c:pt idx="72">
                  <c:v>10054.6875</c:v>
                </c:pt>
                <c:pt idx="73">
                  <c:v>10194.3359375</c:v>
                </c:pt>
                <c:pt idx="74">
                  <c:v>10333.984375</c:v>
                </c:pt>
                <c:pt idx="75">
                  <c:v>10473.6328125</c:v>
                </c:pt>
                <c:pt idx="76">
                  <c:v>10613.28125</c:v>
                </c:pt>
                <c:pt idx="77">
                  <c:v>10752.9296875</c:v>
                </c:pt>
                <c:pt idx="78">
                  <c:v>10892.578125</c:v>
                </c:pt>
                <c:pt idx="79">
                  <c:v>11032.2265625</c:v>
                </c:pt>
                <c:pt idx="80">
                  <c:v>11171.875</c:v>
                </c:pt>
                <c:pt idx="81">
                  <c:v>11311.5234375</c:v>
                </c:pt>
                <c:pt idx="82">
                  <c:v>11451.171875</c:v>
                </c:pt>
                <c:pt idx="83">
                  <c:v>11590.8203125</c:v>
                </c:pt>
                <c:pt idx="84">
                  <c:v>11730.46875</c:v>
                </c:pt>
                <c:pt idx="85">
                  <c:v>11870.1171875</c:v>
                </c:pt>
                <c:pt idx="86">
                  <c:v>12009.765625</c:v>
                </c:pt>
                <c:pt idx="87">
                  <c:v>12149.4140625</c:v>
                </c:pt>
                <c:pt idx="88">
                  <c:v>12289.0625</c:v>
                </c:pt>
                <c:pt idx="89">
                  <c:v>12428.7109375</c:v>
                </c:pt>
                <c:pt idx="90">
                  <c:v>12568.359375</c:v>
                </c:pt>
                <c:pt idx="91">
                  <c:v>12708.0078125</c:v>
                </c:pt>
                <c:pt idx="92">
                  <c:v>12847.65625</c:v>
                </c:pt>
                <c:pt idx="93">
                  <c:v>12987.3046875</c:v>
                </c:pt>
                <c:pt idx="94">
                  <c:v>13126.953125</c:v>
                </c:pt>
                <c:pt idx="95">
                  <c:v>13266.6015625</c:v>
                </c:pt>
                <c:pt idx="96">
                  <c:v>13406.25</c:v>
                </c:pt>
                <c:pt idx="97">
                  <c:v>13545.8984375</c:v>
                </c:pt>
                <c:pt idx="98">
                  <c:v>13685.546875</c:v>
                </c:pt>
                <c:pt idx="99">
                  <c:v>13825.1953125</c:v>
                </c:pt>
                <c:pt idx="100">
                  <c:v>13964.84375</c:v>
                </c:pt>
                <c:pt idx="101">
                  <c:v>14104.4921875</c:v>
                </c:pt>
                <c:pt idx="102">
                  <c:v>14244.140625</c:v>
                </c:pt>
                <c:pt idx="103">
                  <c:v>14383.7890625</c:v>
                </c:pt>
                <c:pt idx="104">
                  <c:v>14523.4375</c:v>
                </c:pt>
                <c:pt idx="105">
                  <c:v>14663.0859375</c:v>
                </c:pt>
                <c:pt idx="106">
                  <c:v>14802.734375</c:v>
                </c:pt>
                <c:pt idx="107">
                  <c:v>14942.3828125</c:v>
                </c:pt>
                <c:pt idx="108">
                  <c:v>15082.03125</c:v>
                </c:pt>
                <c:pt idx="109">
                  <c:v>15221.6796875</c:v>
                </c:pt>
                <c:pt idx="110">
                  <c:v>15361.328125</c:v>
                </c:pt>
                <c:pt idx="111">
                  <c:v>15500.9765625</c:v>
                </c:pt>
                <c:pt idx="112">
                  <c:v>15640.625</c:v>
                </c:pt>
                <c:pt idx="113">
                  <c:v>15780.2734375</c:v>
                </c:pt>
                <c:pt idx="114">
                  <c:v>15919.921875</c:v>
                </c:pt>
                <c:pt idx="115">
                  <c:v>16059.5703125</c:v>
                </c:pt>
                <c:pt idx="116">
                  <c:v>16199.21875</c:v>
                </c:pt>
                <c:pt idx="117">
                  <c:v>16338.8671875</c:v>
                </c:pt>
                <c:pt idx="118">
                  <c:v>16478.515625</c:v>
                </c:pt>
                <c:pt idx="119">
                  <c:v>16618.1640625</c:v>
                </c:pt>
                <c:pt idx="120">
                  <c:v>16757.8125</c:v>
                </c:pt>
                <c:pt idx="121">
                  <c:v>16897.4609375</c:v>
                </c:pt>
                <c:pt idx="122">
                  <c:v>17037.109375</c:v>
                </c:pt>
                <c:pt idx="123">
                  <c:v>17176.7578125</c:v>
                </c:pt>
                <c:pt idx="124">
                  <c:v>17316.40625</c:v>
                </c:pt>
                <c:pt idx="125">
                  <c:v>17456.0546875</c:v>
                </c:pt>
                <c:pt idx="126">
                  <c:v>17595.703125</c:v>
                </c:pt>
                <c:pt idx="127">
                  <c:v>17735.3515625</c:v>
                </c:pt>
                <c:pt idx="128">
                  <c:v>17875</c:v>
                </c:pt>
              </c:numCache>
            </c:numRef>
          </c:xVal>
          <c:yVal>
            <c:numRef>
              <c:f>'Digital signal processing'!$N$12:$N$140</c:f>
              <c:numCache>
                <c:formatCode>#,##0.00</c:formatCode>
                <c:ptCount val="129"/>
                <c:pt idx="0">
                  <c:v>2150</c:v>
                </c:pt>
                <c:pt idx="1">
                  <c:v>3762.45</c:v>
                </c:pt>
                <c:pt idx="2">
                  <c:v>2015.34</c:v>
                </c:pt>
                <c:pt idx="3">
                  <c:v>4743.09</c:v>
                </c:pt>
                <c:pt idx="4">
                  <c:v>1511.56</c:v>
                </c:pt>
                <c:pt idx="5">
                  <c:v>1667.17</c:v>
                </c:pt>
                <c:pt idx="6">
                  <c:v>11089.6</c:v>
                </c:pt>
                <c:pt idx="7">
                  <c:v>14906.67</c:v>
                </c:pt>
                <c:pt idx="8">
                  <c:v>8888.26</c:v>
                </c:pt>
                <c:pt idx="9">
                  <c:v>10971.28</c:v>
                </c:pt>
                <c:pt idx="10">
                  <c:v>2554.1999999999998</c:v>
                </c:pt>
                <c:pt idx="11">
                  <c:v>2076.9899999999998</c:v>
                </c:pt>
                <c:pt idx="12">
                  <c:v>3666.46</c:v>
                </c:pt>
                <c:pt idx="13">
                  <c:v>2409.12</c:v>
                </c:pt>
                <c:pt idx="14">
                  <c:v>2808.87</c:v>
                </c:pt>
                <c:pt idx="15">
                  <c:v>1089.83</c:v>
                </c:pt>
                <c:pt idx="16">
                  <c:v>1034.3800000000001</c:v>
                </c:pt>
                <c:pt idx="17">
                  <c:v>2577.58</c:v>
                </c:pt>
                <c:pt idx="18">
                  <c:v>1228.5899999999999</c:v>
                </c:pt>
                <c:pt idx="19">
                  <c:v>3901.68</c:v>
                </c:pt>
                <c:pt idx="20">
                  <c:v>3920.31</c:v>
                </c:pt>
                <c:pt idx="21">
                  <c:v>3723.82</c:v>
                </c:pt>
                <c:pt idx="22">
                  <c:v>177.1</c:v>
                </c:pt>
                <c:pt idx="23">
                  <c:v>1813.23</c:v>
                </c:pt>
                <c:pt idx="24">
                  <c:v>865.33</c:v>
                </c:pt>
                <c:pt idx="25">
                  <c:v>948.76</c:v>
                </c:pt>
                <c:pt idx="26">
                  <c:v>3038.21</c:v>
                </c:pt>
                <c:pt idx="27">
                  <c:v>1511.35</c:v>
                </c:pt>
                <c:pt idx="28">
                  <c:v>1433.43</c:v>
                </c:pt>
                <c:pt idx="29">
                  <c:v>314.16000000000003</c:v>
                </c:pt>
                <c:pt idx="30">
                  <c:v>2748.03</c:v>
                </c:pt>
                <c:pt idx="31">
                  <c:v>4116.8</c:v>
                </c:pt>
                <c:pt idx="32">
                  <c:v>2307.44</c:v>
                </c:pt>
                <c:pt idx="33">
                  <c:v>1049.02</c:v>
                </c:pt>
                <c:pt idx="34">
                  <c:v>1893.1</c:v>
                </c:pt>
                <c:pt idx="35">
                  <c:v>1110.8499999999999</c:v>
                </c:pt>
                <c:pt idx="36">
                  <c:v>2487.16</c:v>
                </c:pt>
                <c:pt idx="37">
                  <c:v>1214.6400000000001</c:v>
                </c:pt>
                <c:pt idx="38">
                  <c:v>1106.3</c:v>
                </c:pt>
                <c:pt idx="39">
                  <c:v>1470.76</c:v>
                </c:pt>
                <c:pt idx="40">
                  <c:v>2143.89</c:v>
                </c:pt>
                <c:pt idx="41">
                  <c:v>1846.64</c:v>
                </c:pt>
                <c:pt idx="42">
                  <c:v>1932</c:v>
                </c:pt>
                <c:pt idx="43">
                  <c:v>1140.4100000000001</c:v>
                </c:pt>
                <c:pt idx="44">
                  <c:v>1223.49</c:v>
                </c:pt>
                <c:pt idx="45">
                  <c:v>1099.28</c:v>
                </c:pt>
                <c:pt idx="46">
                  <c:v>914.62</c:v>
                </c:pt>
                <c:pt idx="47">
                  <c:v>1807.56</c:v>
                </c:pt>
                <c:pt idx="48">
                  <c:v>2002.76</c:v>
                </c:pt>
                <c:pt idx="49">
                  <c:v>1582.22</c:v>
                </c:pt>
                <c:pt idx="50">
                  <c:v>1771.87</c:v>
                </c:pt>
                <c:pt idx="51">
                  <c:v>1670.47</c:v>
                </c:pt>
                <c:pt idx="52">
                  <c:v>1669.55</c:v>
                </c:pt>
                <c:pt idx="53">
                  <c:v>1876.68</c:v>
                </c:pt>
                <c:pt idx="54">
                  <c:v>276.7</c:v>
                </c:pt>
                <c:pt idx="55">
                  <c:v>134.91999999999999</c:v>
                </c:pt>
                <c:pt idx="56">
                  <c:v>729.92</c:v>
                </c:pt>
                <c:pt idx="57">
                  <c:v>984.83</c:v>
                </c:pt>
                <c:pt idx="58">
                  <c:v>951.57</c:v>
                </c:pt>
                <c:pt idx="59">
                  <c:v>947.19</c:v>
                </c:pt>
                <c:pt idx="60">
                  <c:v>929</c:v>
                </c:pt>
                <c:pt idx="61">
                  <c:v>802.91</c:v>
                </c:pt>
                <c:pt idx="62">
                  <c:v>338.05</c:v>
                </c:pt>
                <c:pt idx="63">
                  <c:v>160.22</c:v>
                </c:pt>
                <c:pt idx="64">
                  <c:v>159.4</c:v>
                </c:pt>
                <c:pt idx="65">
                  <c:v>539.25</c:v>
                </c:pt>
                <c:pt idx="66">
                  <c:v>505.38</c:v>
                </c:pt>
                <c:pt idx="67">
                  <c:v>693.95</c:v>
                </c:pt>
                <c:pt idx="68">
                  <c:v>559.66</c:v>
                </c:pt>
                <c:pt idx="69">
                  <c:v>442.36</c:v>
                </c:pt>
                <c:pt idx="70">
                  <c:v>326.87</c:v>
                </c:pt>
                <c:pt idx="71">
                  <c:v>172.16</c:v>
                </c:pt>
                <c:pt idx="72">
                  <c:v>307.76</c:v>
                </c:pt>
                <c:pt idx="73">
                  <c:v>292.36</c:v>
                </c:pt>
                <c:pt idx="74">
                  <c:v>332.62</c:v>
                </c:pt>
                <c:pt idx="75">
                  <c:v>173.08</c:v>
                </c:pt>
                <c:pt idx="76">
                  <c:v>160.99</c:v>
                </c:pt>
                <c:pt idx="77">
                  <c:v>302.23</c:v>
                </c:pt>
                <c:pt idx="78">
                  <c:v>400.85</c:v>
                </c:pt>
                <c:pt idx="79">
                  <c:v>349.31</c:v>
                </c:pt>
                <c:pt idx="80">
                  <c:v>310.76</c:v>
                </c:pt>
                <c:pt idx="81">
                  <c:v>282.49</c:v>
                </c:pt>
                <c:pt idx="82">
                  <c:v>260.83</c:v>
                </c:pt>
                <c:pt idx="83">
                  <c:v>291.07</c:v>
                </c:pt>
                <c:pt idx="84">
                  <c:v>292.68</c:v>
                </c:pt>
                <c:pt idx="85">
                  <c:v>260.35000000000002</c:v>
                </c:pt>
                <c:pt idx="86">
                  <c:v>257.48</c:v>
                </c:pt>
                <c:pt idx="87">
                  <c:v>163.55000000000001</c:v>
                </c:pt>
                <c:pt idx="88">
                  <c:v>229.37</c:v>
                </c:pt>
                <c:pt idx="89">
                  <c:v>276.04000000000002</c:v>
                </c:pt>
                <c:pt idx="90">
                  <c:v>309.73</c:v>
                </c:pt>
                <c:pt idx="91">
                  <c:v>311.63</c:v>
                </c:pt>
                <c:pt idx="92">
                  <c:v>281.08</c:v>
                </c:pt>
                <c:pt idx="93">
                  <c:v>197.53</c:v>
                </c:pt>
                <c:pt idx="94">
                  <c:v>199.6</c:v>
                </c:pt>
                <c:pt idx="95">
                  <c:v>248.49</c:v>
                </c:pt>
                <c:pt idx="96">
                  <c:v>239.59</c:v>
                </c:pt>
                <c:pt idx="97">
                  <c:v>251.77</c:v>
                </c:pt>
                <c:pt idx="98">
                  <c:v>246.26</c:v>
                </c:pt>
                <c:pt idx="99">
                  <c:v>200.56</c:v>
                </c:pt>
                <c:pt idx="100">
                  <c:v>160.05000000000001</c:v>
                </c:pt>
                <c:pt idx="101">
                  <c:v>176.17</c:v>
                </c:pt>
                <c:pt idx="102">
                  <c:v>147.26</c:v>
                </c:pt>
                <c:pt idx="103">
                  <c:v>153.12</c:v>
                </c:pt>
                <c:pt idx="104">
                  <c:v>192.43</c:v>
                </c:pt>
                <c:pt idx="105">
                  <c:v>224.06</c:v>
                </c:pt>
                <c:pt idx="106">
                  <c:v>197.03</c:v>
                </c:pt>
                <c:pt idx="107">
                  <c:v>197.06</c:v>
                </c:pt>
                <c:pt idx="108">
                  <c:v>228.4</c:v>
                </c:pt>
                <c:pt idx="109">
                  <c:v>226.24</c:v>
                </c:pt>
                <c:pt idx="110">
                  <c:v>202.99</c:v>
                </c:pt>
                <c:pt idx="111">
                  <c:v>195.48</c:v>
                </c:pt>
                <c:pt idx="112">
                  <c:v>208.54</c:v>
                </c:pt>
                <c:pt idx="113">
                  <c:v>219.91</c:v>
                </c:pt>
                <c:pt idx="114">
                  <c:v>213.84</c:v>
                </c:pt>
                <c:pt idx="115">
                  <c:v>182.4</c:v>
                </c:pt>
                <c:pt idx="116">
                  <c:v>206.14</c:v>
                </c:pt>
                <c:pt idx="117">
                  <c:v>184.05</c:v>
                </c:pt>
                <c:pt idx="118">
                  <c:v>190.38</c:v>
                </c:pt>
                <c:pt idx="119">
                  <c:v>164.51</c:v>
                </c:pt>
                <c:pt idx="120">
                  <c:v>190.87</c:v>
                </c:pt>
                <c:pt idx="121">
                  <c:v>190.79</c:v>
                </c:pt>
                <c:pt idx="122">
                  <c:v>174.81</c:v>
                </c:pt>
                <c:pt idx="123">
                  <c:v>167.92</c:v>
                </c:pt>
                <c:pt idx="124">
                  <c:v>181.98</c:v>
                </c:pt>
                <c:pt idx="125">
                  <c:v>164.5</c:v>
                </c:pt>
                <c:pt idx="126">
                  <c:v>173.47</c:v>
                </c:pt>
                <c:pt idx="127">
                  <c:v>194</c:v>
                </c:pt>
                <c:pt idx="128">
                  <c:v>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1A-431F-9983-EB025A2D5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243264"/>
        <c:axId val="171238464"/>
      </c:scatterChart>
      <c:valAx>
        <c:axId val="17124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frequency</a:t>
                </a:r>
                <a:r>
                  <a:rPr lang="sl-SI" baseline="0"/>
                  <a:t> [Hz]</a:t>
                </a:r>
                <a:endParaRPr lang="sl-SI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71238464"/>
        <c:crosses val="autoZero"/>
        <c:crossBetween val="midCat"/>
      </c:valAx>
      <c:valAx>
        <c:axId val="17123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71243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Mel</a:t>
            </a:r>
            <a:r>
              <a:rPr lang="sl-SI" baseline="0"/>
              <a:t> filters</a:t>
            </a:r>
            <a:endParaRPr lang="sl-S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'Digital signal processing'!$U$13:$U$25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'Digital signal processing'!$Z$13:$Z$18</c:f>
              <c:numCache>
                <c:formatCode>#,##0.00</c:formatCode>
                <c:ptCount val="6"/>
                <c:pt idx="0">
                  <c:v>4.4259260514179202</c:v>
                </c:pt>
                <c:pt idx="1">
                  <c:v>4.3806809163596814</c:v>
                </c:pt>
                <c:pt idx="2">
                  <c:v>4.5486510791541601</c:v>
                </c:pt>
                <c:pt idx="3">
                  <c:v>4.4632960023852908</c:v>
                </c:pt>
                <c:pt idx="4">
                  <c:v>4.3909336402900765</c:v>
                </c:pt>
                <c:pt idx="5">
                  <c:v>4.2893434217431672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A1-48F4-948C-0949E38DA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4422256"/>
        <c:axId val="774417456"/>
      </c:lineChart>
      <c:catAx>
        <c:axId val="77442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774417456"/>
        <c:crosses val="autoZero"/>
        <c:auto val="1"/>
        <c:lblAlgn val="ctr"/>
        <c:lblOffset val="100"/>
        <c:noMultiLvlLbl val="0"/>
      </c:catAx>
      <c:valAx>
        <c:axId val="77441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77442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146050</xdr:colOff>
      <xdr:row>11</xdr:row>
      <xdr:rowOff>19050</xdr:rowOff>
    </xdr:from>
    <xdr:to>
      <xdr:col>1</xdr:col>
      <xdr:colOff>0</xdr:colOff>
      <xdr:row>24</xdr:row>
      <xdr:rowOff>12700</xdr:rowOff>
    </xdr:to>
    <xdr:graphicFrame macro="">
      <xdr:nvGraphicFramePr>
        <xdr:cNvPr id="19" name="Grafikon 18">
          <a:extLst>
            <a:ext uri="{FF2B5EF4-FFF2-40B4-BE49-F238E27FC236}">
              <a16:creationId xmlns:a16="http://schemas.microsoft.com/office/drawing/2014/main" id="{90FDC343-46E2-4AE1-A19F-F446D10B73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158751</xdr:colOff>
      <xdr:row>25</xdr:row>
      <xdr:rowOff>1</xdr:rowOff>
    </xdr:from>
    <xdr:to>
      <xdr:col>0</xdr:col>
      <xdr:colOff>3714751</xdr:colOff>
      <xdr:row>38</xdr:row>
      <xdr:rowOff>6350</xdr:rowOff>
    </xdr:to>
    <xdr:graphicFrame macro="">
      <xdr:nvGraphicFramePr>
        <xdr:cNvPr id="20" name="Grafikon 19">
          <a:extLst>
            <a:ext uri="{FF2B5EF4-FFF2-40B4-BE49-F238E27FC236}">
              <a16:creationId xmlns:a16="http://schemas.microsoft.com/office/drawing/2014/main" id="{00D667C0-073D-4F1A-BCB7-DFE512A97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190500</xdr:colOff>
      <xdr:row>39</xdr:row>
      <xdr:rowOff>6350</xdr:rowOff>
    </xdr:from>
    <xdr:to>
      <xdr:col>1</xdr:col>
      <xdr:colOff>6350</xdr:colOff>
      <xdr:row>52</xdr:row>
      <xdr:rowOff>12700</xdr:rowOff>
    </xdr:to>
    <xdr:graphicFrame macro="">
      <xdr:nvGraphicFramePr>
        <xdr:cNvPr id="22" name="Grafikon 21">
          <a:extLst>
            <a:ext uri="{FF2B5EF4-FFF2-40B4-BE49-F238E27FC236}">
              <a16:creationId xmlns:a16="http://schemas.microsoft.com/office/drawing/2014/main" id="{A0C862C4-EDA2-45CA-AF68-D229273909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196850</xdr:colOff>
      <xdr:row>53</xdr:row>
      <xdr:rowOff>12700</xdr:rowOff>
    </xdr:from>
    <xdr:to>
      <xdr:col>1</xdr:col>
      <xdr:colOff>6350</xdr:colOff>
      <xdr:row>65</xdr:row>
      <xdr:rowOff>177800</xdr:rowOff>
    </xdr:to>
    <xdr:graphicFrame macro="">
      <xdr:nvGraphicFramePr>
        <xdr:cNvPr id="7" name="Grafikon 6">
          <a:extLst>
            <a:ext uri="{FF2B5EF4-FFF2-40B4-BE49-F238E27FC236}">
              <a16:creationId xmlns:a16="http://schemas.microsoft.com/office/drawing/2014/main" id="{DA6BBEBD-D6DC-48C4-A84B-69B2C3D29B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135F-21A5-4A29-B007-EE39A0AB37C8}">
  <dimension ref="A1:DD267"/>
  <sheetViews>
    <sheetView tabSelected="1" zoomScaleNormal="100" workbookViewId="0">
      <selection activeCell="C4" sqref="C4"/>
    </sheetView>
  </sheetViews>
  <sheetFormatPr defaultRowHeight="15" x14ac:dyDescent="0.25"/>
  <cols>
    <col min="1" max="1" width="53.28515625" customWidth="1"/>
    <col min="2" max="3" width="10.5703125" customWidth="1"/>
    <col min="4" max="4" width="11" customWidth="1"/>
    <col min="6" max="6" width="12.5703125" style="7" customWidth="1"/>
    <col min="9" max="9" width="9.85546875" bestFit="1" customWidth="1"/>
    <col min="10" max="11" width="9.7109375" customWidth="1"/>
    <col min="13" max="13" width="13.85546875" bestFit="1" customWidth="1"/>
    <col min="14" max="14" width="9.140625" customWidth="1"/>
    <col min="16" max="16" width="9.42578125" customWidth="1"/>
    <col min="17" max="17" width="11.85546875" bestFit="1" customWidth="1"/>
    <col min="18" max="18" width="9.42578125" customWidth="1"/>
    <col min="19" max="19" width="13.140625" customWidth="1"/>
    <col min="20" max="20" width="13.85546875" bestFit="1" customWidth="1"/>
    <col min="28" max="28" width="9.85546875" bestFit="1" customWidth="1"/>
    <col min="29" max="29" width="9.42578125" bestFit="1" customWidth="1"/>
  </cols>
  <sheetData>
    <row r="1" spans="1:108" x14ac:dyDescent="0.25">
      <c r="A1" t="s">
        <v>36</v>
      </c>
    </row>
    <row r="3" spans="1:108" ht="29.45" customHeight="1" x14ac:dyDescent="0.25">
      <c r="A3" s="20" t="s">
        <v>21</v>
      </c>
      <c r="B3" s="29" t="s">
        <v>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</row>
    <row r="4" spans="1:108" ht="29.45" customHeight="1" x14ac:dyDescent="0.25">
      <c r="A4" s="21" t="s">
        <v>2</v>
      </c>
      <c r="B4" s="12">
        <v>35750</v>
      </c>
      <c r="C4" s="11"/>
      <c r="D4" s="10" t="s">
        <v>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</row>
    <row r="5" spans="1:108" ht="14.1" customHeight="1" x14ac:dyDescent="0.25">
      <c r="A5" s="12"/>
      <c r="B5" s="12"/>
      <c r="C5" s="11"/>
      <c r="D5" s="10"/>
      <c r="E5" s="10"/>
      <c r="F5" s="10"/>
      <c r="G5" s="2" t="s">
        <v>16</v>
      </c>
      <c r="H5" s="2">
        <f>COUNT(G12:G267)</f>
        <v>256</v>
      </c>
      <c r="I5" s="3" t="s">
        <v>15</v>
      </c>
      <c r="J5" s="10"/>
      <c r="K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</row>
    <row r="6" spans="1:108" x14ac:dyDescent="0.25">
      <c r="B6" s="4" t="s">
        <v>23</v>
      </c>
      <c r="C6" s="2" t="str">
        <f>TRIM(LEFT(B3,FIND("}",B3)))</f>
        <v>{382,310,172,107,141,285,439,423,206,-40,-121,45,221,166,-7,-64,50,119,99,123,226,321,278,77,-123,-154,-60,-27,-67,-49,33,64,-58,-240,-304,-290,-249,-195,-157,-187,-277,-281,-129,1,35,104,245,349,351,270,178,135,127,137,192,288,360,317,206,118,54,-28,-134,-204,-215,-231,-272,-322,-300,-207,-128,-134,-200,-244,-247,-224,-186,-124,-16,98,167,202,230,281,334,365,376,371,362,348,306,244,200,180,164,156,151,114,13,-139,-284,-352,-338,-295,-246,-206,-167,-132,-125,-130,-110,-68,-10,42,44,-4,-46,-22,57,125,151,147,131,106,68,28,5,5,17,10,-27,-87,-131,-128,-69,-9,9,-15,-73,-112,-115,-89,-61,-49,-39,-10,23,45,42,15,-9,-23,-31,-41,-63,-72,-56,-39,-41,-53,-60,-55,-59,-59,-27,37,98,130,132,128,121,103,78,61,55,67,86,81,50,12,-7,-14,-28,-48,-75,-121,-167,-195,-189,-167,-139,-125,-126,-104,-65,-46,-60,-72,-51,12,67,94,103,110,111,88,45,-9,-57,-83,-82,-67,-56,-52,-71,-102,-92,-44,-3,-8,-48,-70,-34,28,64,71,71,85,97,82,56,34,32,42,69,98,107,87,44,4,-19,-12,23,39,17,-19,-63,-97,-112,-109,-118,-124,-96,-40,-2,4}</v>
      </c>
      <c r="G6" s="2" t="s">
        <v>11</v>
      </c>
      <c r="H6" s="2">
        <f>SUM(G12:G267)</f>
        <v>32640</v>
      </c>
      <c r="I6" s="3" t="s">
        <v>19</v>
      </c>
      <c r="L6" s="16" t="s">
        <v>24</v>
      </c>
      <c r="M6" s="15"/>
      <c r="N6" s="2" t="str">
        <f>TRIM(MID(B3,FIND(CHAR(10), B3) + 1, FIND("#", SUBSTITUTE(B3, "}", "#", 2)) - FIND(CHAR(10), B3)))</f>
        <v>{2150.00,3762.45,2015.34,4743.09,1511.56,1667.17,11089.60,14906.67,8888.26,10971.28,2554.20,2076.99,3666.46,2409.12,2808.87,1089.83,1034.38,2577.58,1228.59,3901.68,3920.31,3723.82,177.10,1813.23,865.33,948.76,3038.21,1511.35,1433.43,314.16,2748.03,4116.80,2307.44,1049.02,1893.10,1110.85,2487.16,1214.64,1106.30,1470.76,2143.89,1846.64,1932.00,1140.41,1223.49,1099.28,914.62,1807.56,2002.76,1582.22,1771.87,1670.47,1669.55,1876.68,276.70,134.92,729.92,984.83,951.57,947.19,929.00,802.91,338.05,160.22,159.40,539.25,505.38,693.95,559.66,442.36,326.87,172.16,307.76,292.36,332.62,173.08,160.99,302.23,400.85,349.31,310.76,282.49,260.83,291.07,292.68,260.35,257.48,163.55,229.37,276.04,309.73,311.63,281.08,197.53,199.60,248.49,239.59,251.77,246.26,200.56,160.05,176.17,147.26,153.12,192.43,224.06,197.03,197.06,228.40,226.24,202.99,195.48,208.54,219.91,213.84,182.40,206.14,184.05,190.38,164.51,190.87,190.79,174.81,167.92,181.98,164.50,173.47,194.00,198.00}</v>
      </c>
      <c r="P6" s="6" t="s">
        <v>27</v>
      </c>
      <c r="Q6" s="5"/>
    </row>
    <row r="7" spans="1:108" x14ac:dyDescent="0.25">
      <c r="G7" s="2" t="s">
        <v>12</v>
      </c>
      <c r="H7" s="9">
        <f>SUM(H12:H267)</f>
        <v>968.85972465435952</v>
      </c>
    </row>
    <row r="8" spans="1:108" x14ac:dyDescent="0.25">
      <c r="G8" s="2" t="s">
        <v>13</v>
      </c>
      <c r="H8" s="2">
        <f>SUM(I12:I267)</f>
        <v>116091.91626599513</v>
      </c>
      <c r="I8" s="3" t="s">
        <v>17</v>
      </c>
      <c r="J8" s="13">
        <f>(H5*H8-H6*H7)/(H5*H9-H6^2)</f>
        <v>-5.3199377914251817E-3</v>
      </c>
      <c r="K8" s="13"/>
      <c r="P8" s="3" t="s">
        <v>28</v>
      </c>
      <c r="Q8" s="3">
        <v>6</v>
      </c>
    </row>
    <row r="9" spans="1:108" x14ac:dyDescent="0.25">
      <c r="C9" s="3"/>
      <c r="D9" s="22" t="s">
        <v>5</v>
      </c>
      <c r="F9" s="8" t="s">
        <v>10</v>
      </c>
      <c r="G9" s="2" t="s">
        <v>14</v>
      </c>
      <c r="H9" s="2">
        <f>SUM(J12:J267)</f>
        <v>5559680</v>
      </c>
      <c r="I9" s="3" t="s">
        <v>18</v>
      </c>
      <c r="J9" s="13">
        <f>(H7*H9-H6*H8)/(H5*H9-H6^2)</f>
        <v>4.4629003678378023</v>
      </c>
      <c r="K9" s="13"/>
      <c r="N9" s="22" t="s">
        <v>5</v>
      </c>
      <c r="R9" s="3" t="s">
        <v>30</v>
      </c>
    </row>
    <row r="10" spans="1:108" x14ac:dyDescent="0.25">
      <c r="B10" s="3"/>
      <c r="C10" s="3"/>
    </row>
    <row r="11" spans="1:108" x14ac:dyDescent="0.25">
      <c r="B11" s="1" t="s">
        <v>0</v>
      </c>
      <c r="C11" s="1" t="s">
        <v>4</v>
      </c>
      <c r="D11" s="1" t="s">
        <v>7</v>
      </c>
      <c r="E11" s="1" t="s">
        <v>6</v>
      </c>
      <c r="F11" s="4" t="str">
        <f>"ZCR = " &amp; SUM(F12:F267)</f>
        <v>ZCR = 28</v>
      </c>
      <c r="G11" s="1" t="s">
        <v>20</v>
      </c>
      <c r="H11" s="1" t="s">
        <v>34</v>
      </c>
      <c r="I11" s="1" t="s">
        <v>9</v>
      </c>
      <c r="J11" s="1" t="s">
        <v>8</v>
      </c>
      <c r="L11" s="14" t="s">
        <v>33</v>
      </c>
      <c r="M11" s="14" t="s">
        <v>25</v>
      </c>
      <c r="N11" s="14" t="s">
        <v>22</v>
      </c>
      <c r="P11" s="5" t="s">
        <v>26</v>
      </c>
      <c r="R11" s="5" t="s">
        <v>29</v>
      </c>
      <c r="S11" s="5" t="s">
        <v>26</v>
      </c>
      <c r="T11" s="5" t="s">
        <v>25</v>
      </c>
      <c r="U11" s="5" t="s">
        <v>31</v>
      </c>
      <c r="V11" s="30" t="s">
        <v>35</v>
      </c>
      <c r="W11" s="30"/>
      <c r="X11" s="30"/>
      <c r="Y11" s="30"/>
      <c r="Z11" s="5" t="s">
        <v>32</v>
      </c>
    </row>
    <row r="12" spans="1:108" x14ac:dyDescent="0.25">
      <c r="B12" s="2">
        <v>0</v>
      </c>
      <c r="C12" s="8">
        <f>B12/$B$4*1000</f>
        <v>0</v>
      </c>
      <c r="D12" s="3">
        <f>INT(MID(C$6,FIND("{", C$6) + 1, FIND("#", SUBSTITUTE(C$6, ",", "#", 1)) - FIND("{", C$6) -1))</f>
        <v>382</v>
      </c>
      <c r="E12" s="7">
        <f t="shared" ref="E12:E75" si="0">D12*D12</f>
        <v>145924</v>
      </c>
      <c r="G12" s="2">
        <f>B12</f>
        <v>0</v>
      </c>
      <c r="H12" s="27">
        <f>LOG10(1 + E12)</f>
        <v>5.1641297019821977</v>
      </c>
      <c r="I12" s="2">
        <f>G12*H12</f>
        <v>0</v>
      </c>
      <c r="J12" s="2">
        <f>G12*G12</f>
        <v>0</v>
      </c>
      <c r="K12" s="2"/>
      <c r="L12" s="2">
        <v>0</v>
      </c>
      <c r="M12" s="28">
        <f>L12*$B$4/2/(COUNT(L$12:L$140)-1)</f>
        <v>0</v>
      </c>
      <c r="N12" s="13">
        <f>VALUE(SUBSTITUTE(MID(N$6,FIND("{", N$6) + 1, FIND("#", SUBSTITUTE(N$6, ",", "#", 1)) - FIND("{", N$6) -1),".",MID("" &amp; 11/10,2,1)))</f>
        <v>2150</v>
      </c>
      <c r="P12" s="17">
        <f>2595*LOG10(1+M12/700)</f>
        <v>0</v>
      </c>
      <c r="R12" s="23">
        <v>0</v>
      </c>
      <c r="S12" s="25">
        <f>M12</f>
        <v>0</v>
      </c>
      <c r="T12" s="25">
        <f t="shared" ref="T12:T19" si="1">700*(10^(S12/2595)-1)</f>
        <v>0</v>
      </c>
      <c r="U12" s="18"/>
      <c r="V12" s="18"/>
      <c r="W12" s="18"/>
      <c r="X12" s="18"/>
      <c r="Y12" s="18"/>
    </row>
    <row r="13" spans="1:108" x14ac:dyDescent="0.25">
      <c r="B13" s="2">
        <f>B12+1</f>
        <v>1</v>
      </c>
      <c r="C13" s="7" t="str">
        <f>IF(INT(B13/$B$4*1000) = INT(B12/$B$4*1000),"",B13/$B$4*1000)</f>
        <v/>
      </c>
      <c r="D13">
        <f>INT(MID(C$6,FIND("#", SUBSTITUTE(C$6, ",", "#", B13)) + 1, FIND("#", SUBSTITUTE(C$6, ",", "#", B13+1)) - FIND("#", SUBSTITUTE(C$6, ",", "#", B13))-1))</f>
        <v>310</v>
      </c>
      <c r="E13" s="7">
        <f t="shared" si="0"/>
        <v>96100</v>
      </c>
      <c r="F13" s="7" t="str">
        <f>IF(SIGN(D13)&lt;&gt;SIGN(D12),1,"")</f>
        <v/>
      </c>
      <c r="G13" s="2">
        <f t="shared" ref="G13:G76" si="2">B13</f>
        <v>1</v>
      </c>
      <c r="H13" s="27">
        <f t="shared" ref="H13:H76" si="3">LOG10(1 + E13)</f>
        <v>4.9827279068383925</v>
      </c>
      <c r="I13" s="2">
        <f t="shared" ref="I13:I76" si="4">G13*H13</f>
        <v>4.9827279068383925</v>
      </c>
      <c r="J13" s="2">
        <f t="shared" ref="J13:J76" si="5">G13*G13</f>
        <v>1</v>
      </c>
      <c r="K13" s="2"/>
      <c r="L13" s="2">
        <f>1+L12</f>
        <v>1</v>
      </c>
      <c r="M13" s="28">
        <f t="shared" ref="M13:M76" si="6">L13*$B$4/2/(COUNT(L$12:L$140)-1)</f>
        <v>139.6484375</v>
      </c>
      <c r="N13" s="17">
        <f>VALUE(SUBSTITUTE(MID(N$6,FIND("#", SUBSTITUTE(N$6, ",", "#", L13)) + 1, FIND("#", SUBSTITUTE(N$6, ",", "#", L13+1)) - FIND("#", SUBSTITUTE(N$6, ",", "#", L13))-1),".",MID("" &amp; 11/10,2,1)))</f>
        <v>3762.45</v>
      </c>
      <c r="P13" s="17">
        <f t="shared" ref="P13:P76" si="7">2595*LOG10(1+M13/700)</f>
        <v>205.00355750935557</v>
      </c>
      <c r="R13" s="2">
        <f>1+R12</f>
        <v>1</v>
      </c>
      <c r="S13" s="26">
        <f>S12+(MAX(P$12:P$140)-MIN(P$12:P$140))/($Q$8+2-1)</f>
        <v>527.83441148223335</v>
      </c>
      <c r="T13" s="26">
        <f t="shared" si="1"/>
        <v>418.15610028160728</v>
      </c>
      <c r="U13" s="2">
        <v>0</v>
      </c>
      <c r="V13" cm="1">
        <f t="array" ref="V13">_xlfn.XLOOKUP(MIN(IF(M$12:M$140&gt;=T12,M$12:M$140)),M$12:M$140,L$12:L$140)</f>
        <v>0</v>
      </c>
      <c r="W13" s="24" cm="1">
        <f t="array" ref="W13">_xlfn.XLOOKUP(MAX(IF(M$12:M$140&lt;=T13,M$12:M$140)),M$12:M$140,L$12:L$140)</f>
        <v>2</v>
      </c>
      <c r="X13" cm="1">
        <f t="array" ref="X13">_xlfn.XLOOKUP(MIN(IF(M$12:M$140&gt;T13,M$12:M$140)),M$12:M$140,L$12:L$140)</f>
        <v>3</v>
      </c>
      <c r="Y13" s="24" cm="1">
        <f t="array" ref="Y13">_xlfn.XLOOKUP(MAX(IF(M$12:M$140&lt;=T14,M$12:M$140)),M$12:M$140,L$12:L$140)</f>
        <v>7</v>
      </c>
      <c r="Z13" s="17" cm="1">
        <f t="array" ref="Z13">LOG10(SUMPRODUCT(IF(M$12:M$140&lt;T12,0,IF(M$12:M$140&gt;T13,0,(S13-P$12:P$140)/(S13-S12) *N$12:N$140)))+SUMPRODUCT(IF(M$12:M$140&gt;T14,0,IF(M$12:M$140&lt;T13,0,(P$12:P$140-S13)/(S14-S13) *N$12:N$140))))</f>
        <v>4.4259260514179202</v>
      </c>
    </row>
    <row r="14" spans="1:108" x14ac:dyDescent="0.25">
      <c r="B14" s="2">
        <f t="shared" ref="B14:B25" si="8">B13+1</f>
        <v>2</v>
      </c>
      <c r="C14" s="7" t="str">
        <f t="shared" ref="C14:C77" si="9">IF(INT(B14/$B$4*1000) = INT(B13/$B$4*1000),"",B14/$B$4*1000)</f>
        <v/>
      </c>
      <c r="D14">
        <f t="shared" ref="D14:D77" si="10">INT(MID(C$6,FIND("#", SUBSTITUTE(C$6, ",", "#", B14)) + 1, FIND("#", SUBSTITUTE(C$6, ",", "#", B14+1)) - FIND("#", SUBSTITUTE(C$6, ",", "#", B14))-1))</f>
        <v>172</v>
      </c>
      <c r="E14" s="7">
        <f t="shared" si="0"/>
        <v>29584</v>
      </c>
      <c r="F14" s="7" t="str">
        <f t="shared" ref="F14:F77" si="11">IF(SIGN(D14)&lt;&gt;SIGN(D13),1,"")</f>
        <v/>
      </c>
      <c r="G14" s="2">
        <f t="shared" si="2"/>
        <v>2</v>
      </c>
      <c r="H14" s="27">
        <f t="shared" si="3"/>
        <v>4.4710715736130311</v>
      </c>
      <c r="I14" s="2">
        <f t="shared" si="4"/>
        <v>8.9421431472260622</v>
      </c>
      <c r="J14" s="2">
        <f t="shared" si="5"/>
        <v>4</v>
      </c>
      <c r="K14" s="2"/>
      <c r="L14" s="2">
        <f t="shared" ref="L14:L77" si="12">1+L13</f>
        <v>2</v>
      </c>
      <c r="M14" s="28">
        <f t="shared" si="6"/>
        <v>279.296875</v>
      </c>
      <c r="N14" s="17">
        <f t="shared" ref="N14:N77" si="13">VALUE(SUBSTITUTE(MID(N$6,FIND("#", SUBSTITUTE(N$6, ",", "#", L14)) + 1, FIND("#", SUBSTITUTE(N$6, ",", "#", L14+1)) - FIND("#", SUBSTITUTE(N$6, ",", "#", L14))-1),".",MID("" &amp; 11/10,2,1)))</f>
        <v>2015.34</v>
      </c>
      <c r="P14" s="17">
        <f t="shared" si="7"/>
        <v>378.39337280032566</v>
      </c>
      <c r="R14" s="2">
        <f t="shared" ref="R14:R19" si="14">1+R13</f>
        <v>2</v>
      </c>
      <c r="S14" s="26">
        <f t="shared" ref="S14:S19" si="15">S13+(MAX(P$12:P$140)-MIN(P$12:P$140))/($Q$8+2-1)</f>
        <v>1055.6688229644667</v>
      </c>
      <c r="T14" s="26">
        <f t="shared" si="1"/>
        <v>1086.104377995674</v>
      </c>
      <c r="U14" s="2">
        <f>1+U13</f>
        <v>1</v>
      </c>
      <c r="V14" cm="1">
        <f t="array" ref="V14">_xlfn.XLOOKUP(MIN(IF(M$12:M$140&gt;=T13,M$12:M$140)),M$12:M$140,L$12:L$140)</f>
        <v>3</v>
      </c>
      <c r="W14" s="24" cm="1">
        <f t="array" ref="W14">_xlfn.XLOOKUP(MAX(IF(M$12:M$140&lt;=T14,M$12:M$140)),M$12:M$140,L$12:L$140)</f>
        <v>7</v>
      </c>
      <c r="X14" cm="1">
        <f t="array" ref="X14">_xlfn.XLOOKUP(MIN(IF(M$12:M$140&gt;T14,M$12:M$140)),M$12:M$140,L$12:L$140)</f>
        <v>8</v>
      </c>
      <c r="Y14" s="24" cm="1">
        <f t="array" ref="Y14">_xlfn.XLOOKUP(MAX(IF(M$12:M$140&lt;=T15,M$12:M$140)),M$12:M$140,L$12:L$140)</f>
        <v>15</v>
      </c>
      <c r="Z14" s="17" cm="1">
        <f t="array" ref="Z14">LOG10(SUMPRODUCT(IF(M$12:M$140&lt;T13,0,IF(M$12:M$140&gt;T14,0,(S14-P$12:P$140)/(S14-S13) *N$12:N$140)))+SUMPRODUCT(IF(M$12:M$140&gt;T15,0,IF(M$12:M$140&lt;T14,0,(P$12:P$140-S14)/(S15-S14) *N$12:N$140))))</f>
        <v>4.3806809163596814</v>
      </c>
    </row>
    <row r="15" spans="1:108" x14ac:dyDescent="0.25">
      <c r="B15" s="2">
        <f t="shared" si="8"/>
        <v>3</v>
      </c>
      <c r="C15" s="7" t="str">
        <f t="shared" si="9"/>
        <v/>
      </c>
      <c r="D15">
        <f t="shared" si="10"/>
        <v>107</v>
      </c>
      <c r="E15" s="7">
        <f t="shared" si="0"/>
        <v>11449</v>
      </c>
      <c r="F15" s="7" t="str">
        <f t="shared" si="11"/>
        <v/>
      </c>
      <c r="G15" s="2">
        <f t="shared" si="2"/>
        <v>3</v>
      </c>
      <c r="H15" s="27">
        <f t="shared" si="3"/>
        <v>4.0588054866759071</v>
      </c>
      <c r="I15" s="2">
        <f t="shared" si="4"/>
        <v>12.17641646002772</v>
      </c>
      <c r="J15" s="2">
        <f t="shared" si="5"/>
        <v>9</v>
      </c>
      <c r="K15" s="2"/>
      <c r="L15" s="2">
        <f t="shared" si="12"/>
        <v>3</v>
      </c>
      <c r="M15" s="28">
        <f t="shared" si="6"/>
        <v>418.9453125</v>
      </c>
      <c r="N15" s="17">
        <f t="shared" si="13"/>
        <v>4743.09</v>
      </c>
      <c r="P15" s="17">
        <f t="shared" si="7"/>
        <v>528.62958116846733</v>
      </c>
      <c r="R15" s="2">
        <f t="shared" si="14"/>
        <v>3</v>
      </c>
      <c r="S15" s="26">
        <f t="shared" si="15"/>
        <v>1583.5032344466999</v>
      </c>
      <c r="T15" s="26">
        <f t="shared" si="1"/>
        <v>2153.0621514222121</v>
      </c>
      <c r="U15" s="2">
        <f t="shared" ref="U15:U18" si="16">1+U14</f>
        <v>2</v>
      </c>
      <c r="V15" cm="1">
        <f t="array" ref="V15">_xlfn.XLOOKUP(MIN(IF(M$12:M$140&gt;=T14,M$12:M$140)),M$12:M$140,L$12:L$140)</f>
        <v>8</v>
      </c>
      <c r="W15" s="24" cm="1">
        <f t="array" ref="W15">_xlfn.XLOOKUP(MAX(IF(M$12:M$140&lt;=T15,M$12:M$140)),M$12:M$140,L$12:L$140)</f>
        <v>15</v>
      </c>
      <c r="X15" cm="1">
        <f t="array" ref="X15">_xlfn.XLOOKUP(MIN(IF(M$12:M$140&gt;T15,M$12:M$140)),M$12:M$140,L$12:L$140)</f>
        <v>16</v>
      </c>
      <c r="Y15" s="24" cm="1">
        <f t="array" ref="Y15">_xlfn.XLOOKUP(MAX(IF(M$12:M$140&lt;=T16,M$12:M$140)),M$12:M$140,L$12:L$140)</f>
        <v>27</v>
      </c>
      <c r="Z15" s="17" cm="1">
        <f t="array" ref="Z15">LOG10(SUMPRODUCT(IF(M$12:M$140&lt;T14,0,IF(M$12:M$140&gt;T15,0,(S15-P$12:P$140)/(S15-S14) *N$12:N$140)))+SUMPRODUCT(IF(M$12:M$140&gt;T16,0,IF(M$12:M$140&lt;T15,0,(P$12:P$140-S15)/(S16-S15) *N$12:N$140))))</f>
        <v>4.5486510791541601</v>
      </c>
    </row>
    <row r="16" spans="1:108" x14ac:dyDescent="0.25">
      <c r="B16" s="2">
        <f t="shared" si="8"/>
        <v>4</v>
      </c>
      <c r="C16" s="7" t="str">
        <f t="shared" si="9"/>
        <v/>
      </c>
      <c r="D16">
        <f t="shared" si="10"/>
        <v>141</v>
      </c>
      <c r="E16" s="7">
        <f t="shared" si="0"/>
        <v>19881</v>
      </c>
      <c r="F16" s="7" t="str">
        <f t="shared" si="11"/>
        <v/>
      </c>
      <c r="G16" s="2">
        <f t="shared" si="2"/>
        <v>4</v>
      </c>
      <c r="H16" s="27">
        <f t="shared" si="3"/>
        <v>4.2984600694614521</v>
      </c>
      <c r="I16" s="2">
        <f t="shared" si="4"/>
        <v>17.193840277845808</v>
      </c>
      <c r="J16" s="2">
        <f t="shared" si="5"/>
        <v>16</v>
      </c>
      <c r="K16" s="2"/>
      <c r="L16" s="2">
        <f t="shared" si="12"/>
        <v>4</v>
      </c>
      <c r="M16" s="28">
        <f t="shared" si="6"/>
        <v>558.59375</v>
      </c>
      <c r="N16" s="17">
        <f t="shared" si="13"/>
        <v>1511.56</v>
      </c>
      <c r="P16" s="17">
        <f t="shared" si="7"/>
        <v>661.17364231465581</v>
      </c>
      <c r="R16" s="2">
        <f t="shared" si="14"/>
        <v>4</v>
      </c>
      <c r="S16" s="26">
        <f t="shared" si="15"/>
        <v>2111.3376459289334</v>
      </c>
      <c r="T16" s="26">
        <f t="shared" si="1"/>
        <v>3857.3840701361619</v>
      </c>
      <c r="U16" s="2">
        <f t="shared" si="16"/>
        <v>3</v>
      </c>
      <c r="V16" cm="1">
        <f t="array" ref="V16">_xlfn.XLOOKUP(MIN(IF(M$12:M$140&gt;=T15,M$12:M$140)),M$12:M$140,L$12:L$140)</f>
        <v>16</v>
      </c>
      <c r="W16" s="24" cm="1">
        <f t="array" ref="W16">_xlfn.XLOOKUP(MAX(IF(M$12:M$140&lt;=T16,M$12:M$140)),M$12:M$140,L$12:L$140)</f>
        <v>27</v>
      </c>
      <c r="X16" cm="1">
        <f t="array" ref="X16">_xlfn.XLOOKUP(MIN(IF(M$12:M$140&gt;T16,M$12:M$140)),M$12:M$140,L$12:L$140)</f>
        <v>28</v>
      </c>
      <c r="Y16" s="24" cm="1">
        <f t="array" ref="Y16">_xlfn.XLOOKUP(MAX(IF(M$12:M$140&lt;=T17,M$12:M$140)),M$12:M$140,L$12:L$140)</f>
        <v>47</v>
      </c>
      <c r="Z16" s="17" cm="1">
        <f t="array" ref="Z16">LOG10(SUMPRODUCT(IF(M$12:M$140&lt;T15,0,IF(M$12:M$140&gt;T16,0,(S16-P$12:P$140)/(S16-S15) *N$12:N$140)))+SUMPRODUCT(IF(M$12:M$140&gt;T17,0,IF(M$12:M$140&lt;T16,0,(P$12:P$140-S16)/(S17-S16) *N$12:N$140))))</f>
        <v>4.4632960023852908</v>
      </c>
    </row>
    <row r="17" spans="2:26" x14ac:dyDescent="0.25">
      <c r="B17" s="2">
        <f t="shared" si="8"/>
        <v>5</v>
      </c>
      <c r="C17" s="7" t="str">
        <f t="shared" si="9"/>
        <v/>
      </c>
      <c r="D17">
        <f t="shared" si="10"/>
        <v>285</v>
      </c>
      <c r="E17" s="7">
        <f t="shared" si="0"/>
        <v>81225</v>
      </c>
      <c r="F17" s="7" t="str">
        <f t="shared" si="11"/>
        <v/>
      </c>
      <c r="G17" s="2">
        <f t="shared" si="2"/>
        <v>5</v>
      </c>
      <c r="H17" s="27">
        <f t="shared" si="3"/>
        <v>4.9096950667921329</v>
      </c>
      <c r="I17" s="2">
        <f t="shared" si="4"/>
        <v>24.548475333960663</v>
      </c>
      <c r="J17" s="2">
        <f t="shared" si="5"/>
        <v>25</v>
      </c>
      <c r="K17" s="2"/>
      <c r="L17" s="2">
        <f t="shared" si="12"/>
        <v>5</v>
      </c>
      <c r="M17" s="28">
        <f t="shared" si="6"/>
        <v>698.2421875</v>
      </c>
      <c r="N17" s="17">
        <f t="shared" si="13"/>
        <v>1667.17</v>
      </c>
      <c r="P17" s="17">
        <f t="shared" si="7"/>
        <v>779.75691790500196</v>
      </c>
      <c r="R17" s="2">
        <f t="shared" si="14"/>
        <v>5</v>
      </c>
      <c r="S17" s="26">
        <f t="shared" si="15"/>
        <v>2639.1720574111669</v>
      </c>
      <c r="T17" s="26">
        <f t="shared" si="1"/>
        <v>6579.809713355673</v>
      </c>
      <c r="U17" s="2">
        <f t="shared" si="16"/>
        <v>4</v>
      </c>
      <c r="V17" cm="1">
        <f t="array" ref="V17">_xlfn.XLOOKUP(MIN(IF(M$12:M$140&gt;=T16,M$12:M$140)),M$12:M$140,L$12:L$140)</f>
        <v>28</v>
      </c>
      <c r="W17" s="24" cm="1">
        <f t="array" ref="W17">_xlfn.XLOOKUP(MAX(IF(M$12:M$140&lt;=T17,M$12:M$140)),M$12:M$140,L$12:L$140)</f>
        <v>47</v>
      </c>
      <c r="X17" cm="1">
        <f t="array" ref="X17">_xlfn.XLOOKUP(MIN(IF(M$12:M$140&gt;T17,M$12:M$140)),M$12:M$140,L$12:L$140)</f>
        <v>48</v>
      </c>
      <c r="Y17" s="24" cm="1">
        <f t="array" ref="Y17">_xlfn.XLOOKUP(MAX(IF(M$12:M$140&lt;=T18,M$12:M$140)),M$12:M$140,L$12:L$140)</f>
        <v>78</v>
      </c>
      <c r="Z17" s="17" cm="1">
        <f t="array" ref="Z17">LOG10(SUMPRODUCT(IF(M$12:M$140&lt;T16,0,IF(M$12:M$140&gt;T17,0,(S17-P$12:P$140)/(S17-S16) *N$12:N$140)))+SUMPRODUCT(IF(M$12:M$140&gt;T18,0,IF(M$12:M$140&lt;T17,0,(P$12:P$140-S17)/(S18-S17) *N$12:N$140))))</f>
        <v>4.3909336402900765</v>
      </c>
    </row>
    <row r="18" spans="2:26" x14ac:dyDescent="0.25">
      <c r="B18" s="2">
        <f t="shared" si="8"/>
        <v>6</v>
      </c>
      <c r="C18" s="7" t="str">
        <f t="shared" si="9"/>
        <v/>
      </c>
      <c r="D18">
        <f t="shared" si="10"/>
        <v>439</v>
      </c>
      <c r="E18" s="7">
        <f t="shared" si="0"/>
        <v>192721</v>
      </c>
      <c r="F18" s="7" t="str">
        <f t="shared" si="11"/>
        <v/>
      </c>
      <c r="G18" s="2">
        <f t="shared" si="2"/>
        <v>6</v>
      </c>
      <c r="H18" s="27">
        <f t="shared" si="3"/>
        <v>5.2849312939665056</v>
      </c>
      <c r="I18" s="2">
        <f t="shared" si="4"/>
        <v>31.709587763799036</v>
      </c>
      <c r="J18" s="2">
        <f t="shared" si="5"/>
        <v>36</v>
      </c>
      <c r="K18" s="2"/>
      <c r="L18" s="2">
        <f t="shared" si="12"/>
        <v>6</v>
      </c>
      <c r="M18" s="28">
        <f t="shared" si="6"/>
        <v>837.890625</v>
      </c>
      <c r="N18" s="17">
        <f t="shared" si="13"/>
        <v>11089.6</v>
      </c>
      <c r="P18" s="17">
        <f t="shared" si="7"/>
        <v>887.04212755939955</v>
      </c>
      <c r="R18" s="2">
        <f t="shared" si="14"/>
        <v>6</v>
      </c>
      <c r="S18" s="26">
        <f t="shared" si="15"/>
        <v>3167.0064688934003</v>
      </c>
      <c r="T18" s="26">
        <f t="shared" si="1"/>
        <v>10928.519485539922</v>
      </c>
      <c r="U18" s="2">
        <f t="shared" si="16"/>
        <v>5</v>
      </c>
      <c r="V18" cm="1">
        <f t="array" ref="V18">_xlfn.XLOOKUP(MIN(IF(M$12:M$140&gt;=T17,M$12:M$140)),M$12:M$140,L$12:L$140)</f>
        <v>48</v>
      </c>
      <c r="W18" s="24" cm="1">
        <f t="array" ref="W18">_xlfn.XLOOKUP(MAX(IF(M$12:M$140&lt;=T18,M$12:M$140)),M$12:M$140,L$12:L$140)</f>
        <v>78</v>
      </c>
      <c r="X18" cm="1">
        <f t="array" ref="X18">_xlfn.XLOOKUP(MIN(IF(M$12:M$140&gt;T18,M$12:M$140)),M$12:M$140,L$12:L$140)</f>
        <v>79</v>
      </c>
      <c r="Y18" s="24" cm="1">
        <f t="array" ref="Y18">_xlfn.XLOOKUP(MAX(IF(M$12:M$140&lt;=T19,M$12:M$140)),M$12:M$140,L$12:L$140)</f>
        <v>128</v>
      </c>
      <c r="Z18" s="17" cm="1">
        <f t="array" ref="Z18">LOG10(SUMPRODUCT(IF(M$12:M$140&lt;T17,0,IF(M$12:M$140&gt;T18,0,(S18-P$12:P$140)/(S18-S17) *N$12:N$140)))+SUMPRODUCT(IF(M$12:M$140&gt;T19,0,IF(M$12:M$140&lt;T18,0,(P$12:P$140-S18)/(S19-S18) *N$12:N$140))))</f>
        <v>4.2893434217431672</v>
      </c>
    </row>
    <row r="19" spans="2:26" x14ac:dyDescent="0.25">
      <c r="B19" s="2">
        <f t="shared" si="8"/>
        <v>7</v>
      </c>
      <c r="C19" s="7" t="str">
        <f t="shared" si="9"/>
        <v/>
      </c>
      <c r="D19">
        <f t="shared" si="10"/>
        <v>423</v>
      </c>
      <c r="E19" s="7">
        <f t="shared" si="0"/>
        <v>178929</v>
      </c>
      <c r="F19" s="7" t="str">
        <f t="shared" si="11"/>
        <v/>
      </c>
      <c r="G19" s="2">
        <f t="shared" si="2"/>
        <v>7</v>
      </c>
      <c r="H19" s="27">
        <f t="shared" si="3"/>
        <v>5.2526831619321976</v>
      </c>
      <c r="I19" s="2">
        <f t="shared" si="4"/>
        <v>36.768782133525384</v>
      </c>
      <c r="J19" s="2">
        <f t="shared" si="5"/>
        <v>49</v>
      </c>
      <c r="K19" s="2"/>
      <c r="L19" s="2">
        <f t="shared" si="12"/>
        <v>7</v>
      </c>
      <c r="M19" s="28">
        <f t="shared" si="6"/>
        <v>977.5390625</v>
      </c>
      <c r="N19" s="17">
        <f t="shared" si="13"/>
        <v>14906.67</v>
      </c>
      <c r="P19" s="17">
        <f t="shared" si="7"/>
        <v>984.99609154429515</v>
      </c>
      <c r="R19" s="2">
        <f t="shared" si="14"/>
        <v>7</v>
      </c>
      <c r="S19" s="26">
        <f t="shared" si="15"/>
        <v>3694.8408803756338</v>
      </c>
      <c r="T19" s="26">
        <f t="shared" si="1"/>
        <v>17875</v>
      </c>
      <c r="U19" s="2"/>
      <c r="W19" s="24"/>
      <c r="Y19" s="24"/>
      <c r="Z19" s="17"/>
    </row>
    <row r="20" spans="2:26" x14ac:dyDescent="0.25">
      <c r="B20" s="2">
        <f t="shared" si="8"/>
        <v>8</v>
      </c>
      <c r="C20" s="7" t="str">
        <f t="shared" si="9"/>
        <v/>
      </c>
      <c r="D20">
        <f t="shared" si="10"/>
        <v>206</v>
      </c>
      <c r="E20" s="7">
        <f t="shared" si="0"/>
        <v>42436</v>
      </c>
      <c r="F20" s="7" t="str">
        <f t="shared" si="11"/>
        <v/>
      </c>
      <c r="G20" s="2">
        <f t="shared" si="2"/>
        <v>8</v>
      </c>
      <c r="H20" s="27">
        <f t="shared" si="3"/>
        <v>4.6277446747227762</v>
      </c>
      <c r="I20" s="2">
        <f t="shared" si="4"/>
        <v>37.021957397782209</v>
      </c>
      <c r="J20" s="2">
        <f t="shared" si="5"/>
        <v>64</v>
      </c>
      <c r="K20" s="2"/>
      <c r="L20" s="2">
        <f t="shared" si="12"/>
        <v>8</v>
      </c>
      <c r="M20" s="28">
        <f t="shared" si="6"/>
        <v>1117.1875</v>
      </c>
      <c r="N20" s="17">
        <f t="shared" si="13"/>
        <v>8888.26</v>
      </c>
      <c r="P20" s="17">
        <f t="shared" si="7"/>
        <v>1075.1129133951399</v>
      </c>
      <c r="R20" s="2"/>
      <c r="S20" s="26"/>
      <c r="T20" s="26"/>
      <c r="U20" s="2"/>
      <c r="W20" s="24"/>
      <c r="Y20" s="24"/>
      <c r="Z20" s="17"/>
    </row>
    <row r="21" spans="2:26" x14ac:dyDescent="0.25">
      <c r="B21" s="2">
        <f t="shared" si="8"/>
        <v>9</v>
      </c>
      <c r="C21" s="7" t="str">
        <f t="shared" si="9"/>
        <v/>
      </c>
      <c r="D21">
        <f t="shared" si="10"/>
        <v>-40</v>
      </c>
      <c r="E21" s="7">
        <f t="shared" si="0"/>
        <v>1600</v>
      </c>
      <c r="F21" s="7">
        <f t="shared" si="11"/>
        <v>1</v>
      </c>
      <c r="G21" s="2">
        <f t="shared" si="2"/>
        <v>9</v>
      </c>
      <c r="H21" s="27">
        <f t="shared" si="3"/>
        <v>3.2043913319192998</v>
      </c>
      <c r="I21" s="2">
        <f t="shared" si="4"/>
        <v>28.839521987273699</v>
      </c>
      <c r="J21" s="2">
        <f t="shared" si="5"/>
        <v>81</v>
      </c>
      <c r="K21" s="2"/>
      <c r="L21" s="2">
        <f t="shared" si="12"/>
        <v>9</v>
      </c>
      <c r="M21" s="28">
        <f t="shared" si="6"/>
        <v>1256.8359375</v>
      </c>
      <c r="N21" s="17">
        <f t="shared" si="13"/>
        <v>10971.28</v>
      </c>
      <c r="P21" s="17">
        <f t="shared" si="7"/>
        <v>1158.5542947222689</v>
      </c>
      <c r="R21" s="2"/>
      <c r="S21" s="26"/>
      <c r="T21" s="26"/>
      <c r="U21" s="2"/>
      <c r="W21" s="24"/>
      <c r="Y21" s="24"/>
      <c r="Z21" s="17"/>
    </row>
    <row r="22" spans="2:26" x14ac:dyDescent="0.25">
      <c r="B22" s="2">
        <f t="shared" si="8"/>
        <v>10</v>
      </c>
      <c r="C22" s="7" t="str">
        <f t="shared" si="9"/>
        <v/>
      </c>
      <c r="D22">
        <f t="shared" si="10"/>
        <v>-121</v>
      </c>
      <c r="E22" s="7">
        <f t="shared" si="0"/>
        <v>14641</v>
      </c>
      <c r="F22" s="7" t="str">
        <f t="shared" si="11"/>
        <v/>
      </c>
      <c r="G22" s="2">
        <f t="shared" si="2"/>
        <v>10</v>
      </c>
      <c r="H22" s="27">
        <f t="shared" si="3"/>
        <v>4.1656004025174118</v>
      </c>
      <c r="I22" s="2">
        <f t="shared" si="4"/>
        <v>41.65600402517412</v>
      </c>
      <c r="J22" s="2">
        <f t="shared" si="5"/>
        <v>100</v>
      </c>
      <c r="K22" s="2"/>
      <c r="L22" s="2">
        <f t="shared" si="12"/>
        <v>10</v>
      </c>
      <c r="M22" s="28">
        <f t="shared" si="6"/>
        <v>1396.484375</v>
      </c>
      <c r="N22" s="17">
        <f t="shared" si="13"/>
        <v>2554.1999999999998</v>
      </c>
      <c r="P22" s="17">
        <f t="shared" si="7"/>
        <v>1236.241365948611</v>
      </c>
      <c r="R22" s="2"/>
      <c r="S22" s="26"/>
      <c r="T22" s="26"/>
      <c r="U22" s="2"/>
      <c r="W22" s="24"/>
      <c r="Y22" s="24"/>
      <c r="Z22" s="17"/>
    </row>
    <row r="23" spans="2:26" x14ac:dyDescent="0.25">
      <c r="B23" s="2">
        <f t="shared" si="8"/>
        <v>11</v>
      </c>
      <c r="C23" s="7" t="str">
        <f t="shared" si="9"/>
        <v/>
      </c>
      <c r="D23">
        <f t="shared" si="10"/>
        <v>45</v>
      </c>
      <c r="E23" s="7">
        <f t="shared" si="0"/>
        <v>2025</v>
      </c>
      <c r="F23" s="7">
        <f t="shared" si="11"/>
        <v>1</v>
      </c>
      <c r="G23" s="2">
        <f t="shared" si="2"/>
        <v>11</v>
      </c>
      <c r="H23" s="27">
        <f t="shared" si="3"/>
        <v>3.3066394410242617</v>
      </c>
      <c r="I23" s="2">
        <f t="shared" si="4"/>
        <v>36.373033851266875</v>
      </c>
      <c r="J23" s="2">
        <f t="shared" si="5"/>
        <v>121</v>
      </c>
      <c r="K23" s="2"/>
      <c r="L23" s="2">
        <f t="shared" si="12"/>
        <v>11</v>
      </c>
      <c r="M23" s="28">
        <f t="shared" si="6"/>
        <v>1536.1328125</v>
      </c>
      <c r="N23" s="17">
        <f t="shared" si="13"/>
        <v>2076.9899999999998</v>
      </c>
      <c r="P23" s="17">
        <f t="shared" si="7"/>
        <v>1308.9168436169607</v>
      </c>
      <c r="R23" s="2"/>
      <c r="S23" s="26"/>
      <c r="T23" s="26"/>
      <c r="U23" s="2"/>
      <c r="W23" s="24"/>
      <c r="Y23" s="24"/>
      <c r="Z23" s="17"/>
    </row>
    <row r="24" spans="2:26" x14ac:dyDescent="0.25">
      <c r="B24" s="2">
        <f t="shared" si="8"/>
        <v>12</v>
      </c>
      <c r="C24" s="7" t="str">
        <f t="shared" si="9"/>
        <v/>
      </c>
      <c r="D24">
        <f t="shared" si="10"/>
        <v>221</v>
      </c>
      <c r="E24" s="7">
        <f t="shared" si="0"/>
        <v>48841</v>
      </c>
      <c r="F24" s="7" t="str">
        <f t="shared" si="11"/>
        <v/>
      </c>
      <c r="G24" s="2">
        <f t="shared" si="2"/>
        <v>12</v>
      </c>
      <c r="H24" s="27">
        <f t="shared" si="3"/>
        <v>4.6887934392855373</v>
      </c>
      <c r="I24" s="2">
        <f t="shared" si="4"/>
        <v>56.265521271426451</v>
      </c>
      <c r="J24" s="2">
        <f t="shared" si="5"/>
        <v>144</v>
      </c>
      <c r="K24" s="2"/>
      <c r="L24" s="2">
        <f t="shared" si="12"/>
        <v>12</v>
      </c>
      <c r="M24" s="28">
        <f t="shared" si="6"/>
        <v>1675.78125</v>
      </c>
      <c r="N24" s="17">
        <f t="shared" si="13"/>
        <v>3666.46</v>
      </c>
      <c r="P24" s="17">
        <f t="shared" si="7"/>
        <v>1377.1883252008081</v>
      </c>
      <c r="R24" s="2"/>
      <c r="S24" s="26"/>
      <c r="T24" s="26"/>
      <c r="U24" s="2"/>
      <c r="W24" s="24"/>
      <c r="Y24" s="24"/>
      <c r="Z24" s="17"/>
    </row>
    <row r="25" spans="2:26" x14ac:dyDescent="0.25">
      <c r="B25" s="2">
        <f t="shared" si="8"/>
        <v>13</v>
      </c>
      <c r="C25" s="7" t="str">
        <f t="shared" si="9"/>
        <v/>
      </c>
      <c r="D25">
        <f t="shared" si="10"/>
        <v>166</v>
      </c>
      <c r="E25" s="7">
        <f t="shared" si="0"/>
        <v>27556</v>
      </c>
      <c r="F25" s="7" t="str">
        <f t="shared" si="11"/>
        <v/>
      </c>
      <c r="G25" s="2">
        <f t="shared" si="2"/>
        <v>13</v>
      </c>
      <c r="H25" s="27">
        <f t="shared" si="3"/>
        <v>4.4402319362267892</v>
      </c>
      <c r="I25" s="2">
        <f t="shared" si="4"/>
        <v>57.723015170948258</v>
      </c>
      <c r="J25" s="2">
        <f t="shared" si="5"/>
        <v>169</v>
      </c>
      <c r="K25" s="2"/>
      <c r="L25" s="2">
        <f t="shared" si="12"/>
        <v>13</v>
      </c>
      <c r="M25" s="28">
        <f t="shared" si="6"/>
        <v>1815.4296875</v>
      </c>
      <c r="N25" s="17">
        <f t="shared" si="13"/>
        <v>2409.12</v>
      </c>
      <c r="P25" s="17">
        <f t="shared" si="7"/>
        <v>1441.5591990323903</v>
      </c>
      <c r="R25" s="2"/>
      <c r="S25" s="26"/>
      <c r="T25" s="26"/>
      <c r="U25" s="2"/>
      <c r="W25" s="24"/>
      <c r="Y25" s="24"/>
      <c r="Z25" s="17"/>
    </row>
    <row r="26" spans="2:26" x14ac:dyDescent="0.25">
      <c r="B26" s="2">
        <f t="shared" ref="B26:B89" si="17">B25+1</f>
        <v>14</v>
      </c>
      <c r="C26" s="7" t="str">
        <f t="shared" si="9"/>
        <v/>
      </c>
      <c r="D26">
        <f t="shared" si="10"/>
        <v>-7</v>
      </c>
      <c r="E26" s="7">
        <f t="shared" si="0"/>
        <v>49</v>
      </c>
      <c r="F26" s="7">
        <f t="shared" si="11"/>
        <v>1</v>
      </c>
      <c r="G26" s="2">
        <f t="shared" si="2"/>
        <v>14</v>
      </c>
      <c r="H26" s="27">
        <f t="shared" si="3"/>
        <v>1.6989700043360187</v>
      </c>
      <c r="I26" s="2">
        <f t="shared" si="4"/>
        <v>23.785580060704262</v>
      </c>
      <c r="J26" s="2">
        <f t="shared" si="5"/>
        <v>196</v>
      </c>
      <c r="K26" s="2"/>
      <c r="L26" s="2">
        <f t="shared" si="12"/>
        <v>14</v>
      </c>
      <c r="M26" s="28">
        <f t="shared" si="6"/>
        <v>1955.078125</v>
      </c>
      <c r="N26" s="17">
        <f t="shared" si="13"/>
        <v>2808.87</v>
      </c>
      <c r="P26" s="17">
        <f t="shared" si="7"/>
        <v>1502.451191627023</v>
      </c>
      <c r="R26" s="2"/>
      <c r="S26" s="26"/>
      <c r="T26" s="26"/>
      <c r="U26" s="2"/>
      <c r="Z26" s="17"/>
    </row>
    <row r="27" spans="2:26" x14ac:dyDescent="0.25">
      <c r="B27" s="2">
        <f t="shared" si="17"/>
        <v>15</v>
      </c>
      <c r="C27" s="7" t="str">
        <f t="shared" si="9"/>
        <v/>
      </c>
      <c r="D27">
        <f t="shared" si="10"/>
        <v>-64</v>
      </c>
      <c r="E27" s="7">
        <f t="shared" si="0"/>
        <v>4096</v>
      </c>
      <c r="F27" s="7" t="str">
        <f t="shared" si="11"/>
        <v/>
      </c>
      <c r="G27" s="2">
        <f t="shared" si="2"/>
        <v>15</v>
      </c>
      <c r="H27" s="27">
        <f t="shared" si="3"/>
        <v>3.6124659639531425</v>
      </c>
      <c r="I27" s="2">
        <f t="shared" si="4"/>
        <v>54.186989459297138</v>
      </c>
      <c r="J27" s="2">
        <f t="shared" si="5"/>
        <v>225</v>
      </c>
      <c r="K27" s="2"/>
      <c r="L27" s="2">
        <f t="shared" si="12"/>
        <v>15</v>
      </c>
      <c r="M27" s="28">
        <f t="shared" si="6"/>
        <v>2094.7265625</v>
      </c>
      <c r="N27" s="17">
        <f t="shared" si="13"/>
        <v>1089.83</v>
      </c>
      <c r="P27" s="17">
        <f t="shared" si="7"/>
        <v>1560.2211285775081</v>
      </c>
      <c r="R27" s="2"/>
      <c r="S27" s="17"/>
      <c r="U27" s="2"/>
      <c r="Z27" s="17"/>
    </row>
    <row r="28" spans="2:26" x14ac:dyDescent="0.25">
      <c r="B28" s="2">
        <f t="shared" si="17"/>
        <v>16</v>
      </c>
      <c r="C28" s="7" t="str">
        <f t="shared" si="9"/>
        <v/>
      </c>
      <c r="D28">
        <f t="shared" si="10"/>
        <v>50</v>
      </c>
      <c r="E28" s="7">
        <f t="shared" si="0"/>
        <v>2500</v>
      </c>
      <c r="F28" s="7">
        <f t="shared" si="11"/>
        <v>1</v>
      </c>
      <c r="G28" s="2">
        <f t="shared" si="2"/>
        <v>16</v>
      </c>
      <c r="H28" s="27">
        <f t="shared" si="3"/>
        <v>3.3981136917305026</v>
      </c>
      <c r="I28" s="2">
        <f t="shared" si="4"/>
        <v>54.369819067688042</v>
      </c>
      <c r="J28" s="2">
        <f t="shared" si="5"/>
        <v>256</v>
      </c>
      <c r="K28" s="2"/>
      <c r="L28" s="2">
        <f t="shared" si="12"/>
        <v>16</v>
      </c>
      <c r="M28" s="28">
        <f t="shared" si="6"/>
        <v>2234.375</v>
      </c>
      <c r="N28" s="17">
        <f t="shared" si="13"/>
        <v>1034.3800000000001</v>
      </c>
      <c r="P28" s="17">
        <f t="shared" si="7"/>
        <v>1615.1736043534052</v>
      </c>
      <c r="R28" s="2"/>
      <c r="S28" s="17"/>
      <c r="U28" s="2"/>
      <c r="Z28" s="17"/>
    </row>
    <row r="29" spans="2:26" x14ac:dyDescent="0.25">
      <c r="B29" s="2">
        <f t="shared" si="17"/>
        <v>17</v>
      </c>
      <c r="C29" s="7" t="str">
        <f t="shared" si="9"/>
        <v/>
      </c>
      <c r="D29">
        <f t="shared" si="10"/>
        <v>119</v>
      </c>
      <c r="E29" s="7">
        <f t="shared" si="0"/>
        <v>14161</v>
      </c>
      <c r="F29" s="7" t="str">
        <f t="shared" si="11"/>
        <v/>
      </c>
      <c r="G29" s="2">
        <f t="shared" si="2"/>
        <v>17</v>
      </c>
      <c r="H29" s="27">
        <f t="shared" si="3"/>
        <v>4.1511245900506824</v>
      </c>
      <c r="I29" s="2">
        <f t="shared" si="4"/>
        <v>70.569118030861603</v>
      </c>
      <c r="J29" s="2">
        <f t="shared" si="5"/>
        <v>289</v>
      </c>
      <c r="K29" s="2"/>
      <c r="L29" s="2">
        <f t="shared" si="12"/>
        <v>17</v>
      </c>
      <c r="M29" s="28">
        <f t="shared" si="6"/>
        <v>2374.0234375</v>
      </c>
      <c r="N29" s="17">
        <f t="shared" si="13"/>
        <v>2577.58</v>
      </c>
      <c r="P29" s="17">
        <f t="shared" si="7"/>
        <v>1667.5707037291556</v>
      </c>
      <c r="R29" s="2"/>
      <c r="S29" s="17"/>
      <c r="U29" s="2"/>
      <c r="Z29" s="17"/>
    </row>
    <row r="30" spans="2:26" x14ac:dyDescent="0.25">
      <c r="B30" s="2">
        <f t="shared" si="17"/>
        <v>18</v>
      </c>
      <c r="C30" s="7" t="str">
        <f t="shared" si="9"/>
        <v/>
      </c>
      <c r="D30">
        <f t="shared" si="10"/>
        <v>99</v>
      </c>
      <c r="E30" s="7">
        <f t="shared" si="0"/>
        <v>9801</v>
      </c>
      <c r="F30" s="7" t="str">
        <f t="shared" si="11"/>
        <v/>
      </c>
      <c r="G30" s="2">
        <f t="shared" si="2"/>
        <v>18</v>
      </c>
      <c r="H30" s="27">
        <f t="shared" si="3"/>
        <v>3.9913146981766108</v>
      </c>
      <c r="I30" s="2">
        <f t="shared" si="4"/>
        <v>71.84366456717899</v>
      </c>
      <c r="J30" s="2">
        <f t="shared" si="5"/>
        <v>324</v>
      </c>
      <c r="K30" s="2"/>
      <c r="L30" s="2">
        <f t="shared" si="12"/>
        <v>18</v>
      </c>
      <c r="M30" s="28">
        <f t="shared" si="6"/>
        <v>2513.671875</v>
      </c>
      <c r="N30" s="17">
        <f t="shared" si="13"/>
        <v>1228.5899999999999</v>
      </c>
      <c r="P30" s="17">
        <f t="shared" si="7"/>
        <v>1717.6395616883285</v>
      </c>
      <c r="R30" s="2"/>
      <c r="S30" s="17"/>
      <c r="U30" s="2"/>
      <c r="Z30" s="17"/>
    </row>
    <row r="31" spans="2:26" x14ac:dyDescent="0.25">
      <c r="B31" s="2">
        <f t="shared" si="17"/>
        <v>19</v>
      </c>
      <c r="C31" s="7" t="str">
        <f t="shared" si="9"/>
        <v/>
      </c>
      <c r="D31">
        <f t="shared" si="10"/>
        <v>123</v>
      </c>
      <c r="E31" s="7">
        <f t="shared" si="0"/>
        <v>15129</v>
      </c>
      <c r="F31" s="7" t="str">
        <f t="shared" si="11"/>
        <v/>
      </c>
      <c r="G31" s="2">
        <f t="shared" si="2"/>
        <v>19</v>
      </c>
      <c r="H31" s="27">
        <f t="shared" si="3"/>
        <v>4.1798389280231865</v>
      </c>
      <c r="I31" s="2">
        <f t="shared" si="4"/>
        <v>79.416939632440545</v>
      </c>
      <c r="J31" s="2">
        <f t="shared" si="5"/>
        <v>361</v>
      </c>
      <c r="K31" s="2"/>
      <c r="L31" s="2">
        <f t="shared" si="12"/>
        <v>19</v>
      </c>
      <c r="M31" s="28">
        <f t="shared" si="6"/>
        <v>2653.3203125</v>
      </c>
      <c r="N31" s="17">
        <f t="shared" si="13"/>
        <v>3901.68</v>
      </c>
      <c r="P31" s="17">
        <f t="shared" si="7"/>
        <v>1765.5783140605165</v>
      </c>
      <c r="R31" s="2"/>
      <c r="S31" s="17"/>
      <c r="U31" s="2"/>
      <c r="Z31" s="17"/>
    </row>
    <row r="32" spans="2:26" x14ac:dyDescent="0.25">
      <c r="B32" s="2">
        <f t="shared" si="17"/>
        <v>20</v>
      </c>
      <c r="C32" s="7" t="str">
        <f t="shared" si="9"/>
        <v/>
      </c>
      <c r="D32">
        <f t="shared" si="10"/>
        <v>226</v>
      </c>
      <c r="E32" s="7">
        <f t="shared" si="0"/>
        <v>51076</v>
      </c>
      <c r="F32" s="7" t="str">
        <f t="shared" si="11"/>
        <v/>
      </c>
      <c r="G32" s="2">
        <f t="shared" si="2"/>
        <v>20</v>
      </c>
      <c r="H32" s="27">
        <f t="shared" si="3"/>
        <v>4.708225381118643</v>
      </c>
      <c r="I32" s="2">
        <f t="shared" si="4"/>
        <v>94.164507622372867</v>
      </c>
      <c r="J32" s="2">
        <f t="shared" si="5"/>
        <v>400</v>
      </c>
      <c r="K32" s="2"/>
      <c r="L32" s="2">
        <f t="shared" si="12"/>
        <v>20</v>
      </c>
      <c r="M32" s="28">
        <f t="shared" si="6"/>
        <v>2792.96875</v>
      </c>
      <c r="N32" s="17">
        <f t="shared" si="13"/>
        <v>3920.31</v>
      </c>
      <c r="P32" s="17">
        <f t="shared" si="7"/>
        <v>1811.5608332343277</v>
      </c>
      <c r="R32" s="2"/>
      <c r="S32" s="17"/>
      <c r="U32" s="2"/>
      <c r="Z32" s="17"/>
    </row>
    <row r="33" spans="2:26" x14ac:dyDescent="0.25">
      <c r="B33" s="2">
        <f t="shared" si="17"/>
        <v>21</v>
      </c>
      <c r="C33" s="7" t="str">
        <f t="shared" si="9"/>
        <v/>
      </c>
      <c r="D33">
        <f t="shared" si="10"/>
        <v>321</v>
      </c>
      <c r="E33" s="7">
        <f t="shared" si="0"/>
        <v>103041</v>
      </c>
      <c r="F33" s="7" t="str">
        <f t="shared" si="11"/>
        <v/>
      </c>
      <c r="G33" s="2">
        <f t="shared" si="2"/>
        <v>21</v>
      </c>
      <c r="H33" s="27">
        <f t="shared" si="3"/>
        <v>5.0130142795628476</v>
      </c>
      <c r="I33" s="2">
        <f t="shared" si="4"/>
        <v>105.2732998708198</v>
      </c>
      <c r="J33" s="2">
        <f t="shared" si="5"/>
        <v>441</v>
      </c>
      <c r="K33" s="2"/>
      <c r="L33" s="2">
        <f t="shared" si="12"/>
        <v>21</v>
      </c>
      <c r="M33" s="28">
        <f t="shared" si="6"/>
        <v>2932.6171875</v>
      </c>
      <c r="N33" s="17">
        <f t="shared" si="13"/>
        <v>3723.82</v>
      </c>
      <c r="P33" s="17">
        <f t="shared" si="7"/>
        <v>1855.7405349623896</v>
      </c>
      <c r="R33" s="2"/>
      <c r="S33" s="17"/>
      <c r="U33" s="2"/>
      <c r="Z33" s="17"/>
    </row>
    <row r="34" spans="2:26" x14ac:dyDescent="0.25">
      <c r="B34" s="2">
        <f t="shared" si="17"/>
        <v>22</v>
      </c>
      <c r="C34" s="7" t="str">
        <f t="shared" si="9"/>
        <v/>
      </c>
      <c r="D34">
        <f t="shared" si="10"/>
        <v>278</v>
      </c>
      <c r="E34" s="7">
        <f t="shared" si="0"/>
        <v>77284</v>
      </c>
      <c r="F34" s="7" t="str">
        <f t="shared" si="11"/>
        <v/>
      </c>
      <c r="G34" s="2">
        <f t="shared" si="2"/>
        <v>22</v>
      </c>
      <c r="H34" s="27">
        <f t="shared" si="3"/>
        <v>4.8880952112615468</v>
      </c>
      <c r="I34" s="2">
        <f t="shared" si="4"/>
        <v>107.53809464775404</v>
      </c>
      <c r="J34" s="2">
        <f t="shared" si="5"/>
        <v>484</v>
      </c>
      <c r="K34" s="2"/>
      <c r="L34" s="2">
        <f t="shared" si="12"/>
        <v>22</v>
      </c>
      <c r="M34" s="28">
        <f t="shared" si="6"/>
        <v>3072.265625</v>
      </c>
      <c r="N34" s="17">
        <f t="shared" si="13"/>
        <v>177.1</v>
      </c>
      <c r="P34" s="17">
        <f t="shared" si="7"/>
        <v>1898.2534666754452</v>
      </c>
      <c r="R34" s="2"/>
      <c r="S34" s="17"/>
      <c r="U34" s="2"/>
      <c r="Z34" s="17"/>
    </row>
    <row r="35" spans="2:26" x14ac:dyDescent="0.25">
      <c r="B35" s="2">
        <f t="shared" si="17"/>
        <v>23</v>
      </c>
      <c r="C35" s="7" t="str">
        <f t="shared" si="9"/>
        <v/>
      </c>
      <c r="D35">
        <f t="shared" si="10"/>
        <v>77</v>
      </c>
      <c r="E35" s="7">
        <f t="shared" si="0"/>
        <v>5929</v>
      </c>
      <c r="F35" s="7" t="str">
        <f t="shared" si="11"/>
        <v/>
      </c>
      <c r="G35" s="2">
        <f t="shared" si="2"/>
        <v>23</v>
      </c>
      <c r="H35" s="27">
        <f t="shared" si="3"/>
        <v>3.7730546933642626</v>
      </c>
      <c r="I35" s="2">
        <f t="shared" si="4"/>
        <v>86.780257947378033</v>
      </c>
      <c r="J35" s="2">
        <f t="shared" si="5"/>
        <v>529</v>
      </c>
      <c r="K35" s="2"/>
      <c r="L35" s="2">
        <f t="shared" si="12"/>
        <v>23</v>
      </c>
      <c r="M35" s="28">
        <f t="shared" si="6"/>
        <v>3211.9140625</v>
      </c>
      <c r="N35" s="17">
        <f t="shared" si="13"/>
        <v>1813.23</v>
      </c>
      <c r="P35" s="17">
        <f t="shared" si="7"/>
        <v>1939.2208341319197</v>
      </c>
      <c r="R35" s="2"/>
      <c r="S35" s="17"/>
      <c r="U35" s="2"/>
      <c r="Z35" s="17"/>
    </row>
    <row r="36" spans="2:26" x14ac:dyDescent="0.25">
      <c r="B36" s="2">
        <f t="shared" si="17"/>
        <v>24</v>
      </c>
      <c r="C36" s="7" t="str">
        <f t="shared" si="9"/>
        <v/>
      </c>
      <c r="D36">
        <f t="shared" si="10"/>
        <v>-123</v>
      </c>
      <c r="E36" s="7">
        <f t="shared" si="0"/>
        <v>15129</v>
      </c>
      <c r="F36" s="7">
        <f t="shared" si="11"/>
        <v>1</v>
      </c>
      <c r="G36" s="2">
        <f t="shared" si="2"/>
        <v>24</v>
      </c>
      <c r="H36" s="27">
        <f t="shared" si="3"/>
        <v>4.1798389280231865</v>
      </c>
      <c r="I36" s="2">
        <f t="shared" si="4"/>
        <v>100.31613427255647</v>
      </c>
      <c r="J36" s="2">
        <f t="shared" si="5"/>
        <v>576</v>
      </c>
      <c r="K36" s="2"/>
      <c r="L36" s="2">
        <f t="shared" si="12"/>
        <v>24</v>
      </c>
      <c r="M36" s="28">
        <f t="shared" si="6"/>
        <v>3351.5625</v>
      </c>
      <c r="N36" s="17">
        <f t="shared" si="13"/>
        <v>865.33</v>
      </c>
      <c r="P36" s="17">
        <f t="shared" si="7"/>
        <v>1978.7510846912835</v>
      </c>
      <c r="R36" s="2"/>
      <c r="S36" s="17"/>
      <c r="U36" s="2"/>
      <c r="Z36" s="17"/>
    </row>
    <row r="37" spans="2:26" x14ac:dyDescent="0.25">
      <c r="B37" s="2">
        <f t="shared" si="17"/>
        <v>25</v>
      </c>
      <c r="C37" s="7" t="str">
        <f t="shared" si="9"/>
        <v/>
      </c>
      <c r="D37">
        <f t="shared" si="10"/>
        <v>-154</v>
      </c>
      <c r="E37" s="7">
        <f t="shared" si="0"/>
        <v>23716</v>
      </c>
      <c r="F37" s="7" t="str">
        <f t="shared" si="11"/>
        <v/>
      </c>
      <c r="G37" s="2">
        <f t="shared" si="2"/>
        <v>25</v>
      </c>
      <c r="H37" s="27">
        <f t="shared" si="3"/>
        <v>4.3750597535858127</v>
      </c>
      <c r="I37" s="2">
        <f t="shared" si="4"/>
        <v>109.37649383964532</v>
      </c>
      <c r="J37" s="2">
        <f t="shared" si="5"/>
        <v>625</v>
      </c>
      <c r="K37" s="2"/>
      <c r="L37" s="2">
        <f t="shared" si="12"/>
        <v>25</v>
      </c>
      <c r="M37" s="28">
        <f t="shared" si="6"/>
        <v>3491.2109375</v>
      </c>
      <c r="N37" s="17">
        <f t="shared" si="13"/>
        <v>948.76</v>
      </c>
      <c r="P37" s="17">
        <f t="shared" si="7"/>
        <v>2016.9416374185435</v>
      </c>
      <c r="R37" s="2"/>
      <c r="S37" s="17"/>
      <c r="U37" s="2"/>
      <c r="Z37" s="17"/>
    </row>
    <row r="38" spans="2:26" x14ac:dyDescent="0.25">
      <c r="B38" s="2">
        <f t="shared" si="17"/>
        <v>26</v>
      </c>
      <c r="C38" s="7" t="str">
        <f t="shared" si="9"/>
        <v/>
      </c>
      <c r="D38">
        <f t="shared" si="10"/>
        <v>-60</v>
      </c>
      <c r="E38" s="7">
        <f t="shared" si="0"/>
        <v>3600</v>
      </c>
      <c r="F38" s="7" t="str">
        <f t="shared" si="11"/>
        <v/>
      </c>
      <c r="G38" s="2">
        <f t="shared" si="2"/>
        <v>26</v>
      </c>
      <c r="H38" s="27">
        <f t="shared" si="3"/>
        <v>3.5564231213712851</v>
      </c>
      <c r="I38" s="2">
        <f t="shared" si="4"/>
        <v>92.467001155653406</v>
      </c>
      <c r="J38" s="2">
        <f t="shared" si="5"/>
        <v>676</v>
      </c>
      <c r="K38" s="2"/>
      <c r="L38" s="2">
        <f t="shared" si="12"/>
        <v>26</v>
      </c>
      <c r="M38" s="28">
        <f t="shared" si="6"/>
        <v>3630.859375</v>
      </c>
      <c r="N38" s="17">
        <f t="shared" si="13"/>
        <v>3038.21</v>
      </c>
      <c r="P38" s="17">
        <f t="shared" si="7"/>
        <v>2053.8803295155699</v>
      </c>
      <c r="R38" s="2"/>
      <c r="S38" s="17"/>
      <c r="U38" s="2"/>
      <c r="Z38" s="17"/>
    </row>
    <row r="39" spans="2:26" x14ac:dyDescent="0.25">
      <c r="B39" s="2">
        <f t="shared" si="17"/>
        <v>27</v>
      </c>
      <c r="C39" s="7" t="str">
        <f t="shared" si="9"/>
        <v/>
      </c>
      <c r="D39">
        <f t="shared" si="10"/>
        <v>-27</v>
      </c>
      <c r="E39" s="7">
        <f t="shared" si="0"/>
        <v>729</v>
      </c>
      <c r="F39" s="7" t="str">
        <f t="shared" si="11"/>
        <v/>
      </c>
      <c r="G39" s="2">
        <f t="shared" si="2"/>
        <v>27</v>
      </c>
      <c r="H39" s="27">
        <f t="shared" si="3"/>
        <v>2.8633228601204559</v>
      </c>
      <c r="I39" s="2">
        <f t="shared" si="4"/>
        <v>77.309717223252306</v>
      </c>
      <c r="J39" s="2">
        <f t="shared" si="5"/>
        <v>729</v>
      </c>
      <c r="K39" s="2"/>
      <c r="L39" s="2">
        <f t="shared" si="12"/>
        <v>27</v>
      </c>
      <c r="M39" s="28">
        <f t="shared" si="6"/>
        <v>3770.5078125</v>
      </c>
      <c r="N39" s="17">
        <f t="shared" si="13"/>
        <v>1511.35</v>
      </c>
      <c r="P39" s="17">
        <f t="shared" si="7"/>
        <v>2089.6466331258857</v>
      </c>
      <c r="R39" s="23"/>
      <c r="S39" s="19"/>
      <c r="T39" s="18"/>
      <c r="U39" s="18"/>
      <c r="V39" s="18"/>
      <c r="W39" s="18"/>
      <c r="X39" s="18"/>
      <c r="Y39" s="18"/>
    </row>
    <row r="40" spans="2:26" x14ac:dyDescent="0.25">
      <c r="B40" s="2">
        <f t="shared" si="17"/>
        <v>28</v>
      </c>
      <c r="C40" s="7" t="str">
        <f t="shared" si="9"/>
        <v/>
      </c>
      <c r="D40">
        <f t="shared" si="10"/>
        <v>-67</v>
      </c>
      <c r="E40" s="7">
        <f t="shared" si="0"/>
        <v>4489</v>
      </c>
      <c r="F40" s="7" t="str">
        <f t="shared" si="11"/>
        <v/>
      </c>
      <c r="G40" s="2">
        <f t="shared" si="2"/>
        <v>28</v>
      </c>
      <c r="H40" s="27">
        <f t="shared" si="3"/>
        <v>3.6522463410033232</v>
      </c>
      <c r="I40" s="2">
        <f t="shared" si="4"/>
        <v>102.26289754809305</v>
      </c>
      <c r="J40" s="2">
        <f t="shared" si="5"/>
        <v>784</v>
      </c>
      <c r="K40" s="2"/>
      <c r="L40" s="2">
        <f t="shared" si="12"/>
        <v>28</v>
      </c>
      <c r="M40" s="28">
        <f t="shared" si="6"/>
        <v>3910.15625</v>
      </c>
      <c r="N40" s="17">
        <f t="shared" si="13"/>
        <v>1433.43</v>
      </c>
      <c r="P40" s="17">
        <f t="shared" si="7"/>
        <v>2124.312684914988</v>
      </c>
      <c r="S40" s="17"/>
    </row>
    <row r="41" spans="2:26" x14ac:dyDescent="0.25">
      <c r="B41" s="2">
        <f t="shared" si="17"/>
        <v>29</v>
      </c>
      <c r="C41" s="7" t="str">
        <f t="shared" si="9"/>
        <v/>
      </c>
      <c r="D41">
        <f t="shared" si="10"/>
        <v>-49</v>
      </c>
      <c r="E41" s="7">
        <f t="shared" si="0"/>
        <v>2401</v>
      </c>
      <c r="F41" s="7" t="str">
        <f t="shared" si="11"/>
        <v/>
      </c>
      <c r="G41" s="2">
        <f t="shared" si="2"/>
        <v>29</v>
      </c>
      <c r="H41" s="27">
        <f t="shared" si="3"/>
        <v>3.3805730030668872</v>
      </c>
      <c r="I41" s="2">
        <f t="shared" si="4"/>
        <v>98.036617088939735</v>
      </c>
      <c r="J41" s="2">
        <f t="shared" si="5"/>
        <v>841</v>
      </c>
      <c r="K41" s="2"/>
      <c r="L41" s="2">
        <f t="shared" si="12"/>
        <v>29</v>
      </c>
      <c r="M41" s="28">
        <f t="shared" si="6"/>
        <v>4049.8046875</v>
      </c>
      <c r="N41" s="17">
        <f t="shared" si="13"/>
        <v>314.16000000000003</v>
      </c>
      <c r="P41" s="17">
        <f t="shared" si="7"/>
        <v>2157.9441619655486</v>
      </c>
    </row>
    <row r="42" spans="2:26" x14ac:dyDescent="0.25">
      <c r="B42" s="2">
        <f t="shared" si="17"/>
        <v>30</v>
      </c>
      <c r="C42" s="7" t="str">
        <f t="shared" si="9"/>
        <v/>
      </c>
      <c r="D42">
        <f t="shared" si="10"/>
        <v>33</v>
      </c>
      <c r="E42" s="7">
        <f t="shared" si="0"/>
        <v>1089</v>
      </c>
      <c r="F42" s="7">
        <f t="shared" si="11"/>
        <v>1</v>
      </c>
      <c r="G42" s="2">
        <f t="shared" si="2"/>
        <v>30</v>
      </c>
      <c r="H42" s="27">
        <f t="shared" si="3"/>
        <v>3.0374264979406238</v>
      </c>
      <c r="I42" s="2">
        <f t="shared" si="4"/>
        <v>91.122794938218718</v>
      </c>
      <c r="J42" s="2">
        <f t="shared" si="5"/>
        <v>900</v>
      </c>
      <c r="K42" s="2"/>
      <c r="L42" s="2">
        <f t="shared" si="12"/>
        <v>30</v>
      </c>
      <c r="M42" s="28">
        <f t="shared" si="6"/>
        <v>4189.453125</v>
      </c>
      <c r="N42" s="17">
        <f t="shared" si="13"/>
        <v>2748.03</v>
      </c>
      <c r="P42" s="17">
        <f t="shared" si="7"/>
        <v>2190.6010307199804</v>
      </c>
    </row>
    <row r="43" spans="2:26" x14ac:dyDescent="0.25">
      <c r="B43" s="2">
        <f t="shared" si="17"/>
        <v>31</v>
      </c>
      <c r="C43" s="7" t="str">
        <f t="shared" si="9"/>
        <v/>
      </c>
      <c r="D43">
        <f t="shared" si="10"/>
        <v>64</v>
      </c>
      <c r="E43" s="7">
        <f t="shared" si="0"/>
        <v>4096</v>
      </c>
      <c r="F43" s="7" t="str">
        <f t="shared" si="11"/>
        <v/>
      </c>
      <c r="G43" s="2">
        <f t="shared" si="2"/>
        <v>31</v>
      </c>
      <c r="H43" s="27">
        <f t="shared" si="3"/>
        <v>3.6124659639531425</v>
      </c>
      <c r="I43" s="2">
        <f t="shared" si="4"/>
        <v>111.98644488254742</v>
      </c>
      <c r="J43" s="2">
        <f t="shared" si="5"/>
        <v>961</v>
      </c>
      <c r="K43" s="2"/>
      <c r="L43" s="2">
        <f t="shared" si="12"/>
        <v>31</v>
      </c>
      <c r="M43" s="28">
        <f t="shared" si="6"/>
        <v>4329.1015625</v>
      </c>
      <c r="N43" s="17">
        <f t="shared" si="13"/>
        <v>4116.8</v>
      </c>
      <c r="P43" s="17">
        <f t="shared" si="7"/>
        <v>2222.3381904304274</v>
      </c>
    </row>
    <row r="44" spans="2:26" x14ac:dyDescent="0.25">
      <c r="B44" s="2">
        <f t="shared" si="17"/>
        <v>32</v>
      </c>
      <c r="C44" s="7" t="str">
        <f t="shared" si="9"/>
        <v/>
      </c>
      <c r="D44">
        <f t="shared" si="10"/>
        <v>-58</v>
      </c>
      <c r="E44" s="7">
        <f t="shared" si="0"/>
        <v>3364</v>
      </c>
      <c r="F44" s="7">
        <f t="shared" si="11"/>
        <v>1</v>
      </c>
      <c r="G44" s="2">
        <f t="shared" si="2"/>
        <v>32</v>
      </c>
      <c r="H44" s="27">
        <f t="shared" si="3"/>
        <v>3.5269850685599957</v>
      </c>
      <c r="I44" s="2">
        <f t="shared" si="4"/>
        <v>112.86352219391986</v>
      </c>
      <c r="J44" s="2">
        <f t="shared" si="5"/>
        <v>1024</v>
      </c>
      <c r="K44" s="2"/>
      <c r="L44" s="2">
        <f t="shared" si="12"/>
        <v>32</v>
      </c>
      <c r="M44" s="28">
        <f t="shared" si="6"/>
        <v>4468.75</v>
      </c>
      <c r="N44" s="17">
        <f t="shared" si="13"/>
        <v>2307.44</v>
      </c>
      <c r="P44" s="17">
        <f t="shared" si="7"/>
        <v>2253.2060284597374</v>
      </c>
    </row>
    <row r="45" spans="2:26" x14ac:dyDescent="0.25">
      <c r="B45" s="2">
        <f t="shared" si="17"/>
        <v>33</v>
      </c>
      <c r="C45" s="7" t="str">
        <f t="shared" si="9"/>
        <v/>
      </c>
      <c r="D45">
        <f t="shared" si="10"/>
        <v>-240</v>
      </c>
      <c r="E45" s="7">
        <f t="shared" si="0"/>
        <v>57600</v>
      </c>
      <c r="F45" s="7" t="str">
        <f t="shared" si="11"/>
        <v/>
      </c>
      <c r="G45" s="2">
        <f t="shared" si="2"/>
        <v>33</v>
      </c>
      <c r="H45" s="27">
        <f t="shared" si="3"/>
        <v>4.7604300231925185</v>
      </c>
      <c r="I45" s="2">
        <f t="shared" si="4"/>
        <v>157.09419076535312</v>
      </c>
      <c r="J45" s="2">
        <f t="shared" si="5"/>
        <v>1089</v>
      </c>
      <c r="K45" s="2"/>
      <c r="L45" s="2">
        <f t="shared" si="12"/>
        <v>33</v>
      </c>
      <c r="M45" s="28">
        <f t="shared" si="6"/>
        <v>4608.3984375</v>
      </c>
      <c r="N45" s="17">
        <f t="shared" si="13"/>
        <v>1049.02</v>
      </c>
      <c r="P45" s="17">
        <f t="shared" si="7"/>
        <v>2283.2509015389032</v>
      </c>
    </row>
    <row r="46" spans="2:26" x14ac:dyDescent="0.25">
      <c r="B46" s="2">
        <f t="shared" si="17"/>
        <v>34</v>
      </c>
      <c r="C46" s="7" t="str">
        <f t="shared" si="9"/>
        <v/>
      </c>
      <c r="D46">
        <f t="shared" si="10"/>
        <v>-304</v>
      </c>
      <c r="E46" s="7">
        <f t="shared" si="0"/>
        <v>92416</v>
      </c>
      <c r="F46" s="7" t="str">
        <f t="shared" si="11"/>
        <v/>
      </c>
      <c r="G46" s="2">
        <f t="shared" si="2"/>
        <v>34</v>
      </c>
      <c r="H46" s="27">
        <f t="shared" si="3"/>
        <v>4.9657518665350739</v>
      </c>
      <c r="I46" s="2">
        <f t="shared" si="4"/>
        <v>168.83556346219251</v>
      </c>
      <c r="J46" s="2">
        <f t="shared" si="5"/>
        <v>1156</v>
      </c>
      <c r="K46" s="2"/>
      <c r="L46" s="2">
        <f t="shared" si="12"/>
        <v>34</v>
      </c>
      <c r="M46" s="28">
        <f t="shared" si="6"/>
        <v>4748.046875</v>
      </c>
      <c r="N46" s="17">
        <f t="shared" si="13"/>
        <v>1893.1</v>
      </c>
      <c r="P46" s="17">
        <f t="shared" si="7"/>
        <v>2312.5155545213888</v>
      </c>
    </row>
    <row r="47" spans="2:26" x14ac:dyDescent="0.25">
      <c r="B47" s="2">
        <f t="shared" si="17"/>
        <v>35</v>
      </c>
      <c r="C47" s="7" t="str">
        <f t="shared" si="9"/>
        <v/>
      </c>
      <c r="D47">
        <f t="shared" si="10"/>
        <v>-290</v>
      </c>
      <c r="E47" s="7">
        <f t="shared" si="0"/>
        <v>84100</v>
      </c>
      <c r="F47" s="7" t="str">
        <f t="shared" si="11"/>
        <v/>
      </c>
      <c r="G47" s="2">
        <f t="shared" si="2"/>
        <v>35</v>
      </c>
      <c r="H47" s="27">
        <f t="shared" si="3"/>
        <v>4.9248011597919659</v>
      </c>
      <c r="I47" s="2">
        <f t="shared" si="4"/>
        <v>172.36804059271881</v>
      </c>
      <c r="J47" s="2">
        <f t="shared" si="5"/>
        <v>1225</v>
      </c>
      <c r="K47" s="2"/>
      <c r="L47" s="2">
        <f t="shared" si="12"/>
        <v>35</v>
      </c>
      <c r="M47" s="28">
        <f t="shared" si="6"/>
        <v>4887.6953125</v>
      </c>
      <c r="N47" s="17">
        <f t="shared" si="13"/>
        <v>1110.8499999999999</v>
      </c>
      <c r="P47" s="17">
        <f t="shared" si="7"/>
        <v>2341.0394861293044</v>
      </c>
    </row>
    <row r="48" spans="2:26" x14ac:dyDescent="0.25">
      <c r="B48" s="2">
        <f t="shared" si="17"/>
        <v>36</v>
      </c>
      <c r="C48" s="7">
        <f t="shared" si="9"/>
        <v>1.0069930069930069</v>
      </c>
      <c r="D48">
        <f t="shared" si="10"/>
        <v>-249</v>
      </c>
      <c r="E48" s="7">
        <f t="shared" si="0"/>
        <v>62001</v>
      </c>
      <c r="F48" s="7" t="str">
        <f t="shared" si="11"/>
        <v/>
      </c>
      <c r="G48" s="2">
        <f t="shared" si="2"/>
        <v>36</v>
      </c>
      <c r="H48" s="27">
        <f t="shared" si="3"/>
        <v>4.7924056987717156</v>
      </c>
      <c r="I48" s="2">
        <f t="shared" si="4"/>
        <v>172.52660515578177</v>
      </c>
      <c r="J48" s="2">
        <f t="shared" si="5"/>
        <v>1296</v>
      </c>
      <c r="K48" s="2"/>
      <c r="L48" s="2">
        <f t="shared" si="12"/>
        <v>36</v>
      </c>
      <c r="M48" s="28">
        <f t="shared" si="6"/>
        <v>5027.34375</v>
      </c>
      <c r="N48" s="17">
        <f t="shared" si="13"/>
        <v>2487.16</v>
      </c>
      <c r="P48" s="17">
        <f t="shared" si="7"/>
        <v>2368.8592695450789</v>
      </c>
    </row>
    <row r="49" spans="2:16" x14ac:dyDescent="0.25">
      <c r="B49" s="2">
        <f t="shared" si="17"/>
        <v>37</v>
      </c>
      <c r="C49" s="7" t="str">
        <f t="shared" si="9"/>
        <v/>
      </c>
      <c r="D49">
        <f t="shared" si="10"/>
        <v>-195</v>
      </c>
      <c r="E49" s="7">
        <f t="shared" si="0"/>
        <v>38025</v>
      </c>
      <c r="F49" s="7" t="str">
        <f t="shared" si="11"/>
        <v/>
      </c>
      <c r="G49" s="2">
        <f t="shared" si="2"/>
        <v>37</v>
      </c>
      <c r="H49" s="27">
        <f t="shared" si="3"/>
        <v>4.5800806438630071</v>
      </c>
      <c r="I49" s="2">
        <f t="shared" si="4"/>
        <v>169.46298382293125</v>
      </c>
      <c r="J49" s="2">
        <f t="shared" si="5"/>
        <v>1369</v>
      </c>
      <c r="K49" s="2"/>
      <c r="L49" s="2">
        <f t="shared" si="12"/>
        <v>37</v>
      </c>
      <c r="M49" s="28">
        <f t="shared" si="6"/>
        <v>5166.9921875</v>
      </c>
      <c r="N49" s="17">
        <f t="shared" si="13"/>
        <v>1214.6400000000001</v>
      </c>
      <c r="P49" s="17">
        <f t="shared" si="7"/>
        <v>2396.0088343773959</v>
      </c>
    </row>
    <row r="50" spans="2:16" x14ac:dyDescent="0.25">
      <c r="B50" s="2">
        <f t="shared" si="17"/>
        <v>38</v>
      </c>
      <c r="C50" s="7" t="str">
        <f t="shared" si="9"/>
        <v/>
      </c>
      <c r="D50">
        <f t="shared" si="10"/>
        <v>-157</v>
      </c>
      <c r="E50" s="7">
        <f t="shared" si="0"/>
        <v>24649</v>
      </c>
      <c r="F50" s="7" t="str">
        <f t="shared" si="11"/>
        <v/>
      </c>
      <c r="G50" s="2">
        <f t="shared" si="2"/>
        <v>38</v>
      </c>
      <c r="H50" s="27">
        <f t="shared" si="3"/>
        <v>4.3918169236132485</v>
      </c>
      <c r="I50" s="2">
        <f t="shared" si="4"/>
        <v>166.88904309730344</v>
      </c>
      <c r="J50" s="2">
        <f t="shared" si="5"/>
        <v>1444</v>
      </c>
      <c r="K50" s="2"/>
      <c r="L50" s="2">
        <f t="shared" si="12"/>
        <v>38</v>
      </c>
      <c r="M50" s="28">
        <f t="shared" si="6"/>
        <v>5306.640625</v>
      </c>
      <c r="N50" s="17">
        <f t="shared" si="13"/>
        <v>1106.3</v>
      </c>
      <c r="P50" s="17">
        <f t="shared" si="7"/>
        <v>2422.5197154547222</v>
      </c>
    </row>
    <row r="51" spans="2:16" x14ac:dyDescent="0.25">
      <c r="B51" s="2">
        <f t="shared" si="17"/>
        <v>39</v>
      </c>
      <c r="C51" s="7" t="str">
        <f t="shared" si="9"/>
        <v/>
      </c>
      <c r="D51">
        <f t="shared" si="10"/>
        <v>-187</v>
      </c>
      <c r="E51" s="7">
        <f t="shared" si="0"/>
        <v>34969</v>
      </c>
      <c r="F51" s="7" t="str">
        <f t="shared" si="11"/>
        <v/>
      </c>
      <c r="G51" s="2">
        <f t="shared" si="2"/>
        <v>39</v>
      </c>
      <c r="H51" s="27">
        <f t="shared" si="3"/>
        <v>4.5436956323092446</v>
      </c>
      <c r="I51" s="2">
        <f t="shared" si="4"/>
        <v>177.20412966006054</v>
      </c>
      <c r="J51" s="2">
        <f t="shared" si="5"/>
        <v>1521</v>
      </c>
      <c r="K51" s="2"/>
      <c r="L51" s="2">
        <f t="shared" si="12"/>
        <v>39</v>
      </c>
      <c r="M51" s="28">
        <f t="shared" si="6"/>
        <v>5446.2890625</v>
      </c>
      <c r="N51" s="17">
        <f t="shared" si="13"/>
        <v>1470.76</v>
      </c>
      <c r="P51" s="17">
        <f t="shared" si="7"/>
        <v>2448.4212730221225</v>
      </c>
    </row>
    <row r="52" spans="2:16" x14ac:dyDescent="0.25">
      <c r="B52" s="2">
        <f t="shared" si="17"/>
        <v>40</v>
      </c>
      <c r="C52" s="7" t="str">
        <f t="shared" si="9"/>
        <v/>
      </c>
      <c r="D52">
        <f t="shared" si="10"/>
        <v>-277</v>
      </c>
      <c r="E52" s="7">
        <f t="shared" si="0"/>
        <v>76729</v>
      </c>
      <c r="F52" s="7" t="str">
        <f t="shared" si="11"/>
        <v/>
      </c>
      <c r="G52" s="2">
        <f t="shared" si="2"/>
        <v>40</v>
      </c>
      <c r="H52" s="27">
        <f t="shared" si="3"/>
        <v>4.8849651982007325</v>
      </c>
      <c r="I52" s="2">
        <f t="shared" si="4"/>
        <v>195.39860792802929</v>
      </c>
      <c r="J52" s="2">
        <f t="shared" si="5"/>
        <v>1600</v>
      </c>
      <c r="K52" s="2"/>
      <c r="L52" s="2">
        <f t="shared" si="12"/>
        <v>40</v>
      </c>
      <c r="M52" s="28">
        <f t="shared" si="6"/>
        <v>5585.9375</v>
      </c>
      <c r="N52" s="17">
        <f t="shared" si="13"/>
        <v>2143.89</v>
      </c>
      <c r="P52" s="17">
        <f t="shared" si="7"/>
        <v>2473.7408881972397</v>
      </c>
    </row>
    <row r="53" spans="2:16" x14ac:dyDescent="0.25">
      <c r="B53" s="2">
        <f t="shared" si="17"/>
        <v>41</v>
      </c>
      <c r="C53" s="7" t="str">
        <f t="shared" si="9"/>
        <v/>
      </c>
      <c r="D53">
        <f t="shared" si="10"/>
        <v>-281</v>
      </c>
      <c r="E53" s="7">
        <f t="shared" si="0"/>
        <v>78961</v>
      </c>
      <c r="F53" s="7" t="str">
        <f t="shared" si="11"/>
        <v/>
      </c>
      <c r="G53" s="2">
        <f t="shared" si="2"/>
        <v>41</v>
      </c>
      <c r="H53" s="27">
        <f t="shared" si="3"/>
        <v>4.8974181398890835</v>
      </c>
      <c r="I53" s="2">
        <f t="shared" si="4"/>
        <v>200.79414373545242</v>
      </c>
      <c r="J53" s="2">
        <f t="shared" si="5"/>
        <v>1681</v>
      </c>
      <c r="K53" s="2"/>
      <c r="L53" s="2">
        <f t="shared" si="12"/>
        <v>41</v>
      </c>
      <c r="M53" s="28">
        <f t="shared" si="6"/>
        <v>5725.5859375</v>
      </c>
      <c r="N53" s="17">
        <f t="shared" si="13"/>
        <v>1846.64</v>
      </c>
      <c r="P53" s="17">
        <f t="shared" si="7"/>
        <v>2498.504136948035</v>
      </c>
    </row>
    <row r="54" spans="2:16" x14ac:dyDescent="0.25">
      <c r="B54" s="2">
        <f t="shared" si="17"/>
        <v>42</v>
      </c>
      <c r="C54" s="7" t="str">
        <f t="shared" si="9"/>
        <v/>
      </c>
      <c r="D54">
        <f t="shared" si="10"/>
        <v>-129</v>
      </c>
      <c r="E54" s="7">
        <f t="shared" si="0"/>
        <v>16641</v>
      </c>
      <c r="F54" s="7" t="str">
        <f t="shared" si="11"/>
        <v/>
      </c>
      <c r="G54" s="2">
        <f t="shared" si="2"/>
        <v>42</v>
      </c>
      <c r="H54" s="27">
        <f t="shared" si="3"/>
        <v>4.2212055176740035</v>
      </c>
      <c r="I54" s="2">
        <f t="shared" si="4"/>
        <v>177.29063174230814</v>
      </c>
      <c r="J54" s="2">
        <f t="shared" si="5"/>
        <v>1764</v>
      </c>
      <c r="K54" s="2"/>
      <c r="L54" s="2">
        <f t="shared" si="12"/>
        <v>42</v>
      </c>
      <c r="M54" s="28">
        <f t="shared" si="6"/>
        <v>5865.234375</v>
      </c>
      <c r="N54" s="17">
        <f t="shared" si="13"/>
        <v>1932</v>
      </c>
      <c r="P54" s="17">
        <f t="shared" si="7"/>
        <v>2522.7349453637362</v>
      </c>
    </row>
    <row r="55" spans="2:16" x14ac:dyDescent="0.25">
      <c r="B55" s="2">
        <f t="shared" si="17"/>
        <v>43</v>
      </c>
      <c r="C55" s="7" t="str">
        <f t="shared" si="9"/>
        <v/>
      </c>
      <c r="D55">
        <f t="shared" si="10"/>
        <v>1</v>
      </c>
      <c r="E55" s="7">
        <f t="shared" si="0"/>
        <v>1</v>
      </c>
      <c r="F55" s="7">
        <f t="shared" si="11"/>
        <v>1</v>
      </c>
      <c r="G55" s="2">
        <f t="shared" si="2"/>
        <v>43</v>
      </c>
      <c r="H55" s="27">
        <f t="shared" si="3"/>
        <v>0.3010299956639812</v>
      </c>
      <c r="I55" s="2">
        <f t="shared" si="4"/>
        <v>12.944289813551192</v>
      </c>
      <c r="J55" s="2">
        <f t="shared" si="5"/>
        <v>1849</v>
      </c>
      <c r="K55" s="2"/>
      <c r="L55" s="2">
        <f t="shared" si="12"/>
        <v>43</v>
      </c>
      <c r="M55" s="28">
        <f t="shared" si="6"/>
        <v>6004.8828125</v>
      </c>
      <c r="N55" s="17">
        <f t="shared" si="13"/>
        <v>1140.4100000000001</v>
      </c>
      <c r="P55" s="17">
        <f t="shared" si="7"/>
        <v>2546.4557285819778</v>
      </c>
    </row>
    <row r="56" spans="2:16" x14ac:dyDescent="0.25">
      <c r="B56" s="2">
        <f t="shared" si="17"/>
        <v>44</v>
      </c>
      <c r="C56" s="7" t="str">
        <f t="shared" si="9"/>
        <v/>
      </c>
      <c r="D56">
        <f t="shared" si="10"/>
        <v>35</v>
      </c>
      <c r="E56" s="7">
        <f t="shared" si="0"/>
        <v>1225</v>
      </c>
      <c r="F56" s="7" t="str">
        <f t="shared" si="11"/>
        <v/>
      </c>
      <c r="G56" s="2">
        <f t="shared" si="2"/>
        <v>44</v>
      </c>
      <c r="H56" s="27">
        <f t="shared" si="3"/>
        <v>3.0884904701823963</v>
      </c>
      <c r="I56" s="2">
        <f t="shared" si="4"/>
        <v>135.89358068802545</v>
      </c>
      <c r="J56" s="2">
        <f t="shared" si="5"/>
        <v>1936</v>
      </c>
      <c r="K56" s="2"/>
      <c r="L56" s="2">
        <f t="shared" si="12"/>
        <v>44</v>
      </c>
      <c r="M56" s="28">
        <f t="shared" si="6"/>
        <v>6144.53125</v>
      </c>
      <c r="N56" s="17">
        <f t="shared" si="13"/>
        <v>1223.49</v>
      </c>
      <c r="P56" s="17">
        <f t="shared" si="7"/>
        <v>2569.68751539406</v>
      </c>
    </row>
    <row r="57" spans="2:16" x14ac:dyDescent="0.25">
      <c r="B57" s="2">
        <f t="shared" si="17"/>
        <v>45</v>
      </c>
      <c r="C57" s="7" t="str">
        <f t="shared" si="9"/>
        <v/>
      </c>
      <c r="D57">
        <f t="shared" si="10"/>
        <v>104</v>
      </c>
      <c r="E57" s="7">
        <f t="shared" si="0"/>
        <v>10816</v>
      </c>
      <c r="F57" s="7" t="str">
        <f t="shared" si="11"/>
        <v/>
      </c>
      <c r="G57" s="2">
        <f t="shared" si="2"/>
        <v>45</v>
      </c>
      <c r="H57" s="27">
        <f t="shared" si="3"/>
        <v>4.0341068297076434</v>
      </c>
      <c r="I57" s="2">
        <f t="shared" si="4"/>
        <v>181.53480733684395</v>
      </c>
      <c r="J57" s="2">
        <f t="shared" si="5"/>
        <v>2025</v>
      </c>
      <c r="K57" s="2"/>
      <c r="L57" s="2">
        <f t="shared" si="12"/>
        <v>45</v>
      </c>
      <c r="M57" s="28">
        <f t="shared" si="6"/>
        <v>6284.1796875</v>
      </c>
      <c r="N57" s="17">
        <f t="shared" si="13"/>
        <v>1099.28</v>
      </c>
      <c r="P57" s="17">
        <f t="shared" si="7"/>
        <v>2592.4500602643116</v>
      </c>
    </row>
    <row r="58" spans="2:16" x14ac:dyDescent="0.25">
      <c r="B58" s="2">
        <f t="shared" si="17"/>
        <v>46</v>
      </c>
      <c r="C58" s="7" t="str">
        <f t="shared" si="9"/>
        <v/>
      </c>
      <c r="D58">
        <f t="shared" si="10"/>
        <v>245</v>
      </c>
      <c r="E58" s="7">
        <f t="shared" si="0"/>
        <v>60025</v>
      </c>
      <c r="F58" s="7" t="str">
        <f t="shared" si="11"/>
        <v/>
      </c>
      <c r="G58" s="2">
        <f t="shared" si="2"/>
        <v>46</v>
      </c>
      <c r="H58" s="27">
        <f t="shared" si="3"/>
        <v>4.7783394038954841</v>
      </c>
      <c r="I58" s="2">
        <f t="shared" si="4"/>
        <v>219.80361257919228</v>
      </c>
      <c r="J58" s="2">
        <f t="shared" si="5"/>
        <v>2116</v>
      </c>
      <c r="K58" s="2"/>
      <c r="L58" s="2">
        <f t="shared" si="12"/>
        <v>46</v>
      </c>
      <c r="M58" s="28">
        <f t="shared" si="6"/>
        <v>6423.828125</v>
      </c>
      <c r="N58" s="17">
        <f t="shared" si="13"/>
        <v>914.62</v>
      </c>
      <c r="P58" s="17">
        <f t="shared" si="7"/>
        <v>2614.7619442589025</v>
      </c>
    </row>
    <row r="59" spans="2:16" x14ac:dyDescent="0.25">
      <c r="B59" s="2">
        <f t="shared" si="17"/>
        <v>47</v>
      </c>
      <c r="C59" s="7" t="str">
        <f t="shared" si="9"/>
        <v/>
      </c>
      <c r="D59">
        <f t="shared" si="10"/>
        <v>349</v>
      </c>
      <c r="E59" s="7">
        <f t="shared" si="0"/>
        <v>121801</v>
      </c>
      <c r="F59" s="7" t="str">
        <f t="shared" si="11"/>
        <v/>
      </c>
      <c r="G59" s="2">
        <f t="shared" si="2"/>
        <v>47</v>
      </c>
      <c r="H59" s="27">
        <f t="shared" si="3"/>
        <v>5.0856544195105888</v>
      </c>
      <c r="I59" s="2">
        <f t="shared" si="4"/>
        <v>239.02575771699767</v>
      </c>
      <c r="J59" s="2">
        <f t="shared" si="5"/>
        <v>2209</v>
      </c>
      <c r="K59" s="2"/>
      <c r="L59" s="2">
        <f t="shared" si="12"/>
        <v>47</v>
      </c>
      <c r="M59" s="28">
        <f t="shared" si="6"/>
        <v>6563.4765625</v>
      </c>
      <c r="N59" s="17">
        <f t="shared" si="13"/>
        <v>1807.56</v>
      </c>
      <c r="P59" s="17">
        <f t="shared" si="7"/>
        <v>2636.6406661761916</v>
      </c>
    </row>
    <row r="60" spans="2:16" x14ac:dyDescent="0.25">
      <c r="B60" s="2">
        <f t="shared" si="17"/>
        <v>48</v>
      </c>
      <c r="C60" s="7" t="str">
        <f t="shared" si="9"/>
        <v/>
      </c>
      <c r="D60">
        <f t="shared" si="10"/>
        <v>351</v>
      </c>
      <c r="E60" s="7">
        <f t="shared" si="0"/>
        <v>123201</v>
      </c>
      <c r="F60" s="7" t="str">
        <f t="shared" si="11"/>
        <v/>
      </c>
      <c r="G60" s="2">
        <f t="shared" si="2"/>
        <v>48</v>
      </c>
      <c r="H60" s="27">
        <f t="shared" si="3"/>
        <v>5.0906177580062772</v>
      </c>
      <c r="I60" s="2">
        <f t="shared" si="4"/>
        <v>244.34965238430129</v>
      </c>
      <c r="J60" s="2">
        <f t="shared" si="5"/>
        <v>2304</v>
      </c>
      <c r="K60" s="2"/>
      <c r="L60" s="2">
        <f t="shared" si="12"/>
        <v>48</v>
      </c>
      <c r="M60" s="28">
        <f t="shared" si="6"/>
        <v>6703.125</v>
      </c>
      <c r="N60" s="17">
        <f t="shared" si="13"/>
        <v>2002.76</v>
      </c>
      <c r="P60" s="17">
        <f t="shared" si="7"/>
        <v>2658.1027249984231</v>
      </c>
    </row>
    <row r="61" spans="2:16" x14ac:dyDescent="0.25">
      <c r="B61" s="2">
        <f t="shared" si="17"/>
        <v>49</v>
      </c>
      <c r="C61" s="7" t="str">
        <f t="shared" si="9"/>
        <v/>
      </c>
      <c r="D61">
        <f t="shared" si="10"/>
        <v>270</v>
      </c>
      <c r="E61" s="7">
        <f t="shared" si="0"/>
        <v>72900</v>
      </c>
      <c r="F61" s="7" t="str">
        <f t="shared" si="11"/>
        <v/>
      </c>
      <c r="G61" s="2">
        <f t="shared" si="2"/>
        <v>49</v>
      </c>
      <c r="H61" s="27">
        <f t="shared" si="3"/>
        <v>4.8627334856774151</v>
      </c>
      <c r="I61" s="2">
        <f t="shared" si="4"/>
        <v>238.27394079819334</v>
      </c>
      <c r="J61" s="2">
        <f t="shared" si="5"/>
        <v>2401</v>
      </c>
      <c r="K61" s="2"/>
      <c r="L61" s="2">
        <f t="shared" si="12"/>
        <v>49</v>
      </c>
      <c r="M61" s="28">
        <f t="shared" si="6"/>
        <v>6842.7734375</v>
      </c>
      <c r="N61" s="17">
        <f t="shared" si="13"/>
        <v>1582.22</v>
      </c>
      <c r="P61" s="17">
        <f t="shared" si="7"/>
        <v>2679.1636946380545</v>
      </c>
    </row>
    <row r="62" spans="2:16" x14ac:dyDescent="0.25">
      <c r="B62" s="2">
        <f t="shared" si="17"/>
        <v>50</v>
      </c>
      <c r="C62" s="7" t="str">
        <f t="shared" si="9"/>
        <v/>
      </c>
      <c r="D62">
        <f t="shared" si="10"/>
        <v>178</v>
      </c>
      <c r="E62" s="7">
        <f t="shared" si="0"/>
        <v>31684</v>
      </c>
      <c r="F62" s="7" t="str">
        <f t="shared" si="11"/>
        <v/>
      </c>
      <c r="G62" s="2">
        <f t="shared" si="2"/>
        <v>50</v>
      </c>
      <c r="H62" s="27">
        <f t="shared" si="3"/>
        <v>4.5008537114612581</v>
      </c>
      <c r="I62" s="2">
        <f t="shared" si="4"/>
        <v>225.0426855730629</v>
      </c>
      <c r="J62" s="2">
        <f t="shared" si="5"/>
        <v>2500</v>
      </c>
      <c r="K62" s="2"/>
      <c r="L62" s="2">
        <f t="shared" si="12"/>
        <v>50</v>
      </c>
      <c r="M62" s="28">
        <f t="shared" si="6"/>
        <v>6982.421875</v>
      </c>
      <c r="N62" s="17">
        <f t="shared" si="13"/>
        <v>1771.87</v>
      </c>
      <c r="P62" s="17">
        <f t="shared" si="7"/>
        <v>2699.8382918269981</v>
      </c>
    </row>
    <row r="63" spans="2:16" x14ac:dyDescent="0.25">
      <c r="B63" s="2">
        <f t="shared" si="17"/>
        <v>51</v>
      </c>
      <c r="C63" s="7" t="str">
        <f t="shared" si="9"/>
        <v/>
      </c>
      <c r="D63">
        <f t="shared" si="10"/>
        <v>135</v>
      </c>
      <c r="E63" s="7">
        <f t="shared" si="0"/>
        <v>18225</v>
      </c>
      <c r="F63" s="7" t="str">
        <f t="shared" si="11"/>
        <v/>
      </c>
      <c r="G63" s="2">
        <f t="shared" si="2"/>
        <v>51</v>
      </c>
      <c r="H63" s="27">
        <f t="shared" si="3"/>
        <v>4.2606913659374763</v>
      </c>
      <c r="I63" s="2">
        <f t="shared" si="4"/>
        <v>217.2952596628113</v>
      </c>
      <c r="J63" s="2">
        <f t="shared" si="5"/>
        <v>2601</v>
      </c>
      <c r="K63" s="2"/>
      <c r="L63" s="2">
        <f t="shared" si="12"/>
        <v>51</v>
      </c>
      <c r="M63" s="28">
        <f t="shared" si="6"/>
        <v>7122.0703125</v>
      </c>
      <c r="N63" s="17">
        <f t="shared" si="13"/>
        <v>1670.47</v>
      </c>
      <c r="P63" s="17">
        <f t="shared" si="7"/>
        <v>2720.140437890062</v>
      </c>
    </row>
    <row r="64" spans="2:16" x14ac:dyDescent="0.25">
      <c r="B64" s="2">
        <f t="shared" si="17"/>
        <v>52</v>
      </c>
      <c r="C64" s="7" t="str">
        <f t="shared" si="9"/>
        <v/>
      </c>
      <c r="D64">
        <f t="shared" si="10"/>
        <v>127</v>
      </c>
      <c r="E64" s="7">
        <f t="shared" si="0"/>
        <v>16129</v>
      </c>
      <c r="F64" s="7" t="str">
        <f t="shared" si="11"/>
        <v/>
      </c>
      <c r="G64" s="2">
        <f t="shared" si="2"/>
        <v>52</v>
      </c>
      <c r="H64" s="27">
        <f t="shared" si="3"/>
        <v>4.2076343673889616</v>
      </c>
      <c r="I64" s="2">
        <f t="shared" si="4"/>
        <v>218.79698710422599</v>
      </c>
      <c r="J64" s="2">
        <f t="shared" si="5"/>
        <v>2704</v>
      </c>
      <c r="K64" s="2"/>
      <c r="L64" s="2">
        <f t="shared" si="12"/>
        <v>52</v>
      </c>
      <c r="M64" s="28">
        <f t="shared" si="6"/>
        <v>7261.71875</v>
      </c>
      <c r="N64" s="17">
        <f t="shared" si="13"/>
        <v>1669.55</v>
      </c>
      <c r="P64" s="17">
        <f t="shared" si="7"/>
        <v>2740.0833150520316</v>
      </c>
    </row>
    <row r="65" spans="2:16" x14ac:dyDescent="0.25">
      <c r="B65" s="2">
        <f t="shared" si="17"/>
        <v>53</v>
      </c>
      <c r="C65" s="7" t="str">
        <f t="shared" si="9"/>
        <v/>
      </c>
      <c r="D65">
        <f t="shared" si="10"/>
        <v>137</v>
      </c>
      <c r="E65" s="7">
        <f t="shared" si="0"/>
        <v>18769</v>
      </c>
      <c r="F65" s="7" t="str">
        <f t="shared" si="11"/>
        <v/>
      </c>
      <c r="G65" s="2">
        <f t="shared" si="2"/>
        <v>53</v>
      </c>
      <c r="H65" s="27">
        <f t="shared" si="3"/>
        <v>4.2734642726213465</v>
      </c>
      <c r="I65" s="2">
        <f t="shared" si="4"/>
        <v>226.49360644893136</v>
      </c>
      <c r="J65" s="2">
        <f t="shared" si="5"/>
        <v>2809</v>
      </c>
      <c r="K65" s="2"/>
      <c r="L65" s="2">
        <f t="shared" si="12"/>
        <v>53</v>
      </c>
      <c r="M65" s="28">
        <f t="shared" si="6"/>
        <v>7401.3671875</v>
      </c>
      <c r="N65" s="17">
        <f t="shared" si="13"/>
        <v>1876.68</v>
      </c>
      <c r="P65" s="17">
        <f t="shared" si="7"/>
        <v>2759.6794178487876</v>
      </c>
    </row>
    <row r="66" spans="2:16" x14ac:dyDescent="0.25">
      <c r="B66" s="2">
        <f t="shared" si="17"/>
        <v>54</v>
      </c>
      <c r="C66" s="7" t="str">
        <f t="shared" si="9"/>
        <v/>
      </c>
      <c r="D66">
        <f t="shared" si="10"/>
        <v>192</v>
      </c>
      <c r="E66" s="7">
        <f t="shared" si="0"/>
        <v>36864</v>
      </c>
      <c r="F66" s="7" t="str">
        <f t="shared" si="11"/>
        <v/>
      </c>
      <c r="G66" s="2">
        <f t="shared" si="2"/>
        <v>54</v>
      </c>
      <c r="H66" s="27">
        <f t="shared" si="3"/>
        <v>4.5666142382391177</v>
      </c>
      <c r="I66" s="2">
        <f t="shared" si="4"/>
        <v>246.59716886491236</v>
      </c>
      <c r="J66" s="2">
        <f t="shared" si="5"/>
        <v>2916</v>
      </c>
      <c r="K66" s="2"/>
      <c r="L66" s="2">
        <f t="shared" si="12"/>
        <v>54</v>
      </c>
      <c r="M66" s="28">
        <f t="shared" si="6"/>
        <v>7541.015625</v>
      </c>
      <c r="N66" s="17">
        <f t="shared" si="13"/>
        <v>276.7</v>
      </c>
      <c r="P66" s="17">
        <f t="shared" si="7"/>
        <v>2778.9406001445786</v>
      </c>
    </row>
    <row r="67" spans="2:16" x14ac:dyDescent="0.25">
      <c r="B67" s="2">
        <f t="shared" si="17"/>
        <v>55</v>
      </c>
      <c r="C67" s="7" t="str">
        <f t="shared" si="9"/>
        <v/>
      </c>
      <c r="D67">
        <f t="shared" si="10"/>
        <v>288</v>
      </c>
      <c r="E67" s="7">
        <f t="shared" si="0"/>
        <v>82944</v>
      </c>
      <c r="F67" s="7" t="str">
        <f t="shared" si="11"/>
        <v/>
      </c>
      <c r="G67" s="2">
        <f t="shared" si="2"/>
        <v>55</v>
      </c>
      <c r="H67" s="27">
        <f t="shared" si="3"/>
        <v>4.9187902114832562</v>
      </c>
      <c r="I67" s="2">
        <f t="shared" si="4"/>
        <v>270.53346163157909</v>
      </c>
      <c r="J67" s="2">
        <f t="shared" si="5"/>
        <v>3025</v>
      </c>
      <c r="K67" s="2"/>
      <c r="L67" s="2">
        <f t="shared" si="12"/>
        <v>55</v>
      </c>
      <c r="M67" s="28">
        <f t="shared" si="6"/>
        <v>7680.6640625</v>
      </c>
      <c r="N67" s="17">
        <f t="shared" si="13"/>
        <v>134.91999999999999</v>
      </c>
      <c r="P67" s="17">
        <f t="shared" si="7"/>
        <v>2797.8781181985223</v>
      </c>
    </row>
    <row r="68" spans="2:16" x14ac:dyDescent="0.25">
      <c r="B68" s="2">
        <f t="shared" si="17"/>
        <v>56</v>
      </c>
      <c r="C68" s="7" t="str">
        <f t="shared" si="9"/>
        <v/>
      </c>
      <c r="D68">
        <f t="shared" si="10"/>
        <v>360</v>
      </c>
      <c r="E68" s="7">
        <f t="shared" si="0"/>
        <v>129600</v>
      </c>
      <c r="F68" s="7" t="str">
        <f t="shared" si="11"/>
        <v/>
      </c>
      <c r="G68" s="2">
        <f t="shared" si="2"/>
        <v>56</v>
      </c>
      <c r="H68" s="27">
        <f t="shared" si="3"/>
        <v>5.1126083525593149</v>
      </c>
      <c r="I68" s="2">
        <f t="shared" si="4"/>
        <v>286.30606774332165</v>
      </c>
      <c r="J68" s="2">
        <f t="shared" si="5"/>
        <v>3136</v>
      </c>
      <c r="K68" s="2"/>
      <c r="L68" s="2">
        <f t="shared" si="12"/>
        <v>56</v>
      </c>
      <c r="M68" s="28">
        <f t="shared" si="6"/>
        <v>7820.3125</v>
      </c>
      <c r="N68" s="17">
        <f t="shared" si="13"/>
        <v>729.92</v>
      </c>
      <c r="P68" s="17">
        <f t="shared" si="7"/>
        <v>2816.5026701721176</v>
      </c>
    </row>
    <row r="69" spans="2:16" x14ac:dyDescent="0.25">
      <c r="B69" s="2">
        <f t="shared" si="17"/>
        <v>57</v>
      </c>
      <c r="C69" s="7" t="str">
        <f t="shared" si="9"/>
        <v/>
      </c>
      <c r="D69">
        <f t="shared" si="10"/>
        <v>317</v>
      </c>
      <c r="E69" s="7">
        <f t="shared" si="0"/>
        <v>100489</v>
      </c>
      <c r="F69" s="7" t="str">
        <f t="shared" si="11"/>
        <v/>
      </c>
      <c r="G69" s="2">
        <f t="shared" si="2"/>
        <v>57</v>
      </c>
      <c r="H69" s="27">
        <f t="shared" si="3"/>
        <v>5.0021228462251619</v>
      </c>
      <c r="I69" s="2">
        <f t="shared" si="4"/>
        <v>285.12100223483424</v>
      </c>
      <c r="J69" s="2">
        <f t="shared" si="5"/>
        <v>3249</v>
      </c>
      <c r="K69" s="2"/>
      <c r="L69" s="2">
        <f t="shared" si="12"/>
        <v>57</v>
      </c>
      <c r="M69" s="28">
        <f t="shared" si="6"/>
        <v>7959.9609375</v>
      </c>
      <c r="N69" s="17">
        <f t="shared" si="13"/>
        <v>984.83</v>
      </c>
      <c r="P69" s="17">
        <f t="shared" si="7"/>
        <v>2834.8244324249854</v>
      </c>
    </row>
    <row r="70" spans="2:16" x14ac:dyDescent="0.25">
      <c r="B70" s="2">
        <f t="shared" si="17"/>
        <v>58</v>
      </c>
      <c r="C70" s="7" t="str">
        <f t="shared" si="9"/>
        <v/>
      </c>
      <c r="D70">
        <f t="shared" si="10"/>
        <v>206</v>
      </c>
      <c r="E70" s="7">
        <f t="shared" si="0"/>
        <v>42436</v>
      </c>
      <c r="F70" s="7" t="str">
        <f t="shared" si="11"/>
        <v/>
      </c>
      <c r="G70" s="2">
        <f t="shared" si="2"/>
        <v>58</v>
      </c>
      <c r="H70" s="27">
        <f t="shared" si="3"/>
        <v>4.6277446747227762</v>
      </c>
      <c r="I70" s="2">
        <f t="shared" si="4"/>
        <v>268.40919113392101</v>
      </c>
      <c r="J70" s="2">
        <f t="shared" si="5"/>
        <v>3364</v>
      </c>
      <c r="K70" s="2"/>
      <c r="L70" s="2">
        <f t="shared" si="12"/>
        <v>58</v>
      </c>
      <c r="M70" s="28">
        <f t="shared" si="6"/>
        <v>8099.609375</v>
      </c>
      <c r="N70" s="17">
        <f t="shared" si="13"/>
        <v>951.57</v>
      </c>
      <c r="P70" s="17">
        <f t="shared" si="7"/>
        <v>2852.8530929071417</v>
      </c>
    </row>
    <row r="71" spans="2:16" x14ac:dyDescent="0.25">
      <c r="B71" s="2">
        <f t="shared" si="17"/>
        <v>59</v>
      </c>
      <c r="C71" s="7" t="str">
        <f t="shared" si="9"/>
        <v/>
      </c>
      <c r="D71">
        <f t="shared" si="10"/>
        <v>118</v>
      </c>
      <c r="E71" s="7">
        <f t="shared" si="0"/>
        <v>13924</v>
      </c>
      <c r="F71" s="7" t="str">
        <f t="shared" si="11"/>
        <v/>
      </c>
      <c r="G71" s="2">
        <f t="shared" si="2"/>
        <v>59</v>
      </c>
      <c r="H71" s="27">
        <f t="shared" si="3"/>
        <v>4.1437952038457668</v>
      </c>
      <c r="I71" s="2">
        <f t="shared" si="4"/>
        <v>244.48391702690023</v>
      </c>
      <c r="J71" s="2">
        <f t="shared" si="5"/>
        <v>3481</v>
      </c>
      <c r="K71" s="2"/>
      <c r="L71" s="2">
        <f t="shared" si="12"/>
        <v>59</v>
      </c>
      <c r="M71" s="28">
        <f t="shared" si="6"/>
        <v>8239.2578125</v>
      </c>
      <c r="N71" s="17">
        <f t="shared" si="13"/>
        <v>947.19</v>
      </c>
      <c r="P71" s="17">
        <f t="shared" si="7"/>
        <v>2870.5978819221427</v>
      </c>
    </row>
    <row r="72" spans="2:16" x14ac:dyDescent="0.25">
      <c r="B72" s="2">
        <f t="shared" si="17"/>
        <v>60</v>
      </c>
      <c r="C72" s="7" t="str">
        <f t="shared" si="9"/>
        <v/>
      </c>
      <c r="D72">
        <f t="shared" si="10"/>
        <v>54</v>
      </c>
      <c r="E72" s="7">
        <f t="shared" si="0"/>
        <v>2916</v>
      </c>
      <c r="F72" s="7" t="str">
        <f t="shared" si="11"/>
        <v/>
      </c>
      <c r="G72" s="2">
        <f t="shared" si="2"/>
        <v>60</v>
      </c>
      <c r="H72" s="27">
        <f t="shared" si="3"/>
        <v>3.4649364291217326</v>
      </c>
      <c r="I72" s="2">
        <f t="shared" si="4"/>
        <v>207.89618574730395</v>
      </c>
      <c r="J72" s="2">
        <f t="shared" si="5"/>
        <v>3600</v>
      </c>
      <c r="K72" s="2"/>
      <c r="L72" s="2">
        <f t="shared" si="12"/>
        <v>60</v>
      </c>
      <c r="M72" s="28">
        <f t="shared" si="6"/>
        <v>8378.90625</v>
      </c>
      <c r="N72" s="17">
        <f t="shared" si="13"/>
        <v>929</v>
      </c>
      <c r="P72" s="17">
        <f t="shared" si="7"/>
        <v>2888.0676005056584</v>
      </c>
    </row>
    <row r="73" spans="2:16" x14ac:dyDescent="0.25">
      <c r="B73" s="2">
        <f t="shared" si="17"/>
        <v>61</v>
      </c>
      <c r="C73" s="7" t="str">
        <f t="shared" si="9"/>
        <v/>
      </c>
      <c r="D73">
        <f t="shared" si="10"/>
        <v>-28</v>
      </c>
      <c r="E73" s="7">
        <f t="shared" si="0"/>
        <v>784</v>
      </c>
      <c r="F73" s="7">
        <f t="shared" si="11"/>
        <v>1</v>
      </c>
      <c r="G73" s="2">
        <f t="shared" si="2"/>
        <v>61</v>
      </c>
      <c r="H73" s="27">
        <f t="shared" si="3"/>
        <v>2.8948696567452528</v>
      </c>
      <c r="I73" s="2">
        <f t="shared" si="4"/>
        <v>176.58704906146042</v>
      </c>
      <c r="J73" s="2">
        <f t="shared" si="5"/>
        <v>3721</v>
      </c>
      <c r="K73" s="2"/>
      <c r="L73" s="2">
        <f t="shared" si="12"/>
        <v>61</v>
      </c>
      <c r="M73" s="28">
        <f t="shared" si="6"/>
        <v>8518.5546875</v>
      </c>
      <c r="N73" s="17">
        <f t="shared" si="13"/>
        <v>802.91</v>
      </c>
      <c r="P73" s="17">
        <f t="shared" si="7"/>
        <v>2905.2706466378922</v>
      </c>
    </row>
    <row r="74" spans="2:16" x14ac:dyDescent="0.25">
      <c r="B74" s="2">
        <f t="shared" si="17"/>
        <v>62</v>
      </c>
      <c r="C74" s="7" t="str">
        <f t="shared" si="9"/>
        <v/>
      </c>
      <c r="D74">
        <f t="shared" si="10"/>
        <v>-134</v>
      </c>
      <c r="E74" s="7">
        <f t="shared" si="0"/>
        <v>17956</v>
      </c>
      <c r="F74" s="7" t="str">
        <f t="shared" si="11"/>
        <v/>
      </c>
      <c r="G74" s="2">
        <f t="shared" si="2"/>
        <v>62</v>
      </c>
      <c r="H74" s="27">
        <f t="shared" si="3"/>
        <v>4.2542337826501466</v>
      </c>
      <c r="I74" s="2">
        <f t="shared" si="4"/>
        <v>263.76249452430909</v>
      </c>
      <c r="J74" s="2">
        <f t="shared" si="5"/>
        <v>3844</v>
      </c>
      <c r="K74" s="2"/>
      <c r="L74" s="2">
        <f t="shared" si="12"/>
        <v>62</v>
      </c>
      <c r="M74" s="28">
        <f t="shared" si="6"/>
        <v>8658.203125</v>
      </c>
      <c r="N74" s="17">
        <f t="shared" si="13"/>
        <v>338.05</v>
      </c>
      <c r="P74" s="17">
        <f t="shared" si="7"/>
        <v>2922.2150394852856</v>
      </c>
    </row>
    <row r="75" spans="2:16" x14ac:dyDescent="0.25">
      <c r="B75" s="2">
        <f t="shared" si="17"/>
        <v>63</v>
      </c>
      <c r="C75" s="7" t="str">
        <f t="shared" si="9"/>
        <v/>
      </c>
      <c r="D75">
        <f t="shared" si="10"/>
        <v>-204</v>
      </c>
      <c r="E75" s="7">
        <f t="shared" si="0"/>
        <v>41616</v>
      </c>
      <c r="F75" s="7" t="str">
        <f t="shared" si="11"/>
        <v/>
      </c>
      <c r="G75" s="2">
        <f t="shared" si="2"/>
        <v>63</v>
      </c>
      <c r="H75" s="27">
        <f t="shared" si="3"/>
        <v>4.6192707704838645</v>
      </c>
      <c r="I75" s="2">
        <f t="shared" si="4"/>
        <v>291.01405854048346</v>
      </c>
      <c r="J75" s="2">
        <f t="shared" si="5"/>
        <v>3969</v>
      </c>
      <c r="K75" s="2"/>
      <c r="L75" s="2">
        <f t="shared" si="12"/>
        <v>63</v>
      </c>
      <c r="M75" s="28">
        <f t="shared" si="6"/>
        <v>8797.8515625</v>
      </c>
      <c r="N75" s="17">
        <f t="shared" si="13"/>
        <v>160.22</v>
      </c>
      <c r="P75" s="17">
        <f t="shared" si="7"/>
        <v>2938.9084418466714</v>
      </c>
    </row>
    <row r="76" spans="2:16" x14ac:dyDescent="0.25">
      <c r="B76" s="2">
        <f t="shared" si="17"/>
        <v>64</v>
      </c>
      <c r="C76" s="7" t="str">
        <f t="shared" si="9"/>
        <v/>
      </c>
      <c r="D76">
        <f t="shared" si="10"/>
        <v>-215</v>
      </c>
      <c r="E76" s="7">
        <f t="shared" ref="E76:E139" si="18">D76*D76</f>
        <v>46225</v>
      </c>
      <c r="F76" s="7" t="str">
        <f t="shared" si="11"/>
        <v/>
      </c>
      <c r="G76" s="2">
        <f t="shared" si="2"/>
        <v>64</v>
      </c>
      <c r="H76" s="27">
        <f t="shared" si="3"/>
        <v>4.66488631495905</v>
      </c>
      <c r="I76" s="2">
        <f t="shared" si="4"/>
        <v>298.5527241573792</v>
      </c>
      <c r="J76" s="2">
        <f t="shared" si="5"/>
        <v>4096</v>
      </c>
      <c r="K76" s="2"/>
      <c r="L76" s="2">
        <f t="shared" si="12"/>
        <v>64</v>
      </c>
      <c r="M76" s="28">
        <f t="shared" si="6"/>
        <v>8937.5</v>
      </c>
      <c r="N76" s="17">
        <f t="shared" si="13"/>
        <v>159.4</v>
      </c>
      <c r="P76" s="17">
        <f t="shared" si="7"/>
        <v>2955.3581809611433</v>
      </c>
    </row>
    <row r="77" spans="2:16" x14ac:dyDescent="0.25">
      <c r="B77" s="2">
        <f t="shared" si="17"/>
        <v>65</v>
      </c>
      <c r="C77" s="7" t="str">
        <f t="shared" si="9"/>
        <v/>
      </c>
      <c r="D77">
        <f t="shared" si="10"/>
        <v>-231</v>
      </c>
      <c r="E77" s="7">
        <f t="shared" si="18"/>
        <v>53361</v>
      </c>
      <c r="F77" s="7" t="str">
        <f t="shared" si="11"/>
        <v/>
      </c>
      <c r="G77" s="2">
        <f t="shared" ref="G77:G140" si="19">B77</f>
        <v>65</v>
      </c>
      <c r="H77" s="27">
        <f t="shared" ref="H77:H140" si="20">LOG10(1 + E77)</f>
        <v>4.7272320985075611</v>
      </c>
      <c r="I77" s="2">
        <f t="shared" ref="I77:I140" si="21">G77*H77</f>
        <v>307.27008640299147</v>
      </c>
      <c r="J77" s="2">
        <f t="shared" ref="J77:J140" si="22">G77*G77</f>
        <v>4225</v>
      </c>
      <c r="K77" s="2"/>
      <c r="L77" s="2">
        <f t="shared" si="12"/>
        <v>65</v>
      </c>
      <c r="M77" s="28">
        <f t="shared" ref="M77:M140" si="23">L77*$B$4/2/(COUNT(L$12:L$140)-1)</f>
        <v>9077.1484375</v>
      </c>
      <c r="N77" s="17">
        <f t="shared" si="13"/>
        <v>539.25</v>
      </c>
      <c r="P77" s="17">
        <f t="shared" ref="P77:P140" si="24">2595*LOG10(1+M77/700)</f>
        <v>2971.5712678190625</v>
      </c>
    </row>
    <row r="78" spans="2:16" x14ac:dyDescent="0.25">
      <c r="B78" s="2">
        <f t="shared" si="17"/>
        <v>66</v>
      </c>
      <c r="C78" s="7" t="str">
        <f t="shared" ref="C78:C141" si="25">IF(INT(B78/$B$4*1000) = INT(B77/$B$4*1000),"",B78/$B$4*1000)</f>
        <v/>
      </c>
      <c r="D78">
        <f t="shared" ref="D78:D141" si="26">INT(MID(C$6,FIND("#", SUBSTITUTE(C$6, ",", "#", B78)) + 1, FIND("#", SUBSTITUTE(C$6, ",", "#", B78+1)) - FIND("#", SUBSTITUTE(C$6, ",", "#", B78))-1))</f>
        <v>-272</v>
      </c>
      <c r="E78" s="7">
        <f t="shared" si="18"/>
        <v>73984</v>
      </c>
      <c r="F78" s="7" t="str">
        <f t="shared" ref="F78:F141" si="27">IF(SIGN(D78)&lt;&gt;SIGN(D77),1,"")</f>
        <v/>
      </c>
      <c r="G78" s="2">
        <f t="shared" si="19"/>
        <v>66</v>
      </c>
      <c r="H78" s="27">
        <f t="shared" si="20"/>
        <v>4.8691436781422901</v>
      </c>
      <c r="I78" s="2">
        <f t="shared" si="21"/>
        <v>321.36348275739113</v>
      </c>
      <c r="J78" s="2">
        <f t="shared" si="22"/>
        <v>4356</v>
      </c>
      <c r="K78" s="2"/>
      <c r="L78" s="2">
        <f t="shared" ref="L78:L140" si="28">1+L77</f>
        <v>66</v>
      </c>
      <c r="M78" s="28">
        <f t="shared" si="23"/>
        <v>9216.796875</v>
      </c>
      <c r="N78" s="17">
        <f t="shared" ref="N78:N139" si="29">VALUE(SUBSTITUTE(MID(N$6,FIND("#", SUBSTITUTE(N$6, ",", "#", L78)) + 1, FIND("#", SUBSTITUTE(N$6, ",", "#", L78+1)) - FIND("#", SUBSTITUTE(N$6, ",", "#", L78))-1),".",MID("" &amp; 11/10,2,1)))</f>
        <v>505.38</v>
      </c>
      <c r="P78" s="17">
        <f t="shared" si="24"/>
        <v>2987.5544151035929</v>
      </c>
    </row>
    <row r="79" spans="2:16" x14ac:dyDescent="0.25">
      <c r="B79" s="2">
        <f t="shared" si="17"/>
        <v>67</v>
      </c>
      <c r="C79" s="7" t="str">
        <f t="shared" si="25"/>
        <v/>
      </c>
      <c r="D79">
        <f t="shared" si="26"/>
        <v>-322</v>
      </c>
      <c r="E79" s="7">
        <f t="shared" si="18"/>
        <v>103684</v>
      </c>
      <c r="F79" s="7" t="str">
        <f t="shared" si="27"/>
        <v/>
      </c>
      <c r="G79" s="2">
        <f t="shared" si="19"/>
        <v>67</v>
      </c>
      <c r="H79" s="27">
        <f t="shared" si="20"/>
        <v>5.0157159320069509</v>
      </c>
      <c r="I79" s="2">
        <f t="shared" si="21"/>
        <v>336.05296744446571</v>
      </c>
      <c r="J79" s="2">
        <f t="shared" si="22"/>
        <v>4489</v>
      </c>
      <c r="K79" s="2"/>
      <c r="L79" s="2">
        <f t="shared" si="28"/>
        <v>67</v>
      </c>
      <c r="M79" s="28">
        <f t="shared" si="23"/>
        <v>9356.4453125</v>
      </c>
      <c r="N79" s="17">
        <f t="shared" si="29"/>
        <v>693.95</v>
      </c>
      <c r="P79" s="17">
        <f t="shared" si="24"/>
        <v>3003.3140538776797</v>
      </c>
    </row>
    <row r="80" spans="2:16" x14ac:dyDescent="0.25">
      <c r="B80" s="2">
        <f t="shared" si="17"/>
        <v>68</v>
      </c>
      <c r="C80" s="7" t="str">
        <f t="shared" si="25"/>
        <v/>
      </c>
      <c r="D80">
        <f t="shared" si="26"/>
        <v>-300</v>
      </c>
      <c r="E80" s="7">
        <f t="shared" si="18"/>
        <v>90000</v>
      </c>
      <c r="F80" s="7" t="str">
        <f t="shared" si="27"/>
        <v/>
      </c>
      <c r="G80" s="2">
        <f t="shared" si="19"/>
        <v>68</v>
      </c>
      <c r="H80" s="27">
        <f t="shared" si="20"/>
        <v>4.9542473349067597</v>
      </c>
      <c r="I80" s="2">
        <f t="shared" si="21"/>
        <v>336.88881877365964</v>
      </c>
      <c r="J80" s="2">
        <f t="shared" si="22"/>
        <v>4624</v>
      </c>
      <c r="K80" s="2"/>
      <c r="L80" s="2">
        <f t="shared" si="28"/>
        <v>68</v>
      </c>
      <c r="M80" s="28">
        <f t="shared" si="23"/>
        <v>9496.09375</v>
      </c>
      <c r="N80" s="17">
        <f t="shared" si="29"/>
        <v>559.66</v>
      </c>
      <c r="P80" s="17">
        <f t="shared" si="24"/>
        <v>3018.8563491202817</v>
      </c>
    </row>
    <row r="81" spans="2:16" x14ac:dyDescent="0.25">
      <c r="B81" s="2">
        <f t="shared" si="17"/>
        <v>69</v>
      </c>
      <c r="C81" s="7" t="str">
        <f t="shared" si="25"/>
        <v/>
      </c>
      <c r="D81">
        <f t="shared" si="26"/>
        <v>-207</v>
      </c>
      <c r="E81" s="7">
        <f t="shared" si="18"/>
        <v>42849</v>
      </c>
      <c r="F81" s="7" t="str">
        <f t="shared" si="27"/>
        <v/>
      </c>
      <c r="G81" s="2">
        <f t="shared" si="19"/>
        <v>69</v>
      </c>
      <c r="H81" s="27">
        <f t="shared" si="20"/>
        <v>4.6319508262592173</v>
      </c>
      <c r="I81" s="2">
        <f t="shared" si="21"/>
        <v>319.604607011886</v>
      </c>
      <c r="J81" s="2">
        <f t="shared" si="22"/>
        <v>4761</v>
      </c>
      <c r="K81" s="2"/>
      <c r="L81" s="2">
        <f t="shared" si="28"/>
        <v>69</v>
      </c>
      <c r="M81" s="28">
        <f t="shared" si="23"/>
        <v>9635.7421875</v>
      </c>
      <c r="N81" s="17">
        <f t="shared" si="29"/>
        <v>442.36</v>
      </c>
      <c r="P81" s="17">
        <f t="shared" si="24"/>
        <v>3034.1872142058078</v>
      </c>
    </row>
    <row r="82" spans="2:16" x14ac:dyDescent="0.25">
      <c r="B82" s="2">
        <f t="shared" si="17"/>
        <v>70</v>
      </c>
      <c r="C82" s="7" t="str">
        <f t="shared" si="25"/>
        <v/>
      </c>
      <c r="D82">
        <f t="shared" si="26"/>
        <v>-128</v>
      </c>
      <c r="E82" s="7">
        <f t="shared" si="18"/>
        <v>16384</v>
      </c>
      <c r="F82" s="7" t="str">
        <f t="shared" si="27"/>
        <v/>
      </c>
      <c r="G82" s="2">
        <f t="shared" si="19"/>
        <v>70</v>
      </c>
      <c r="H82" s="27">
        <f t="shared" si="20"/>
        <v>4.2144464457183943</v>
      </c>
      <c r="I82" s="2">
        <f t="shared" si="21"/>
        <v>295.01125120028757</v>
      </c>
      <c r="J82" s="2">
        <f t="shared" si="22"/>
        <v>4900</v>
      </c>
      <c r="K82" s="2"/>
      <c r="L82" s="2">
        <f t="shared" si="28"/>
        <v>70</v>
      </c>
      <c r="M82" s="28">
        <f t="shared" si="23"/>
        <v>9775.390625</v>
      </c>
      <c r="N82" s="17">
        <f t="shared" si="29"/>
        <v>326.87</v>
      </c>
      <c r="P82" s="17">
        <f t="shared" si="24"/>
        <v>3049.3123244118369</v>
      </c>
    </row>
    <row r="83" spans="2:16" x14ac:dyDescent="0.25">
      <c r="B83" s="2">
        <f t="shared" si="17"/>
        <v>71</v>
      </c>
      <c r="C83" s="7" t="str">
        <f t="shared" si="25"/>
        <v/>
      </c>
      <c r="D83">
        <f t="shared" si="26"/>
        <v>-134</v>
      </c>
      <c r="E83" s="7">
        <f t="shared" si="18"/>
        <v>17956</v>
      </c>
      <c r="F83" s="7" t="str">
        <f t="shared" si="27"/>
        <v/>
      </c>
      <c r="G83" s="2">
        <f t="shared" si="19"/>
        <v>71</v>
      </c>
      <c r="H83" s="27">
        <f t="shared" si="20"/>
        <v>4.2542337826501466</v>
      </c>
      <c r="I83" s="2">
        <f t="shared" si="21"/>
        <v>302.05059856816041</v>
      </c>
      <c r="J83" s="2">
        <f t="shared" si="22"/>
        <v>5041</v>
      </c>
      <c r="K83" s="2"/>
      <c r="L83" s="2">
        <f t="shared" si="28"/>
        <v>71</v>
      </c>
      <c r="M83" s="28">
        <f t="shared" si="23"/>
        <v>9915.0390625</v>
      </c>
      <c r="N83" s="17">
        <f t="shared" si="29"/>
        <v>172.16</v>
      </c>
      <c r="P83" s="17">
        <f t="shared" si="24"/>
        <v>3064.2371295323742</v>
      </c>
    </row>
    <row r="84" spans="2:16" x14ac:dyDescent="0.25">
      <c r="B84" s="2">
        <f t="shared" si="17"/>
        <v>72</v>
      </c>
      <c r="C84" s="7">
        <f t="shared" si="25"/>
        <v>2.0139860139860137</v>
      </c>
      <c r="D84">
        <f t="shared" si="26"/>
        <v>-200</v>
      </c>
      <c r="E84" s="7">
        <f t="shared" si="18"/>
        <v>40000</v>
      </c>
      <c r="F84" s="7" t="str">
        <f t="shared" si="27"/>
        <v/>
      </c>
      <c r="G84" s="2">
        <f t="shared" si="19"/>
        <v>72</v>
      </c>
      <c r="H84" s="27">
        <f t="shared" si="20"/>
        <v>4.6020708485542956</v>
      </c>
      <c r="I84" s="2">
        <f t="shared" si="21"/>
        <v>331.3491010959093</v>
      </c>
      <c r="J84" s="2">
        <f t="shared" si="22"/>
        <v>5184</v>
      </c>
      <c r="K84" s="2"/>
      <c r="L84" s="2">
        <f t="shared" si="28"/>
        <v>72</v>
      </c>
      <c r="M84" s="28">
        <f t="shared" si="23"/>
        <v>10054.6875</v>
      </c>
      <c r="N84" s="17">
        <f t="shared" si="29"/>
        <v>307.76</v>
      </c>
      <c r="P84" s="17">
        <f t="shared" si="24"/>
        <v>3078.9668656667545</v>
      </c>
    </row>
    <row r="85" spans="2:16" x14ac:dyDescent="0.25">
      <c r="B85" s="2">
        <f t="shared" si="17"/>
        <v>73</v>
      </c>
      <c r="C85" s="7" t="str">
        <f t="shared" si="25"/>
        <v/>
      </c>
      <c r="D85">
        <f t="shared" si="26"/>
        <v>-244</v>
      </c>
      <c r="E85" s="7">
        <f t="shared" si="18"/>
        <v>59536</v>
      </c>
      <c r="F85" s="7" t="str">
        <f t="shared" si="27"/>
        <v/>
      </c>
      <c r="G85" s="2">
        <f t="shared" si="19"/>
        <v>73</v>
      </c>
      <c r="H85" s="27">
        <f t="shared" si="20"/>
        <v>4.7747869472695479</v>
      </c>
      <c r="I85" s="2">
        <f t="shared" si="21"/>
        <v>348.55944715067699</v>
      </c>
      <c r="J85" s="2">
        <f t="shared" si="22"/>
        <v>5329</v>
      </c>
      <c r="K85" s="2"/>
      <c r="L85" s="2">
        <f t="shared" si="28"/>
        <v>73</v>
      </c>
      <c r="M85" s="28">
        <f t="shared" si="23"/>
        <v>10194.3359375</v>
      </c>
      <c r="N85" s="17">
        <f t="shared" si="29"/>
        <v>292.36</v>
      </c>
      <c r="P85" s="17">
        <f t="shared" si="24"/>
        <v>3093.5065662480451</v>
      </c>
    </row>
    <row r="86" spans="2:16" x14ac:dyDescent="0.25">
      <c r="B86" s="2">
        <f t="shared" si="17"/>
        <v>74</v>
      </c>
      <c r="C86" s="7" t="str">
        <f t="shared" si="25"/>
        <v/>
      </c>
      <c r="D86">
        <f t="shared" si="26"/>
        <v>-247</v>
      </c>
      <c r="E86" s="7">
        <f t="shared" si="18"/>
        <v>61009</v>
      </c>
      <c r="F86" s="7" t="str">
        <f t="shared" si="27"/>
        <v/>
      </c>
      <c r="G86" s="2">
        <f t="shared" si="19"/>
        <v>74</v>
      </c>
      <c r="H86" s="27">
        <f t="shared" si="20"/>
        <v>4.785401024992388</v>
      </c>
      <c r="I86" s="2">
        <f t="shared" si="21"/>
        <v>354.1196758494367</v>
      </c>
      <c r="J86" s="2">
        <f t="shared" si="22"/>
        <v>5476</v>
      </c>
      <c r="K86" s="2"/>
      <c r="L86" s="2">
        <f t="shared" si="28"/>
        <v>74</v>
      </c>
      <c r="M86" s="28">
        <f t="shared" si="23"/>
        <v>10333.984375</v>
      </c>
      <c r="N86" s="17">
        <f t="shared" si="29"/>
        <v>332.62</v>
      </c>
      <c r="P86" s="17">
        <f t="shared" si="24"/>
        <v>3107.8610723690499</v>
      </c>
    </row>
    <row r="87" spans="2:16" x14ac:dyDescent="0.25">
      <c r="B87" s="2">
        <f t="shared" si="17"/>
        <v>75</v>
      </c>
      <c r="C87" s="7" t="str">
        <f t="shared" si="25"/>
        <v/>
      </c>
      <c r="D87">
        <f t="shared" si="26"/>
        <v>-224</v>
      </c>
      <c r="E87" s="7">
        <f t="shared" si="18"/>
        <v>50176</v>
      </c>
      <c r="F87" s="7" t="str">
        <f t="shared" si="27"/>
        <v/>
      </c>
      <c r="G87" s="2">
        <f t="shared" si="19"/>
        <v>75</v>
      </c>
      <c r="H87" s="27">
        <f t="shared" si="20"/>
        <v>4.7005046920046265</v>
      </c>
      <c r="I87" s="2">
        <f t="shared" si="21"/>
        <v>352.53785190034699</v>
      </c>
      <c r="J87" s="2">
        <f t="shared" si="22"/>
        <v>5625</v>
      </c>
      <c r="K87" s="2"/>
      <c r="L87" s="2">
        <f t="shared" si="28"/>
        <v>75</v>
      </c>
      <c r="M87" s="28">
        <f t="shared" si="23"/>
        <v>10473.6328125</v>
      </c>
      <c r="N87" s="17">
        <f t="shared" si="29"/>
        <v>173.08</v>
      </c>
      <c r="P87" s="17">
        <f t="shared" si="24"/>
        <v>3122.0350424589246</v>
      </c>
    </row>
    <row r="88" spans="2:16" x14ac:dyDescent="0.25">
      <c r="B88" s="2">
        <f t="shared" si="17"/>
        <v>76</v>
      </c>
      <c r="C88" s="7" t="str">
        <f t="shared" si="25"/>
        <v/>
      </c>
      <c r="D88">
        <f t="shared" si="26"/>
        <v>-186</v>
      </c>
      <c r="E88" s="7">
        <f t="shared" si="18"/>
        <v>34596</v>
      </c>
      <c r="F88" s="7" t="str">
        <f t="shared" si="27"/>
        <v/>
      </c>
      <c r="G88" s="2">
        <f t="shared" si="19"/>
        <v>76</v>
      </c>
      <c r="H88" s="27">
        <f t="shared" si="20"/>
        <v>4.5390384415692981</v>
      </c>
      <c r="I88" s="2">
        <f t="shared" si="21"/>
        <v>344.96692155926667</v>
      </c>
      <c r="J88" s="2">
        <f t="shared" si="22"/>
        <v>5776</v>
      </c>
      <c r="K88" s="2"/>
      <c r="L88" s="2">
        <f t="shared" si="28"/>
        <v>76</v>
      </c>
      <c r="M88" s="28">
        <f t="shared" si="23"/>
        <v>10613.28125</v>
      </c>
      <c r="N88" s="17">
        <f t="shared" si="29"/>
        <v>160.99</v>
      </c>
      <c r="P88" s="17">
        <f t="shared" si="24"/>
        <v>3136.0329613588146</v>
      </c>
    </row>
    <row r="89" spans="2:16" x14ac:dyDescent="0.25">
      <c r="B89" s="2">
        <f t="shared" si="17"/>
        <v>77</v>
      </c>
      <c r="C89" s="7" t="str">
        <f t="shared" si="25"/>
        <v/>
      </c>
      <c r="D89">
        <f t="shared" si="26"/>
        <v>-124</v>
      </c>
      <c r="E89" s="7">
        <f t="shared" si="18"/>
        <v>15376</v>
      </c>
      <c r="F89" s="7" t="str">
        <f t="shared" si="27"/>
        <v/>
      </c>
      <c r="G89" s="2">
        <f t="shared" si="19"/>
        <v>77</v>
      </c>
      <c r="H89" s="27">
        <f t="shared" si="20"/>
        <v>4.1868716143645353</v>
      </c>
      <c r="I89" s="2">
        <f t="shared" si="21"/>
        <v>322.38911430606919</v>
      </c>
      <c r="J89" s="2">
        <f t="shared" si="22"/>
        <v>5929</v>
      </c>
      <c r="K89" s="2"/>
      <c r="L89" s="2">
        <f t="shared" si="28"/>
        <v>77</v>
      </c>
      <c r="M89" s="28">
        <f t="shared" si="23"/>
        <v>10752.9296875</v>
      </c>
      <c r="N89" s="17">
        <f t="shared" si="29"/>
        <v>302.23</v>
      </c>
      <c r="P89" s="17">
        <f t="shared" si="24"/>
        <v>3149.8591488407451</v>
      </c>
    </row>
    <row r="90" spans="2:16" x14ac:dyDescent="0.25">
      <c r="B90" s="2">
        <f t="shared" ref="B90:B153" si="30">B89+1</f>
        <v>78</v>
      </c>
      <c r="C90" s="7" t="str">
        <f t="shared" si="25"/>
        <v/>
      </c>
      <c r="D90">
        <f t="shared" si="26"/>
        <v>-16</v>
      </c>
      <c r="E90" s="7">
        <f t="shared" si="18"/>
        <v>256</v>
      </c>
      <c r="F90" s="7" t="str">
        <f t="shared" si="27"/>
        <v/>
      </c>
      <c r="G90" s="2">
        <f t="shared" si="19"/>
        <v>78</v>
      </c>
      <c r="H90" s="27">
        <f t="shared" si="20"/>
        <v>2.4099331233312946</v>
      </c>
      <c r="I90" s="2">
        <f t="shared" si="21"/>
        <v>187.97478361984099</v>
      </c>
      <c r="J90" s="2">
        <f t="shared" si="22"/>
        <v>6084</v>
      </c>
      <c r="K90" s="2"/>
      <c r="L90" s="2">
        <f t="shared" si="28"/>
        <v>78</v>
      </c>
      <c r="M90" s="28">
        <f t="shared" si="23"/>
        <v>10892.578125</v>
      </c>
      <c r="N90" s="17">
        <f t="shared" si="29"/>
        <v>400.85</v>
      </c>
      <c r="P90" s="17">
        <f t="shared" si="24"/>
        <v>3163.5177676102498</v>
      </c>
    </row>
    <row r="91" spans="2:16" x14ac:dyDescent="0.25">
      <c r="B91" s="2">
        <f t="shared" si="30"/>
        <v>79</v>
      </c>
      <c r="C91" s="7" t="str">
        <f t="shared" si="25"/>
        <v/>
      </c>
      <c r="D91">
        <f t="shared" si="26"/>
        <v>98</v>
      </c>
      <c r="E91" s="7">
        <f t="shared" si="18"/>
        <v>9604</v>
      </c>
      <c r="F91" s="7">
        <f t="shared" si="27"/>
        <v>1</v>
      </c>
      <c r="G91" s="2">
        <f t="shared" si="19"/>
        <v>79</v>
      </c>
      <c r="H91" s="27">
        <f t="shared" si="20"/>
        <v>3.9824973691977124</v>
      </c>
      <c r="I91" s="2">
        <f t="shared" si="21"/>
        <v>314.61729216661928</v>
      </c>
      <c r="J91" s="2">
        <f t="shared" si="22"/>
        <v>6241</v>
      </c>
      <c r="K91" s="2"/>
      <c r="L91" s="2">
        <f t="shared" si="28"/>
        <v>79</v>
      </c>
      <c r="M91" s="28">
        <f t="shared" si="23"/>
        <v>11032.2265625</v>
      </c>
      <c r="N91" s="17">
        <f t="shared" si="29"/>
        <v>349.31</v>
      </c>
      <c r="P91" s="17">
        <f t="shared" si="24"/>
        <v>3177.0128308298422</v>
      </c>
    </row>
    <row r="92" spans="2:16" x14ac:dyDescent="0.25">
      <c r="B92" s="2">
        <f t="shared" si="30"/>
        <v>80</v>
      </c>
      <c r="C92" s="7" t="str">
        <f t="shared" si="25"/>
        <v/>
      </c>
      <c r="D92">
        <f t="shared" si="26"/>
        <v>167</v>
      </c>
      <c r="E92" s="7">
        <f t="shared" si="18"/>
        <v>27889</v>
      </c>
      <c r="F92" s="7" t="str">
        <f t="shared" si="27"/>
        <v/>
      </c>
      <c r="G92" s="2">
        <f t="shared" si="19"/>
        <v>80</v>
      </c>
      <c r="H92" s="27">
        <f t="shared" si="20"/>
        <v>4.44544851426605</v>
      </c>
      <c r="I92" s="2">
        <f t="shared" si="21"/>
        <v>355.63588114128402</v>
      </c>
      <c r="J92" s="2">
        <f t="shared" si="22"/>
        <v>6400</v>
      </c>
      <c r="K92" s="2"/>
      <c r="L92" s="2">
        <f t="shared" si="28"/>
        <v>80</v>
      </c>
      <c r="M92" s="28">
        <f t="shared" si="23"/>
        <v>11171.875</v>
      </c>
      <c r="N92" s="17">
        <f t="shared" si="29"/>
        <v>310.76</v>
      </c>
      <c r="P92" s="17">
        <f t="shared" si="24"/>
        <v>3190.3482091973469</v>
      </c>
    </row>
    <row r="93" spans="2:16" x14ac:dyDescent="0.25">
      <c r="B93" s="2">
        <f t="shared" si="30"/>
        <v>81</v>
      </c>
      <c r="C93" s="7" t="str">
        <f t="shared" si="25"/>
        <v/>
      </c>
      <c r="D93">
        <f t="shared" si="26"/>
        <v>202</v>
      </c>
      <c r="E93" s="7">
        <f t="shared" si="18"/>
        <v>40804</v>
      </c>
      <c r="F93" s="7" t="str">
        <f t="shared" si="27"/>
        <v/>
      </c>
      <c r="G93" s="2">
        <f t="shared" si="19"/>
        <v>81</v>
      </c>
      <c r="H93" s="27">
        <f t="shared" si="20"/>
        <v>4.6107133821919506</v>
      </c>
      <c r="I93" s="2">
        <f t="shared" si="21"/>
        <v>373.46778395754802</v>
      </c>
      <c r="J93" s="2">
        <f t="shared" si="22"/>
        <v>6561</v>
      </c>
      <c r="K93" s="2"/>
      <c r="L93" s="2">
        <f t="shared" si="28"/>
        <v>81</v>
      </c>
      <c r="M93" s="28">
        <f t="shared" si="23"/>
        <v>11311.5234375</v>
      </c>
      <c r="N93" s="17">
        <f t="shared" si="29"/>
        <v>282.49</v>
      </c>
      <c r="P93" s="17">
        <f t="shared" si="24"/>
        <v>3203.5276376103161</v>
      </c>
    </row>
    <row r="94" spans="2:16" x14ac:dyDescent="0.25">
      <c r="B94" s="2">
        <f t="shared" si="30"/>
        <v>82</v>
      </c>
      <c r="C94" s="7" t="str">
        <f t="shared" si="25"/>
        <v/>
      </c>
      <c r="D94">
        <f t="shared" si="26"/>
        <v>230</v>
      </c>
      <c r="E94" s="7">
        <f t="shared" si="18"/>
        <v>52900</v>
      </c>
      <c r="F94" s="7" t="str">
        <f t="shared" si="27"/>
        <v/>
      </c>
      <c r="G94" s="2">
        <f t="shared" si="19"/>
        <v>82</v>
      </c>
      <c r="H94" s="27">
        <f t="shared" si="20"/>
        <v>4.7234638816831458</v>
      </c>
      <c r="I94" s="2">
        <f t="shared" si="21"/>
        <v>387.32403829801797</v>
      </c>
      <c r="J94" s="2">
        <f t="shared" si="22"/>
        <v>6724</v>
      </c>
      <c r="K94" s="2"/>
      <c r="L94" s="2">
        <f t="shared" si="28"/>
        <v>82</v>
      </c>
      <c r="M94" s="28">
        <f t="shared" si="23"/>
        <v>11451.171875</v>
      </c>
      <c r="N94" s="17">
        <f t="shared" si="29"/>
        <v>260.83</v>
      </c>
      <c r="P94" s="17">
        <f t="shared" si="24"/>
        <v>3216.5547214452613</v>
      </c>
    </row>
    <row r="95" spans="2:16" x14ac:dyDescent="0.25">
      <c r="B95" s="2">
        <f t="shared" si="30"/>
        <v>83</v>
      </c>
      <c r="C95" s="7" t="str">
        <f t="shared" si="25"/>
        <v/>
      </c>
      <c r="D95">
        <f t="shared" si="26"/>
        <v>281</v>
      </c>
      <c r="E95" s="7">
        <f t="shared" si="18"/>
        <v>78961</v>
      </c>
      <c r="F95" s="7" t="str">
        <f t="shared" si="27"/>
        <v/>
      </c>
      <c r="G95" s="2">
        <f t="shared" si="19"/>
        <v>83</v>
      </c>
      <c r="H95" s="27">
        <f t="shared" si="20"/>
        <v>4.8974181398890835</v>
      </c>
      <c r="I95" s="2">
        <f t="shared" si="21"/>
        <v>406.48570561079396</v>
      </c>
      <c r="J95" s="2">
        <f t="shared" si="22"/>
        <v>6889</v>
      </c>
      <c r="K95" s="2"/>
      <c r="L95" s="2">
        <f t="shared" si="28"/>
        <v>83</v>
      </c>
      <c r="M95" s="28">
        <f t="shared" si="23"/>
        <v>11590.8203125</v>
      </c>
      <c r="N95" s="17">
        <f t="shared" si="29"/>
        <v>291.07</v>
      </c>
      <c r="P95" s="17">
        <f t="shared" si="24"/>
        <v>3229.432942478089</v>
      </c>
    </row>
    <row r="96" spans="2:16" x14ac:dyDescent="0.25">
      <c r="B96" s="2">
        <f t="shared" si="30"/>
        <v>84</v>
      </c>
      <c r="C96" s="7" t="str">
        <f t="shared" si="25"/>
        <v/>
      </c>
      <c r="D96">
        <f t="shared" si="26"/>
        <v>334</v>
      </c>
      <c r="E96" s="7">
        <f t="shared" si="18"/>
        <v>111556</v>
      </c>
      <c r="F96" s="7" t="str">
        <f t="shared" si="27"/>
        <v/>
      </c>
      <c r="G96" s="2">
        <f t="shared" si="19"/>
        <v>84</v>
      </c>
      <c r="H96" s="27">
        <f t="shared" si="20"/>
        <v>5.047496826668195</v>
      </c>
      <c r="I96" s="2">
        <f t="shared" si="21"/>
        <v>423.98973344012836</v>
      </c>
      <c r="J96" s="2">
        <f t="shared" si="22"/>
        <v>7056</v>
      </c>
      <c r="K96" s="2"/>
      <c r="L96" s="2">
        <f t="shared" si="28"/>
        <v>84</v>
      </c>
      <c r="M96" s="28">
        <f t="shared" si="23"/>
        <v>11730.46875</v>
      </c>
      <c r="N96" s="17">
        <f t="shared" si="29"/>
        <v>292.68</v>
      </c>
      <c r="P96" s="17">
        <f t="shared" si="24"/>
        <v>3242.1656644700811</v>
      </c>
    </row>
    <row r="97" spans="2:16" x14ac:dyDescent="0.25">
      <c r="B97" s="2">
        <f t="shared" si="30"/>
        <v>85</v>
      </c>
      <c r="C97" s="7" t="str">
        <f t="shared" si="25"/>
        <v/>
      </c>
      <c r="D97">
        <f t="shared" si="26"/>
        <v>365</v>
      </c>
      <c r="E97" s="7">
        <f t="shared" si="18"/>
        <v>133225</v>
      </c>
      <c r="F97" s="7" t="str">
        <f t="shared" si="27"/>
        <v/>
      </c>
      <c r="G97" s="2">
        <f t="shared" si="19"/>
        <v>85</v>
      </c>
      <c r="H97" s="27">
        <f t="shared" si="20"/>
        <v>5.1245889887579636</v>
      </c>
      <c r="I97" s="2">
        <f t="shared" si="21"/>
        <v>435.59006404442692</v>
      </c>
      <c r="J97" s="2">
        <f t="shared" si="22"/>
        <v>7225</v>
      </c>
      <c r="K97" s="2"/>
      <c r="L97" s="2">
        <f t="shared" si="28"/>
        <v>85</v>
      </c>
      <c r="M97" s="28">
        <f t="shared" si="23"/>
        <v>11870.1171875</v>
      </c>
      <c r="N97" s="17">
        <f t="shared" si="29"/>
        <v>260.35000000000002</v>
      </c>
      <c r="P97" s="17">
        <f t="shared" si="24"/>
        <v>3254.7561384418273</v>
      </c>
    </row>
    <row r="98" spans="2:16" x14ac:dyDescent="0.25">
      <c r="B98" s="2">
        <f t="shared" si="30"/>
        <v>86</v>
      </c>
      <c r="C98" s="7" t="str">
        <f t="shared" si="25"/>
        <v/>
      </c>
      <c r="D98">
        <f t="shared" si="26"/>
        <v>376</v>
      </c>
      <c r="E98" s="7">
        <f t="shared" si="18"/>
        <v>141376</v>
      </c>
      <c r="F98" s="7" t="str">
        <f t="shared" si="27"/>
        <v/>
      </c>
      <c r="G98" s="2">
        <f t="shared" si="19"/>
        <v>86</v>
      </c>
      <c r="H98" s="27">
        <f t="shared" si="20"/>
        <v>5.1503787617554035</v>
      </c>
      <c r="I98" s="2">
        <f t="shared" si="21"/>
        <v>442.93257351096469</v>
      </c>
      <c r="J98" s="2">
        <f t="shared" si="22"/>
        <v>7396</v>
      </c>
      <c r="K98" s="2"/>
      <c r="L98" s="2">
        <f t="shared" si="28"/>
        <v>86</v>
      </c>
      <c r="M98" s="28">
        <f t="shared" si="23"/>
        <v>12009.765625</v>
      </c>
      <c r="N98" s="17">
        <f t="shared" si="29"/>
        <v>257.48</v>
      </c>
      <c r="P98" s="17">
        <f t="shared" si="24"/>
        <v>3267.207507655809</v>
      </c>
    </row>
    <row r="99" spans="2:16" x14ac:dyDescent="0.25">
      <c r="B99" s="2">
        <f t="shared" si="30"/>
        <v>87</v>
      </c>
      <c r="C99" s="7" t="str">
        <f t="shared" si="25"/>
        <v/>
      </c>
      <c r="D99">
        <f t="shared" si="26"/>
        <v>371</v>
      </c>
      <c r="E99" s="7">
        <f t="shared" si="18"/>
        <v>137641</v>
      </c>
      <c r="F99" s="7" t="str">
        <f t="shared" si="27"/>
        <v/>
      </c>
      <c r="G99" s="2">
        <f t="shared" si="19"/>
        <v>87</v>
      </c>
      <c r="H99" s="27">
        <f t="shared" si="20"/>
        <v>5.1387509744883673</v>
      </c>
      <c r="I99" s="2">
        <f t="shared" si="21"/>
        <v>447.07133478048797</v>
      </c>
      <c r="J99" s="2">
        <f t="shared" si="22"/>
        <v>7569</v>
      </c>
      <c r="K99" s="2"/>
      <c r="L99" s="2">
        <f t="shared" si="28"/>
        <v>87</v>
      </c>
      <c r="M99" s="28">
        <f t="shared" si="23"/>
        <v>12149.4140625</v>
      </c>
      <c r="N99" s="17">
        <f t="shared" si="29"/>
        <v>163.55000000000001</v>
      </c>
      <c r="P99" s="17">
        <f t="shared" si="24"/>
        <v>3279.5228123267266</v>
      </c>
    </row>
    <row r="100" spans="2:16" x14ac:dyDescent="0.25">
      <c r="B100" s="2">
        <f t="shared" si="30"/>
        <v>88</v>
      </c>
      <c r="C100" s="7" t="str">
        <f t="shared" si="25"/>
        <v/>
      </c>
      <c r="D100">
        <f t="shared" si="26"/>
        <v>362</v>
      </c>
      <c r="E100" s="7">
        <f t="shared" si="18"/>
        <v>131044</v>
      </c>
      <c r="F100" s="7" t="str">
        <f t="shared" si="27"/>
        <v/>
      </c>
      <c r="G100" s="2">
        <f t="shared" si="19"/>
        <v>88</v>
      </c>
      <c r="H100" s="27">
        <f t="shared" si="20"/>
        <v>5.1174204551656022</v>
      </c>
      <c r="I100" s="2">
        <f t="shared" si="21"/>
        <v>450.33300005457301</v>
      </c>
      <c r="J100" s="2">
        <f t="shared" si="22"/>
        <v>7744</v>
      </c>
      <c r="K100" s="2"/>
      <c r="L100" s="2">
        <f t="shared" si="28"/>
        <v>88</v>
      </c>
      <c r="M100" s="28">
        <f t="shared" si="23"/>
        <v>12289.0625</v>
      </c>
      <c r="N100" s="17">
        <f t="shared" si="29"/>
        <v>229.37</v>
      </c>
      <c r="P100" s="17">
        <f t="shared" si="24"/>
        <v>3291.7049940772317</v>
      </c>
    </row>
    <row r="101" spans="2:16" x14ac:dyDescent="0.25">
      <c r="B101" s="2">
        <f t="shared" si="30"/>
        <v>89</v>
      </c>
      <c r="C101" s="7" t="str">
        <f t="shared" si="25"/>
        <v/>
      </c>
      <c r="D101">
        <f t="shared" si="26"/>
        <v>348</v>
      </c>
      <c r="E101" s="7">
        <f t="shared" si="18"/>
        <v>121104</v>
      </c>
      <c r="F101" s="7" t="str">
        <f t="shared" si="27"/>
        <v/>
      </c>
      <c r="G101" s="2">
        <f t="shared" si="19"/>
        <v>89</v>
      </c>
      <c r="H101" s="27">
        <f t="shared" si="20"/>
        <v>5.0831620740066583</v>
      </c>
      <c r="I101" s="2">
        <f t="shared" si="21"/>
        <v>452.40142458659261</v>
      </c>
      <c r="J101" s="2">
        <f t="shared" si="22"/>
        <v>7921</v>
      </c>
      <c r="K101" s="2"/>
      <c r="L101" s="2">
        <f t="shared" si="28"/>
        <v>89</v>
      </c>
      <c r="M101" s="28">
        <f t="shared" si="23"/>
        <v>12428.7109375</v>
      </c>
      <c r="N101" s="17">
        <f t="shared" si="29"/>
        <v>276.04000000000002</v>
      </c>
      <c r="P101" s="17">
        <f t="shared" si="24"/>
        <v>3303.7569001554134</v>
      </c>
    </row>
    <row r="102" spans="2:16" x14ac:dyDescent="0.25">
      <c r="B102" s="2">
        <f t="shared" si="30"/>
        <v>90</v>
      </c>
      <c r="C102" s="7" t="str">
        <f t="shared" si="25"/>
        <v/>
      </c>
      <c r="D102">
        <f t="shared" si="26"/>
        <v>306</v>
      </c>
      <c r="E102" s="7">
        <f t="shared" si="18"/>
        <v>93636</v>
      </c>
      <c r="F102" s="7" t="str">
        <f t="shared" si="27"/>
        <v/>
      </c>
      <c r="G102" s="2">
        <f t="shared" si="19"/>
        <v>90</v>
      </c>
      <c r="H102" s="27">
        <f t="shared" si="20"/>
        <v>4.9714474910528139</v>
      </c>
      <c r="I102" s="2">
        <f t="shared" si="21"/>
        <v>447.43027419475322</v>
      </c>
      <c r="J102" s="2">
        <f t="shared" si="22"/>
        <v>8100</v>
      </c>
      <c r="K102" s="2"/>
      <c r="L102" s="2">
        <f t="shared" si="28"/>
        <v>90</v>
      </c>
      <c r="M102" s="28">
        <f t="shared" si="23"/>
        <v>12568.359375</v>
      </c>
      <c r="N102" s="17">
        <f t="shared" si="29"/>
        <v>309.73</v>
      </c>
      <c r="P102" s="17">
        <f t="shared" si="24"/>
        <v>3315.68128742914</v>
      </c>
    </row>
    <row r="103" spans="2:16" x14ac:dyDescent="0.25">
      <c r="B103" s="2">
        <f t="shared" si="30"/>
        <v>91</v>
      </c>
      <c r="C103" s="7" t="str">
        <f t="shared" si="25"/>
        <v/>
      </c>
      <c r="D103">
        <f t="shared" si="26"/>
        <v>244</v>
      </c>
      <c r="E103" s="7">
        <f t="shared" si="18"/>
        <v>59536</v>
      </c>
      <c r="F103" s="7" t="str">
        <f t="shared" si="27"/>
        <v/>
      </c>
      <c r="G103" s="2">
        <f t="shared" si="19"/>
        <v>91</v>
      </c>
      <c r="H103" s="27">
        <f t="shared" si="20"/>
        <v>4.7747869472695479</v>
      </c>
      <c r="I103" s="2">
        <f t="shared" si="21"/>
        <v>434.50561220152883</v>
      </c>
      <c r="J103" s="2">
        <f t="shared" si="22"/>
        <v>8281</v>
      </c>
      <c r="K103" s="2"/>
      <c r="L103" s="2">
        <f t="shared" si="28"/>
        <v>91</v>
      </c>
      <c r="M103" s="28">
        <f t="shared" si="23"/>
        <v>12708.0078125</v>
      </c>
      <c r="N103" s="17">
        <f t="shared" si="29"/>
        <v>311.63</v>
      </c>
      <c r="P103" s="17">
        <f t="shared" si="24"/>
        <v>3327.480826171301</v>
      </c>
    </row>
    <row r="104" spans="2:16" x14ac:dyDescent="0.25">
      <c r="B104" s="2">
        <f t="shared" si="30"/>
        <v>92</v>
      </c>
      <c r="C104" s="7" t="str">
        <f t="shared" si="25"/>
        <v/>
      </c>
      <c r="D104">
        <f t="shared" si="26"/>
        <v>200</v>
      </c>
      <c r="E104" s="7">
        <f t="shared" si="18"/>
        <v>40000</v>
      </c>
      <c r="F104" s="7" t="str">
        <f t="shared" si="27"/>
        <v/>
      </c>
      <c r="G104" s="2">
        <f t="shared" si="19"/>
        <v>92</v>
      </c>
      <c r="H104" s="27">
        <f t="shared" si="20"/>
        <v>4.6020708485542956</v>
      </c>
      <c r="I104" s="2">
        <f t="shared" si="21"/>
        <v>423.39051806699518</v>
      </c>
      <c r="J104" s="2">
        <f t="shared" si="22"/>
        <v>8464</v>
      </c>
      <c r="K104" s="2"/>
      <c r="L104" s="2">
        <f t="shared" si="28"/>
        <v>92</v>
      </c>
      <c r="M104" s="28">
        <f t="shared" si="23"/>
        <v>12847.65625</v>
      </c>
      <c r="N104" s="17">
        <f t="shared" si="29"/>
        <v>281.08</v>
      </c>
      <c r="P104" s="17">
        <f t="shared" si="24"/>
        <v>3339.1581036489288</v>
      </c>
    </row>
    <row r="105" spans="2:16" x14ac:dyDescent="0.25">
      <c r="B105" s="2">
        <f t="shared" si="30"/>
        <v>93</v>
      </c>
      <c r="C105" s="7" t="str">
        <f t="shared" si="25"/>
        <v/>
      </c>
      <c r="D105">
        <f t="shared" si="26"/>
        <v>180</v>
      </c>
      <c r="E105" s="7">
        <f t="shared" si="18"/>
        <v>32400</v>
      </c>
      <c r="F105" s="7" t="str">
        <f t="shared" si="27"/>
        <v/>
      </c>
      <c r="G105" s="2">
        <f t="shared" si="19"/>
        <v>93</v>
      </c>
      <c r="H105" s="27">
        <f t="shared" si="20"/>
        <v>4.510558414150438</v>
      </c>
      <c r="I105" s="2">
        <f t="shared" si="21"/>
        <v>419.48193251599071</v>
      </c>
      <c r="J105" s="2">
        <f t="shared" si="22"/>
        <v>8649</v>
      </c>
      <c r="K105" s="2"/>
      <c r="L105" s="2">
        <f t="shared" si="28"/>
        <v>93</v>
      </c>
      <c r="M105" s="28">
        <f t="shared" si="23"/>
        <v>12987.3046875</v>
      </c>
      <c r="N105" s="17">
        <f t="shared" si="29"/>
        <v>197.53</v>
      </c>
      <c r="P105" s="17">
        <f t="shared" si="24"/>
        <v>3350.7156275282832</v>
      </c>
    </row>
    <row r="106" spans="2:16" x14ac:dyDescent="0.25">
      <c r="B106" s="2">
        <f t="shared" si="30"/>
        <v>94</v>
      </c>
      <c r="C106" s="7" t="str">
        <f t="shared" si="25"/>
        <v/>
      </c>
      <c r="D106">
        <f t="shared" si="26"/>
        <v>164</v>
      </c>
      <c r="E106" s="7">
        <f t="shared" si="18"/>
        <v>26896</v>
      </c>
      <c r="F106" s="7" t="str">
        <f t="shared" si="27"/>
        <v/>
      </c>
      <c r="G106" s="2">
        <f t="shared" si="19"/>
        <v>94</v>
      </c>
      <c r="H106" s="27">
        <f t="shared" si="20"/>
        <v>4.4297038429725717</v>
      </c>
      <c r="I106" s="2">
        <f t="shared" si="21"/>
        <v>416.39216123942174</v>
      </c>
      <c r="J106" s="2">
        <f t="shared" si="22"/>
        <v>8836</v>
      </c>
      <c r="K106" s="2"/>
      <c r="L106" s="2">
        <f t="shared" si="28"/>
        <v>94</v>
      </c>
      <c r="M106" s="28">
        <f t="shared" si="23"/>
        <v>13126.953125</v>
      </c>
      <c r="N106" s="17">
        <f t="shared" si="29"/>
        <v>199.6</v>
      </c>
      <c r="P106" s="17">
        <f t="shared" si="24"/>
        <v>3362.1558291070946</v>
      </c>
    </row>
    <row r="107" spans="2:16" x14ac:dyDescent="0.25">
      <c r="B107" s="2">
        <f t="shared" si="30"/>
        <v>95</v>
      </c>
      <c r="C107" s="7" t="str">
        <f t="shared" si="25"/>
        <v/>
      </c>
      <c r="D107">
        <f t="shared" si="26"/>
        <v>156</v>
      </c>
      <c r="E107" s="7">
        <f t="shared" si="18"/>
        <v>24336</v>
      </c>
      <c r="F107" s="7" t="str">
        <f t="shared" si="27"/>
        <v/>
      </c>
      <c r="G107" s="2">
        <f t="shared" si="19"/>
        <v>95</v>
      </c>
      <c r="H107" s="27">
        <f t="shared" si="20"/>
        <v>4.3862670421050138</v>
      </c>
      <c r="I107" s="2">
        <f t="shared" si="21"/>
        <v>416.69536899997632</v>
      </c>
      <c r="J107" s="2">
        <f t="shared" si="22"/>
        <v>9025</v>
      </c>
      <c r="K107" s="2"/>
      <c r="L107" s="2">
        <f t="shared" si="28"/>
        <v>95</v>
      </c>
      <c r="M107" s="28">
        <f t="shared" si="23"/>
        <v>13266.6015625</v>
      </c>
      <c r="N107" s="17">
        <f t="shared" si="29"/>
        <v>248.49</v>
      </c>
      <c r="P107" s="17">
        <f t="shared" si="24"/>
        <v>3373.4810663844023</v>
      </c>
    </row>
    <row r="108" spans="2:16" x14ac:dyDescent="0.25">
      <c r="B108" s="2">
        <f t="shared" si="30"/>
        <v>96</v>
      </c>
      <c r="C108" s="7" t="str">
        <f t="shared" si="25"/>
        <v/>
      </c>
      <c r="D108">
        <f t="shared" si="26"/>
        <v>151</v>
      </c>
      <c r="E108" s="7">
        <f t="shared" si="18"/>
        <v>22801</v>
      </c>
      <c r="F108" s="7" t="str">
        <f t="shared" si="27"/>
        <v/>
      </c>
      <c r="G108" s="2">
        <f t="shared" si="19"/>
        <v>96</v>
      </c>
      <c r="H108" s="27">
        <f t="shared" si="20"/>
        <v>4.3579729413368584</v>
      </c>
      <c r="I108" s="2">
        <f t="shared" si="21"/>
        <v>418.36540236833844</v>
      </c>
      <c r="J108" s="2">
        <f t="shared" si="22"/>
        <v>9216</v>
      </c>
      <c r="K108" s="2"/>
      <c r="L108" s="2">
        <f t="shared" si="28"/>
        <v>96</v>
      </c>
      <c r="M108" s="28">
        <f t="shared" si="23"/>
        <v>13406.25</v>
      </c>
      <c r="N108" s="17">
        <f t="shared" si="29"/>
        <v>239.59</v>
      </c>
      <c r="P108" s="17">
        <f t="shared" si="24"/>
        <v>3384.6936269776711</v>
      </c>
    </row>
    <row r="109" spans="2:16" x14ac:dyDescent="0.25">
      <c r="B109" s="2">
        <f t="shared" si="30"/>
        <v>97</v>
      </c>
      <c r="C109" s="7" t="str">
        <f t="shared" si="25"/>
        <v/>
      </c>
      <c r="D109">
        <f t="shared" si="26"/>
        <v>114</v>
      </c>
      <c r="E109" s="7">
        <f t="shared" si="18"/>
        <v>12996</v>
      </c>
      <c r="F109" s="7" t="str">
        <f t="shared" si="27"/>
        <v/>
      </c>
      <c r="G109" s="2">
        <f t="shared" si="19"/>
        <v>97</v>
      </c>
      <c r="H109" s="27">
        <f t="shared" si="20"/>
        <v>4.1138431189374867</v>
      </c>
      <c r="I109" s="2">
        <f t="shared" si="21"/>
        <v>399.04278253693622</v>
      </c>
      <c r="J109" s="2">
        <f t="shared" si="22"/>
        <v>9409</v>
      </c>
      <c r="K109" s="2"/>
      <c r="L109" s="2">
        <f t="shared" si="28"/>
        <v>97</v>
      </c>
      <c r="M109" s="28">
        <f t="shared" si="23"/>
        <v>13545.8984375</v>
      </c>
      <c r="N109" s="17">
        <f t="shared" si="29"/>
        <v>251.77</v>
      </c>
      <c r="P109" s="17">
        <f t="shared" si="24"/>
        <v>3395.7957308962218</v>
      </c>
    </row>
    <row r="110" spans="2:16" x14ac:dyDescent="0.25">
      <c r="B110" s="2">
        <f t="shared" si="30"/>
        <v>98</v>
      </c>
      <c r="C110" s="7" t="str">
        <f t="shared" si="25"/>
        <v/>
      </c>
      <c r="D110">
        <f t="shared" si="26"/>
        <v>13</v>
      </c>
      <c r="E110" s="7">
        <f t="shared" si="18"/>
        <v>169</v>
      </c>
      <c r="F110" s="7" t="str">
        <f t="shared" si="27"/>
        <v/>
      </c>
      <c r="G110" s="2">
        <f t="shared" si="19"/>
        <v>98</v>
      </c>
      <c r="H110" s="27">
        <f t="shared" si="20"/>
        <v>2.2304489213782741</v>
      </c>
      <c r="I110" s="2">
        <f t="shared" si="21"/>
        <v>218.58399429507085</v>
      </c>
      <c r="J110" s="2">
        <f t="shared" si="22"/>
        <v>9604</v>
      </c>
      <c r="K110" s="2"/>
      <c r="L110" s="2">
        <f t="shared" si="28"/>
        <v>98</v>
      </c>
      <c r="M110" s="28">
        <f t="shared" si="23"/>
        <v>13685.546875</v>
      </c>
      <c r="N110" s="17">
        <f t="shared" si="29"/>
        <v>246.26</v>
      </c>
      <c r="P110" s="17">
        <f t="shared" si="24"/>
        <v>3406.7895331793779</v>
      </c>
    </row>
    <row r="111" spans="2:16" x14ac:dyDescent="0.25">
      <c r="B111" s="2">
        <f t="shared" si="30"/>
        <v>99</v>
      </c>
      <c r="C111" s="7" t="str">
        <f t="shared" si="25"/>
        <v/>
      </c>
      <c r="D111">
        <f t="shared" si="26"/>
        <v>-139</v>
      </c>
      <c r="E111" s="7">
        <f t="shared" si="18"/>
        <v>19321</v>
      </c>
      <c r="F111" s="7">
        <f t="shared" si="27"/>
        <v>1</v>
      </c>
      <c r="G111" s="2">
        <f t="shared" si="19"/>
        <v>99</v>
      </c>
      <c r="H111" s="27">
        <f t="shared" si="20"/>
        <v>4.2860520777735163</v>
      </c>
      <c r="I111" s="2">
        <f t="shared" si="21"/>
        <v>424.31915569957812</v>
      </c>
      <c r="J111" s="2">
        <f t="shared" si="22"/>
        <v>9801</v>
      </c>
      <c r="K111" s="2"/>
      <c r="L111" s="2">
        <f t="shared" si="28"/>
        <v>99</v>
      </c>
      <c r="M111" s="28">
        <f t="shared" si="23"/>
        <v>13825.1953125</v>
      </c>
      <c r="N111" s="17">
        <f t="shared" si="29"/>
        <v>200.56</v>
      </c>
      <c r="P111" s="17">
        <f t="shared" si="24"/>
        <v>3417.6771264071808</v>
      </c>
    </row>
    <row r="112" spans="2:16" x14ac:dyDescent="0.25">
      <c r="B112" s="2">
        <f t="shared" si="30"/>
        <v>100</v>
      </c>
      <c r="C112" s="7" t="str">
        <f t="shared" si="25"/>
        <v/>
      </c>
      <c r="D112">
        <f t="shared" si="26"/>
        <v>-284</v>
      </c>
      <c r="E112" s="7">
        <f t="shared" si="18"/>
        <v>80656</v>
      </c>
      <c r="F112" s="7" t="str">
        <f t="shared" si="27"/>
        <v/>
      </c>
      <c r="G112" s="2">
        <f t="shared" si="19"/>
        <v>100</v>
      </c>
      <c r="H112" s="27">
        <f t="shared" si="20"/>
        <v>4.9066420645885911</v>
      </c>
      <c r="I112" s="2">
        <f t="shared" si="21"/>
        <v>490.6642064588591</v>
      </c>
      <c r="J112" s="2">
        <f t="shared" si="22"/>
        <v>10000</v>
      </c>
      <c r="K112" s="2"/>
      <c r="L112" s="2">
        <f t="shared" si="28"/>
        <v>100</v>
      </c>
      <c r="M112" s="28">
        <f t="shared" si="23"/>
        <v>13964.84375</v>
      </c>
      <c r="N112" s="17">
        <f t="shared" si="29"/>
        <v>160.05000000000001</v>
      </c>
      <c r="P112" s="17">
        <f t="shared" si="24"/>
        <v>3428.4605430909769</v>
      </c>
    </row>
    <row r="113" spans="2:16" x14ac:dyDescent="0.25">
      <c r="B113" s="2">
        <f t="shared" si="30"/>
        <v>101</v>
      </c>
      <c r="C113" s="7" t="str">
        <f t="shared" si="25"/>
        <v/>
      </c>
      <c r="D113">
        <f t="shared" si="26"/>
        <v>-352</v>
      </c>
      <c r="E113" s="7">
        <f t="shared" si="18"/>
        <v>123904</v>
      </c>
      <c r="F113" s="7" t="str">
        <f t="shared" si="27"/>
        <v/>
      </c>
      <c r="G113" s="2">
        <f t="shared" si="19"/>
        <v>101</v>
      </c>
      <c r="H113" s="27">
        <f t="shared" si="20"/>
        <v>5.0930888320305883</v>
      </c>
      <c r="I113" s="2">
        <f t="shared" si="21"/>
        <v>514.40197203508944</v>
      </c>
      <c r="J113" s="2">
        <f t="shared" si="22"/>
        <v>10201</v>
      </c>
      <c r="K113" s="2"/>
      <c r="L113" s="2">
        <f t="shared" si="28"/>
        <v>101</v>
      </c>
      <c r="M113" s="28">
        <f t="shared" si="23"/>
        <v>14104.4921875</v>
      </c>
      <c r="N113" s="17">
        <f t="shared" si="29"/>
        <v>176.17</v>
      </c>
      <c r="P113" s="17">
        <f t="shared" si="24"/>
        <v>3439.141757950722</v>
      </c>
    </row>
    <row r="114" spans="2:16" x14ac:dyDescent="0.25">
      <c r="B114" s="2">
        <f t="shared" si="30"/>
        <v>102</v>
      </c>
      <c r="C114" s="7" t="str">
        <f t="shared" si="25"/>
        <v/>
      </c>
      <c r="D114">
        <f t="shared" si="26"/>
        <v>-338</v>
      </c>
      <c r="E114" s="7">
        <f t="shared" si="18"/>
        <v>114244</v>
      </c>
      <c r="F114" s="7" t="str">
        <f t="shared" si="27"/>
        <v/>
      </c>
      <c r="G114" s="2">
        <f t="shared" si="19"/>
        <v>102</v>
      </c>
      <c r="H114" s="27">
        <f t="shared" si="20"/>
        <v>5.057837202002923</v>
      </c>
      <c r="I114" s="2">
        <f t="shared" si="21"/>
        <v>515.8993946042981</v>
      </c>
      <c r="J114" s="2">
        <f t="shared" si="22"/>
        <v>10404</v>
      </c>
      <c r="K114" s="2"/>
      <c r="L114" s="2">
        <f t="shared" si="28"/>
        <v>102</v>
      </c>
      <c r="M114" s="28">
        <f t="shared" si="23"/>
        <v>14244.140625</v>
      </c>
      <c r="N114" s="17">
        <f t="shared" si="29"/>
        <v>147.26</v>
      </c>
      <c r="P114" s="17">
        <f t="shared" si="24"/>
        <v>3449.7226900853743</v>
      </c>
    </row>
    <row r="115" spans="2:16" x14ac:dyDescent="0.25">
      <c r="B115" s="2">
        <f t="shared" si="30"/>
        <v>103</v>
      </c>
      <c r="C115" s="7" t="str">
        <f t="shared" si="25"/>
        <v/>
      </c>
      <c r="D115">
        <f t="shared" si="26"/>
        <v>-295</v>
      </c>
      <c r="E115" s="7">
        <f t="shared" si="18"/>
        <v>87025</v>
      </c>
      <c r="F115" s="7" t="str">
        <f t="shared" si="27"/>
        <v/>
      </c>
      <c r="G115" s="2">
        <f t="shared" si="19"/>
        <v>103</v>
      </c>
      <c r="H115" s="27">
        <f t="shared" si="20"/>
        <v>4.9396490223842111</v>
      </c>
      <c r="I115" s="2">
        <f t="shared" si="21"/>
        <v>508.78384930557377</v>
      </c>
      <c r="J115" s="2">
        <f t="shared" si="22"/>
        <v>10609</v>
      </c>
      <c r="K115" s="2"/>
      <c r="L115" s="2">
        <f t="shared" si="28"/>
        <v>103</v>
      </c>
      <c r="M115" s="28">
        <f t="shared" si="23"/>
        <v>14383.7890625</v>
      </c>
      <c r="N115" s="17">
        <f t="shared" si="29"/>
        <v>153.12</v>
      </c>
      <c r="P115" s="17">
        <f t="shared" si="24"/>
        <v>3460.2052050423445</v>
      </c>
    </row>
    <row r="116" spans="2:16" x14ac:dyDescent="0.25">
      <c r="B116" s="2">
        <f t="shared" si="30"/>
        <v>104</v>
      </c>
      <c r="C116" s="7" t="str">
        <f t="shared" si="25"/>
        <v/>
      </c>
      <c r="D116">
        <f t="shared" si="26"/>
        <v>-246</v>
      </c>
      <c r="E116" s="7">
        <f t="shared" si="18"/>
        <v>60516</v>
      </c>
      <c r="F116" s="7" t="str">
        <f t="shared" si="27"/>
        <v/>
      </c>
      <c r="G116" s="2">
        <f t="shared" si="19"/>
        <v>104</v>
      </c>
      <c r="H116" s="27">
        <f t="shared" si="20"/>
        <v>4.7818773906707293</v>
      </c>
      <c r="I116" s="2">
        <f t="shared" si="21"/>
        <v>497.31524862975584</v>
      </c>
      <c r="J116" s="2">
        <f t="shared" si="22"/>
        <v>10816</v>
      </c>
      <c r="K116" s="2"/>
      <c r="L116" s="2">
        <f t="shared" si="28"/>
        <v>104</v>
      </c>
      <c r="M116" s="28">
        <f t="shared" si="23"/>
        <v>14523.4375</v>
      </c>
      <c r="N116" s="17">
        <f t="shared" si="29"/>
        <v>192.43</v>
      </c>
      <c r="P116" s="17">
        <f t="shared" si="24"/>
        <v>3470.5911167915906</v>
      </c>
    </row>
    <row r="117" spans="2:16" x14ac:dyDescent="0.25">
      <c r="B117" s="2">
        <f t="shared" si="30"/>
        <v>105</v>
      </c>
      <c r="C117" s="7" t="str">
        <f t="shared" si="25"/>
        <v/>
      </c>
      <c r="D117">
        <f t="shared" si="26"/>
        <v>-206</v>
      </c>
      <c r="E117" s="7">
        <f t="shared" si="18"/>
        <v>42436</v>
      </c>
      <c r="F117" s="7" t="str">
        <f t="shared" si="27"/>
        <v/>
      </c>
      <c r="G117" s="2">
        <f t="shared" si="19"/>
        <v>105</v>
      </c>
      <c r="H117" s="27">
        <f t="shared" si="20"/>
        <v>4.6277446747227762</v>
      </c>
      <c r="I117" s="2">
        <f t="shared" si="21"/>
        <v>485.91319084589151</v>
      </c>
      <c r="J117" s="2">
        <f t="shared" si="22"/>
        <v>11025</v>
      </c>
      <c r="K117" s="2"/>
      <c r="L117" s="2">
        <f t="shared" si="28"/>
        <v>105</v>
      </c>
      <c r="M117" s="28">
        <f t="shared" si="23"/>
        <v>14663.0859375</v>
      </c>
      <c r="N117" s="17">
        <f t="shared" si="29"/>
        <v>224.06</v>
      </c>
      <c r="P117" s="17">
        <f t="shared" si="24"/>
        <v>3480.8821896095765</v>
      </c>
    </row>
    <row r="118" spans="2:16" x14ac:dyDescent="0.25">
      <c r="B118" s="2">
        <f t="shared" si="30"/>
        <v>106</v>
      </c>
      <c r="C118" s="7" t="str">
        <f t="shared" si="25"/>
        <v/>
      </c>
      <c r="D118">
        <f t="shared" si="26"/>
        <v>-167</v>
      </c>
      <c r="E118" s="7">
        <f t="shared" si="18"/>
        <v>27889</v>
      </c>
      <c r="F118" s="7" t="str">
        <f t="shared" si="27"/>
        <v/>
      </c>
      <c r="G118" s="2">
        <f t="shared" si="19"/>
        <v>106</v>
      </c>
      <c r="H118" s="27">
        <f t="shared" si="20"/>
        <v>4.44544851426605</v>
      </c>
      <c r="I118" s="2">
        <f t="shared" si="21"/>
        <v>471.21754251220131</v>
      </c>
      <c r="J118" s="2">
        <f t="shared" si="22"/>
        <v>11236</v>
      </c>
      <c r="K118" s="2"/>
      <c r="L118" s="2">
        <f t="shared" si="28"/>
        <v>106</v>
      </c>
      <c r="M118" s="28">
        <f t="shared" si="23"/>
        <v>14802.734375</v>
      </c>
      <c r="N118" s="17">
        <f t="shared" si="29"/>
        <v>197.03</v>
      </c>
      <c r="P118" s="17">
        <f t="shared" si="24"/>
        <v>3491.0801398779859</v>
      </c>
    </row>
    <row r="119" spans="2:16" x14ac:dyDescent="0.25">
      <c r="B119" s="2">
        <f t="shared" si="30"/>
        <v>107</v>
      </c>
      <c r="C119" s="7" t="str">
        <f t="shared" si="25"/>
        <v/>
      </c>
      <c r="D119">
        <f t="shared" si="26"/>
        <v>-132</v>
      </c>
      <c r="E119" s="7">
        <f t="shared" si="18"/>
        <v>17424</v>
      </c>
      <c r="F119" s="7" t="str">
        <f t="shared" si="27"/>
        <v/>
      </c>
      <c r="G119" s="2">
        <f t="shared" si="19"/>
        <v>107</v>
      </c>
      <c r="H119" s="27">
        <f t="shared" si="20"/>
        <v>4.2411727867700471</v>
      </c>
      <c r="I119" s="2">
        <f t="shared" si="21"/>
        <v>453.80548818439502</v>
      </c>
      <c r="J119" s="2">
        <f t="shared" si="22"/>
        <v>11449</v>
      </c>
      <c r="K119" s="2"/>
      <c r="L119" s="2">
        <f t="shared" si="28"/>
        <v>107</v>
      </c>
      <c r="M119" s="28">
        <f t="shared" si="23"/>
        <v>14942.3828125</v>
      </c>
      <c r="N119" s="17">
        <f t="shared" si="29"/>
        <v>197.06</v>
      </c>
      <c r="P119" s="17">
        <f t="shared" si="24"/>
        <v>3501.1866378017889</v>
      </c>
    </row>
    <row r="120" spans="2:16" x14ac:dyDescent="0.25">
      <c r="B120" s="2">
        <f t="shared" si="30"/>
        <v>108</v>
      </c>
      <c r="C120" s="7">
        <f t="shared" si="25"/>
        <v>3.0209790209790213</v>
      </c>
      <c r="D120">
        <f t="shared" si="26"/>
        <v>-125</v>
      </c>
      <c r="E120" s="7">
        <f t="shared" si="18"/>
        <v>15625</v>
      </c>
      <c r="F120" s="7" t="str">
        <f t="shared" si="27"/>
        <v/>
      </c>
      <c r="G120" s="2">
        <f t="shared" si="19"/>
        <v>108</v>
      </c>
      <c r="H120" s="27">
        <f t="shared" si="20"/>
        <v>4.1938478199735574</v>
      </c>
      <c r="I120" s="2">
        <f t="shared" si="21"/>
        <v>452.93556455714418</v>
      </c>
      <c r="J120" s="2">
        <f t="shared" si="22"/>
        <v>11664</v>
      </c>
      <c r="K120" s="2"/>
      <c r="L120" s="2">
        <f t="shared" si="28"/>
        <v>108</v>
      </c>
      <c r="M120" s="28">
        <f t="shared" si="23"/>
        <v>15082.03125</v>
      </c>
      <c r="N120" s="17">
        <f t="shared" si="29"/>
        <v>228.4</v>
      </c>
      <c r="P120" s="17">
        <f t="shared" si="24"/>
        <v>3511.2033090509503</v>
      </c>
    </row>
    <row r="121" spans="2:16" x14ac:dyDescent="0.25">
      <c r="B121" s="2">
        <f t="shared" si="30"/>
        <v>109</v>
      </c>
      <c r="C121" s="7" t="str">
        <f t="shared" si="25"/>
        <v/>
      </c>
      <c r="D121">
        <f t="shared" si="26"/>
        <v>-130</v>
      </c>
      <c r="E121" s="7">
        <f t="shared" si="18"/>
        <v>16900</v>
      </c>
      <c r="F121" s="7" t="str">
        <f t="shared" si="27"/>
        <v/>
      </c>
      <c r="G121" s="2">
        <f t="shared" si="19"/>
        <v>109</v>
      </c>
      <c r="H121" s="27">
        <f t="shared" si="20"/>
        <v>4.2279124017517482</v>
      </c>
      <c r="I121" s="2">
        <f t="shared" si="21"/>
        <v>460.84245179094057</v>
      </c>
      <c r="J121" s="2">
        <f t="shared" si="22"/>
        <v>11881</v>
      </c>
      <c r="K121" s="2"/>
      <c r="L121" s="2">
        <f t="shared" si="28"/>
        <v>109</v>
      </c>
      <c r="M121" s="28">
        <f t="shared" si="23"/>
        <v>15221.6796875</v>
      </c>
      <c r="N121" s="17">
        <f t="shared" si="29"/>
        <v>226.24</v>
      </c>
      <c r="P121" s="17">
        <f t="shared" si="24"/>
        <v>3521.1317363298226</v>
      </c>
    </row>
    <row r="122" spans="2:16" x14ac:dyDescent="0.25">
      <c r="B122" s="2">
        <f t="shared" si="30"/>
        <v>110</v>
      </c>
      <c r="C122" s="7" t="str">
        <f t="shared" si="25"/>
        <v/>
      </c>
      <c r="D122">
        <f t="shared" si="26"/>
        <v>-110</v>
      </c>
      <c r="E122" s="7">
        <f t="shared" si="18"/>
        <v>12100</v>
      </c>
      <c r="F122" s="7" t="str">
        <f t="shared" si="27"/>
        <v/>
      </c>
      <c r="G122" s="2">
        <f t="shared" si="19"/>
        <v>110</v>
      </c>
      <c r="H122" s="27">
        <f t="shared" si="20"/>
        <v>4.0828212609393297</v>
      </c>
      <c r="I122" s="2">
        <f t="shared" si="21"/>
        <v>449.11033870332625</v>
      </c>
      <c r="J122" s="2">
        <f t="shared" si="22"/>
        <v>12100</v>
      </c>
      <c r="K122" s="2"/>
      <c r="L122" s="2">
        <f t="shared" si="28"/>
        <v>110</v>
      </c>
      <c r="M122" s="28">
        <f t="shared" si="23"/>
        <v>15361.328125</v>
      </c>
      <c r="N122" s="17">
        <f t="shared" si="29"/>
        <v>202.99</v>
      </c>
      <c r="P122" s="17">
        <f t="shared" si="24"/>
        <v>3530.9734608780122</v>
      </c>
    </row>
    <row r="123" spans="2:16" x14ac:dyDescent="0.25">
      <c r="B123" s="2">
        <f t="shared" si="30"/>
        <v>111</v>
      </c>
      <c r="C123" s="7" t="str">
        <f t="shared" si="25"/>
        <v/>
      </c>
      <c r="D123">
        <f t="shared" si="26"/>
        <v>-68</v>
      </c>
      <c r="E123" s="7">
        <f t="shared" si="18"/>
        <v>4624</v>
      </c>
      <c r="F123" s="7" t="str">
        <f t="shared" si="27"/>
        <v/>
      </c>
      <c r="G123" s="2">
        <f t="shared" si="19"/>
        <v>111</v>
      </c>
      <c r="H123" s="27">
        <f t="shared" si="20"/>
        <v>3.6651117370750512</v>
      </c>
      <c r="I123" s="2">
        <f t="shared" si="21"/>
        <v>406.82740281533069</v>
      </c>
      <c r="J123" s="2">
        <f t="shared" si="22"/>
        <v>12321</v>
      </c>
      <c r="K123" s="2"/>
      <c r="L123" s="2">
        <f t="shared" si="28"/>
        <v>111</v>
      </c>
      <c r="M123" s="28">
        <f t="shared" si="23"/>
        <v>15500.9765625</v>
      </c>
      <c r="N123" s="17">
        <f t="shared" si="29"/>
        <v>195.48</v>
      </c>
      <c r="P123" s="17">
        <f t="shared" si="24"/>
        <v>3540.7299839062775</v>
      </c>
    </row>
    <row r="124" spans="2:16" x14ac:dyDescent="0.25">
      <c r="B124" s="2">
        <f t="shared" si="30"/>
        <v>112</v>
      </c>
      <c r="C124" s="7" t="str">
        <f t="shared" si="25"/>
        <v/>
      </c>
      <c r="D124">
        <f t="shared" si="26"/>
        <v>-10</v>
      </c>
      <c r="E124" s="7">
        <f t="shared" si="18"/>
        <v>100</v>
      </c>
      <c r="F124" s="7" t="str">
        <f t="shared" si="27"/>
        <v/>
      </c>
      <c r="G124" s="2">
        <f t="shared" si="19"/>
        <v>112</v>
      </c>
      <c r="H124" s="27">
        <f t="shared" si="20"/>
        <v>2.0043213737826426</v>
      </c>
      <c r="I124" s="2">
        <f t="shared" si="21"/>
        <v>224.48399386365597</v>
      </c>
      <c r="J124" s="2">
        <f t="shared" si="22"/>
        <v>12544</v>
      </c>
      <c r="K124" s="2"/>
      <c r="L124" s="2">
        <f t="shared" si="28"/>
        <v>112</v>
      </c>
      <c r="M124" s="28">
        <f t="shared" si="23"/>
        <v>15640.625</v>
      </c>
      <c r="N124" s="17">
        <f t="shared" si="29"/>
        <v>208.54</v>
      </c>
      <c r="P124" s="17">
        <f t="shared" si="24"/>
        <v>3550.4027679708042</v>
      </c>
    </row>
    <row r="125" spans="2:16" x14ac:dyDescent="0.25">
      <c r="B125" s="2">
        <f t="shared" si="30"/>
        <v>113</v>
      </c>
      <c r="C125" s="7" t="str">
        <f t="shared" si="25"/>
        <v/>
      </c>
      <c r="D125">
        <f t="shared" si="26"/>
        <v>42</v>
      </c>
      <c r="E125" s="7">
        <f t="shared" si="18"/>
        <v>1764</v>
      </c>
      <c r="F125" s="7">
        <f t="shared" si="27"/>
        <v>1</v>
      </c>
      <c r="G125" s="2">
        <f t="shared" si="19"/>
        <v>113</v>
      </c>
      <c r="H125" s="27">
        <f t="shared" si="20"/>
        <v>3.2467447097238415</v>
      </c>
      <c r="I125" s="2">
        <f t="shared" si="21"/>
        <v>366.88215219879407</v>
      </c>
      <c r="J125" s="2">
        <f t="shared" si="22"/>
        <v>12769</v>
      </c>
      <c r="K125" s="2"/>
      <c r="L125" s="2">
        <f t="shared" si="28"/>
        <v>113</v>
      </c>
      <c r="M125" s="28">
        <f t="shared" si="23"/>
        <v>15780.2734375</v>
      </c>
      <c r="N125" s="17">
        <f t="shared" si="29"/>
        <v>219.91</v>
      </c>
      <c r="P125" s="17">
        <f t="shared" si="24"/>
        <v>3559.9932382890029</v>
      </c>
    </row>
    <row r="126" spans="2:16" x14ac:dyDescent="0.25">
      <c r="B126" s="2">
        <f t="shared" si="30"/>
        <v>114</v>
      </c>
      <c r="C126" s="7" t="str">
        <f t="shared" si="25"/>
        <v/>
      </c>
      <c r="D126">
        <f t="shared" si="26"/>
        <v>44</v>
      </c>
      <c r="E126" s="7">
        <f t="shared" si="18"/>
        <v>1936</v>
      </c>
      <c r="F126" s="7" t="str">
        <f t="shared" si="27"/>
        <v/>
      </c>
      <c r="G126" s="2">
        <f t="shared" si="19"/>
        <v>114</v>
      </c>
      <c r="H126" s="27">
        <f t="shared" si="20"/>
        <v>3.287129620719111</v>
      </c>
      <c r="I126" s="2">
        <f t="shared" si="21"/>
        <v>374.73277676197864</v>
      </c>
      <c r="J126" s="2">
        <f t="shared" si="22"/>
        <v>12996</v>
      </c>
      <c r="K126" s="2"/>
      <c r="L126" s="2">
        <f t="shared" si="28"/>
        <v>114</v>
      </c>
      <c r="M126" s="28">
        <f t="shared" si="23"/>
        <v>15919.921875</v>
      </c>
      <c r="N126" s="17">
        <f t="shared" si="29"/>
        <v>213.84</v>
      </c>
      <c r="P126" s="17">
        <f t="shared" si="24"/>
        <v>3569.5027839997983</v>
      </c>
    </row>
    <row r="127" spans="2:16" x14ac:dyDescent="0.25">
      <c r="B127" s="2">
        <f t="shared" si="30"/>
        <v>115</v>
      </c>
      <c r="C127" s="7" t="str">
        <f t="shared" si="25"/>
        <v/>
      </c>
      <c r="D127">
        <f t="shared" si="26"/>
        <v>-4</v>
      </c>
      <c r="E127" s="7">
        <f t="shared" si="18"/>
        <v>16</v>
      </c>
      <c r="F127" s="7">
        <f t="shared" si="27"/>
        <v>1</v>
      </c>
      <c r="G127" s="2">
        <f t="shared" si="19"/>
        <v>115</v>
      </c>
      <c r="H127" s="27">
        <f t="shared" si="20"/>
        <v>1.2304489213782739</v>
      </c>
      <c r="I127" s="2">
        <f t="shared" si="21"/>
        <v>141.50162595850151</v>
      </c>
      <c r="J127" s="2">
        <f t="shared" si="22"/>
        <v>13225</v>
      </c>
      <c r="K127" s="2"/>
      <c r="L127" s="2">
        <f t="shared" si="28"/>
        <v>115</v>
      </c>
      <c r="M127" s="28">
        <f t="shared" si="23"/>
        <v>16059.5703125</v>
      </c>
      <c r="N127" s="17">
        <f t="shared" si="29"/>
        <v>182.4</v>
      </c>
      <c r="P127" s="17">
        <f t="shared" si="24"/>
        <v>3578.9327593711814</v>
      </c>
    </row>
    <row r="128" spans="2:16" x14ac:dyDescent="0.25">
      <c r="B128" s="2">
        <f t="shared" si="30"/>
        <v>116</v>
      </c>
      <c r="C128" s="7" t="str">
        <f t="shared" si="25"/>
        <v/>
      </c>
      <c r="D128">
        <f t="shared" si="26"/>
        <v>-46</v>
      </c>
      <c r="E128" s="7">
        <f t="shared" si="18"/>
        <v>2116</v>
      </c>
      <c r="F128" s="7" t="str">
        <f t="shared" si="27"/>
        <v/>
      </c>
      <c r="G128" s="2">
        <f t="shared" si="19"/>
        <v>116</v>
      </c>
      <c r="H128" s="27">
        <f t="shared" si="20"/>
        <v>3.325720858019412</v>
      </c>
      <c r="I128" s="2">
        <f t="shared" si="21"/>
        <v>385.78361953025177</v>
      </c>
      <c r="J128" s="2">
        <f t="shared" si="22"/>
        <v>13456</v>
      </c>
      <c r="K128" s="2"/>
      <c r="L128" s="2">
        <f t="shared" si="28"/>
        <v>116</v>
      </c>
      <c r="M128" s="28">
        <f t="shared" si="23"/>
        <v>16199.21875</v>
      </c>
      <c r="N128" s="17">
        <f t="shared" si="29"/>
        <v>206.14</v>
      </c>
      <c r="P128" s="17">
        <f t="shared" si="24"/>
        <v>3588.2844849576677</v>
      </c>
    </row>
    <row r="129" spans="2:16" x14ac:dyDescent="0.25">
      <c r="B129" s="2">
        <f t="shared" si="30"/>
        <v>117</v>
      </c>
      <c r="C129" s="7" t="str">
        <f t="shared" si="25"/>
        <v/>
      </c>
      <c r="D129">
        <f t="shared" si="26"/>
        <v>-22</v>
      </c>
      <c r="E129" s="7">
        <f t="shared" si="18"/>
        <v>484</v>
      </c>
      <c r="F129" s="7" t="str">
        <f t="shared" si="27"/>
        <v/>
      </c>
      <c r="G129" s="2">
        <f t="shared" si="19"/>
        <v>117</v>
      </c>
      <c r="H129" s="27">
        <f t="shared" si="20"/>
        <v>2.6857417386022635</v>
      </c>
      <c r="I129" s="2">
        <f t="shared" si="21"/>
        <v>314.23178341646485</v>
      </c>
      <c r="J129" s="2">
        <f t="shared" si="22"/>
        <v>13689</v>
      </c>
      <c r="K129" s="2"/>
      <c r="L129" s="2">
        <f t="shared" si="28"/>
        <v>117</v>
      </c>
      <c r="M129" s="28">
        <f t="shared" si="23"/>
        <v>16338.8671875</v>
      </c>
      <c r="N129" s="17">
        <f t="shared" si="29"/>
        <v>184.05</v>
      </c>
      <c r="P129" s="17">
        <f t="shared" si="24"/>
        <v>3597.5592487101176</v>
      </c>
    </row>
    <row r="130" spans="2:16" x14ac:dyDescent="0.25">
      <c r="B130" s="2">
        <f t="shared" si="30"/>
        <v>118</v>
      </c>
      <c r="C130" s="7" t="str">
        <f t="shared" si="25"/>
        <v/>
      </c>
      <c r="D130">
        <f t="shared" si="26"/>
        <v>57</v>
      </c>
      <c r="E130" s="7">
        <f t="shared" si="18"/>
        <v>3249</v>
      </c>
      <c r="F130" s="7">
        <f t="shared" si="27"/>
        <v>1</v>
      </c>
      <c r="G130" s="2">
        <f t="shared" si="19"/>
        <v>118</v>
      </c>
      <c r="H130" s="27">
        <f t="shared" si="20"/>
        <v>3.5118833609788744</v>
      </c>
      <c r="I130" s="2">
        <f t="shared" si="21"/>
        <v>414.40223659550719</v>
      </c>
      <c r="J130" s="2">
        <f t="shared" si="22"/>
        <v>13924</v>
      </c>
      <c r="K130" s="2"/>
      <c r="L130" s="2">
        <f t="shared" si="28"/>
        <v>118</v>
      </c>
      <c r="M130" s="28">
        <f t="shared" si="23"/>
        <v>16478.515625</v>
      </c>
      <c r="N130" s="17">
        <f t="shared" si="29"/>
        <v>190.38</v>
      </c>
      <c r="P130" s="17">
        <f t="shared" si="24"/>
        <v>3606.7583070402725</v>
      </c>
    </row>
    <row r="131" spans="2:16" x14ac:dyDescent="0.25">
      <c r="B131" s="2">
        <f t="shared" si="30"/>
        <v>119</v>
      </c>
      <c r="C131" s="7" t="str">
        <f t="shared" si="25"/>
        <v/>
      </c>
      <c r="D131">
        <f t="shared" si="26"/>
        <v>125</v>
      </c>
      <c r="E131" s="7">
        <f t="shared" si="18"/>
        <v>15625</v>
      </c>
      <c r="F131" s="7" t="str">
        <f t="shared" si="27"/>
        <v/>
      </c>
      <c r="G131" s="2">
        <f t="shared" si="19"/>
        <v>119</v>
      </c>
      <c r="H131" s="27">
        <f t="shared" si="20"/>
        <v>4.1938478199735574</v>
      </c>
      <c r="I131" s="2">
        <f t="shared" si="21"/>
        <v>499.0678905768533</v>
      </c>
      <c r="J131" s="2">
        <f t="shared" si="22"/>
        <v>14161</v>
      </c>
      <c r="K131" s="2"/>
      <c r="L131" s="2">
        <f t="shared" si="28"/>
        <v>119</v>
      </c>
      <c r="M131" s="28">
        <f t="shared" si="23"/>
        <v>16618.1640625</v>
      </c>
      <c r="N131" s="17">
        <f t="shared" si="29"/>
        <v>164.51</v>
      </c>
      <c r="P131" s="17">
        <f t="shared" si="24"/>
        <v>3615.8828858421844</v>
      </c>
    </row>
    <row r="132" spans="2:16" x14ac:dyDescent="0.25">
      <c r="B132" s="2">
        <f t="shared" si="30"/>
        <v>120</v>
      </c>
      <c r="C132" s="7" t="str">
        <f t="shared" si="25"/>
        <v/>
      </c>
      <c r="D132">
        <f t="shared" si="26"/>
        <v>151</v>
      </c>
      <c r="E132" s="7">
        <f t="shared" si="18"/>
        <v>22801</v>
      </c>
      <c r="F132" s="7" t="str">
        <f t="shared" si="27"/>
        <v/>
      </c>
      <c r="G132" s="2">
        <f t="shared" si="19"/>
        <v>120</v>
      </c>
      <c r="H132" s="27">
        <f t="shared" si="20"/>
        <v>4.3579729413368584</v>
      </c>
      <c r="I132" s="2">
        <f t="shared" si="21"/>
        <v>522.95675296042305</v>
      </c>
      <c r="J132" s="2">
        <f t="shared" si="22"/>
        <v>14400</v>
      </c>
      <c r="K132" s="2"/>
      <c r="L132" s="2">
        <f t="shared" si="28"/>
        <v>120</v>
      </c>
      <c r="M132" s="28">
        <f t="shared" si="23"/>
        <v>16757.8125</v>
      </c>
      <c r="N132" s="17">
        <f t="shared" si="29"/>
        <v>190.87</v>
      </c>
      <c r="P132" s="17">
        <f t="shared" si="24"/>
        <v>3624.9341814726322</v>
      </c>
    </row>
    <row r="133" spans="2:16" x14ac:dyDescent="0.25">
      <c r="B133" s="2">
        <f t="shared" si="30"/>
        <v>121</v>
      </c>
      <c r="C133" s="7" t="str">
        <f t="shared" si="25"/>
        <v/>
      </c>
      <c r="D133">
        <f t="shared" si="26"/>
        <v>147</v>
      </c>
      <c r="E133" s="7">
        <f t="shared" si="18"/>
        <v>21609</v>
      </c>
      <c r="F133" s="7" t="str">
        <f t="shared" si="27"/>
        <v/>
      </c>
      <c r="G133" s="2">
        <f t="shared" si="19"/>
        <v>121</v>
      </c>
      <c r="H133" s="27">
        <f t="shared" si="20"/>
        <v>4.3346547668832409</v>
      </c>
      <c r="I133" s="2">
        <f t="shared" si="21"/>
        <v>524.49322679287218</v>
      </c>
      <c r="J133" s="2">
        <f t="shared" si="22"/>
        <v>14641</v>
      </c>
      <c r="K133" s="2"/>
      <c r="L133" s="2">
        <f t="shared" si="28"/>
        <v>121</v>
      </c>
      <c r="M133" s="28">
        <f t="shared" si="23"/>
        <v>16897.4609375</v>
      </c>
      <c r="N133" s="17">
        <f t="shared" si="29"/>
        <v>190.79</v>
      </c>
      <c r="P133" s="17">
        <f t="shared" si="24"/>
        <v>3633.9133616924819</v>
      </c>
    </row>
    <row r="134" spans="2:16" x14ac:dyDescent="0.25">
      <c r="B134" s="2">
        <f t="shared" si="30"/>
        <v>122</v>
      </c>
      <c r="C134" s="7" t="str">
        <f t="shared" si="25"/>
        <v/>
      </c>
      <c r="D134">
        <f t="shared" si="26"/>
        <v>131</v>
      </c>
      <c r="E134" s="7">
        <f t="shared" si="18"/>
        <v>17161</v>
      </c>
      <c r="F134" s="7" t="str">
        <f t="shared" si="27"/>
        <v/>
      </c>
      <c r="G134" s="2">
        <f t="shared" si="19"/>
        <v>122</v>
      </c>
      <c r="H134" s="27">
        <f t="shared" si="20"/>
        <v>4.234567897635686</v>
      </c>
      <c r="I134" s="2">
        <f t="shared" si="21"/>
        <v>516.61728351155364</v>
      </c>
      <c r="J134" s="2">
        <f t="shared" si="22"/>
        <v>14884</v>
      </c>
      <c r="K134" s="2"/>
      <c r="L134" s="2">
        <f t="shared" si="28"/>
        <v>122</v>
      </c>
      <c r="M134" s="28">
        <f t="shared" si="23"/>
        <v>17037.109375</v>
      </c>
      <c r="N134" s="17">
        <f t="shared" si="29"/>
        <v>174.81</v>
      </c>
      <c r="P134" s="17">
        <f t="shared" si="24"/>
        <v>3642.8215665708371</v>
      </c>
    </row>
    <row r="135" spans="2:16" x14ac:dyDescent="0.25">
      <c r="B135" s="2">
        <f t="shared" si="30"/>
        <v>123</v>
      </c>
      <c r="C135" s="7" t="str">
        <f t="shared" si="25"/>
        <v/>
      </c>
      <c r="D135">
        <f t="shared" si="26"/>
        <v>106</v>
      </c>
      <c r="E135" s="7">
        <f t="shared" si="18"/>
        <v>11236</v>
      </c>
      <c r="F135" s="7" t="str">
        <f t="shared" si="27"/>
        <v/>
      </c>
      <c r="G135" s="2">
        <f t="shared" si="19"/>
        <v>123</v>
      </c>
      <c r="H135" s="27">
        <f t="shared" si="20"/>
        <v>4.0506503808639138</v>
      </c>
      <c r="I135" s="2">
        <f t="shared" si="21"/>
        <v>498.22999684626143</v>
      </c>
      <c r="J135" s="2">
        <f t="shared" si="22"/>
        <v>15129</v>
      </c>
      <c r="K135" s="2"/>
      <c r="L135" s="2">
        <f t="shared" si="28"/>
        <v>123</v>
      </c>
      <c r="M135" s="28">
        <f t="shared" si="23"/>
        <v>17176.7578125</v>
      </c>
      <c r="N135" s="17">
        <f t="shared" si="29"/>
        <v>167.92</v>
      </c>
      <c r="P135" s="17">
        <f t="shared" si="24"/>
        <v>3651.6599093537379</v>
      </c>
    </row>
    <row r="136" spans="2:16" x14ac:dyDescent="0.25">
      <c r="B136" s="2">
        <f t="shared" si="30"/>
        <v>124</v>
      </c>
      <c r="C136" s="7" t="str">
        <f t="shared" si="25"/>
        <v/>
      </c>
      <c r="D136">
        <f t="shared" si="26"/>
        <v>68</v>
      </c>
      <c r="E136" s="7">
        <f t="shared" si="18"/>
        <v>4624</v>
      </c>
      <c r="F136" s="7" t="str">
        <f t="shared" si="27"/>
        <v/>
      </c>
      <c r="G136" s="2">
        <f t="shared" si="19"/>
        <v>124</v>
      </c>
      <c r="H136" s="27">
        <f t="shared" si="20"/>
        <v>3.6651117370750512</v>
      </c>
      <c r="I136" s="2">
        <f t="shared" si="21"/>
        <v>454.47385539730635</v>
      </c>
      <c r="J136" s="2">
        <f t="shared" si="22"/>
        <v>15376</v>
      </c>
      <c r="K136" s="2"/>
      <c r="L136" s="2">
        <f t="shared" si="28"/>
        <v>124</v>
      </c>
      <c r="M136" s="28">
        <f t="shared" si="23"/>
        <v>17316.40625</v>
      </c>
      <c r="N136" s="17">
        <f t="shared" si="29"/>
        <v>181.98</v>
      </c>
      <c r="P136" s="17">
        <f t="shared" si="24"/>
        <v>3660.4294772990579</v>
      </c>
    </row>
    <row r="137" spans="2:16" x14ac:dyDescent="0.25">
      <c r="B137" s="2">
        <f t="shared" si="30"/>
        <v>125</v>
      </c>
      <c r="C137" s="7" t="str">
        <f t="shared" si="25"/>
        <v/>
      </c>
      <c r="D137">
        <f t="shared" si="26"/>
        <v>28</v>
      </c>
      <c r="E137" s="7">
        <f t="shared" si="18"/>
        <v>784</v>
      </c>
      <c r="F137" s="7" t="str">
        <f t="shared" si="27"/>
        <v/>
      </c>
      <c r="G137" s="2">
        <f t="shared" si="19"/>
        <v>125</v>
      </c>
      <c r="H137" s="27">
        <f t="shared" si="20"/>
        <v>2.8948696567452528</v>
      </c>
      <c r="I137" s="2">
        <f t="shared" si="21"/>
        <v>361.85870709315657</v>
      </c>
      <c r="J137" s="2">
        <f t="shared" si="22"/>
        <v>15625</v>
      </c>
      <c r="K137" s="2"/>
      <c r="L137" s="2">
        <f t="shared" si="28"/>
        <v>125</v>
      </c>
      <c r="M137" s="28">
        <f t="shared" si="23"/>
        <v>17456.0546875</v>
      </c>
      <c r="N137" s="17">
        <f t="shared" si="29"/>
        <v>164.5</v>
      </c>
      <c r="P137" s="17">
        <f t="shared" si="24"/>
        <v>3669.1313324791731</v>
      </c>
    </row>
    <row r="138" spans="2:16" x14ac:dyDescent="0.25">
      <c r="B138" s="2">
        <f t="shared" si="30"/>
        <v>126</v>
      </c>
      <c r="C138" s="7" t="str">
        <f t="shared" si="25"/>
        <v/>
      </c>
      <c r="D138">
        <f t="shared" si="26"/>
        <v>5</v>
      </c>
      <c r="E138" s="7">
        <f t="shared" si="18"/>
        <v>25</v>
      </c>
      <c r="F138" s="7" t="str">
        <f t="shared" si="27"/>
        <v/>
      </c>
      <c r="G138" s="2">
        <f t="shared" si="19"/>
        <v>126</v>
      </c>
      <c r="H138" s="27">
        <f t="shared" si="20"/>
        <v>1.414973347970818</v>
      </c>
      <c r="I138" s="2">
        <f t="shared" si="21"/>
        <v>178.28664184432307</v>
      </c>
      <c r="J138" s="2">
        <f t="shared" si="22"/>
        <v>15876</v>
      </c>
      <c r="K138" s="2"/>
      <c r="L138" s="2">
        <f t="shared" si="28"/>
        <v>126</v>
      </c>
      <c r="M138" s="28">
        <f t="shared" si="23"/>
        <v>17595.703125</v>
      </c>
      <c r="N138" s="17">
        <f t="shared" si="29"/>
        <v>173.47</v>
      </c>
      <c r="P138" s="17">
        <f t="shared" si="24"/>
        <v>3677.7665125528733</v>
      </c>
    </row>
    <row r="139" spans="2:16" x14ac:dyDescent="0.25">
      <c r="B139" s="2">
        <f t="shared" si="30"/>
        <v>127</v>
      </c>
      <c r="C139" s="7" t="str">
        <f t="shared" si="25"/>
        <v/>
      </c>
      <c r="D139">
        <f t="shared" si="26"/>
        <v>5</v>
      </c>
      <c r="E139" s="7">
        <f t="shared" si="18"/>
        <v>25</v>
      </c>
      <c r="F139" s="7" t="str">
        <f t="shared" si="27"/>
        <v/>
      </c>
      <c r="G139" s="2">
        <f t="shared" si="19"/>
        <v>127</v>
      </c>
      <c r="H139" s="27">
        <f t="shared" si="20"/>
        <v>1.414973347970818</v>
      </c>
      <c r="I139" s="2">
        <f t="shared" si="21"/>
        <v>179.70161519229387</v>
      </c>
      <c r="J139" s="2">
        <f t="shared" si="22"/>
        <v>16129</v>
      </c>
      <c r="K139" s="2"/>
      <c r="L139" s="2">
        <f t="shared" si="28"/>
        <v>127</v>
      </c>
      <c r="M139" s="28">
        <f t="shared" si="23"/>
        <v>17735.3515625</v>
      </c>
      <c r="N139" s="17">
        <f t="shared" si="29"/>
        <v>194</v>
      </c>
      <c r="P139" s="17">
        <f t="shared" si="24"/>
        <v>3686.3360315079281</v>
      </c>
    </row>
    <row r="140" spans="2:16" x14ac:dyDescent="0.25">
      <c r="B140" s="2">
        <f t="shared" si="30"/>
        <v>128</v>
      </c>
      <c r="C140" s="7" t="str">
        <f t="shared" si="25"/>
        <v/>
      </c>
      <c r="D140">
        <f t="shared" si="26"/>
        <v>17</v>
      </c>
      <c r="E140" s="7">
        <f t="shared" ref="E140:E203" si="31">D140*D140</f>
        <v>289</v>
      </c>
      <c r="F140" s="7" t="str">
        <f t="shared" si="27"/>
        <v/>
      </c>
      <c r="G140" s="2">
        <f t="shared" si="19"/>
        <v>128</v>
      </c>
      <c r="H140" s="27">
        <f t="shared" si="20"/>
        <v>2.4623979978989561</v>
      </c>
      <c r="I140" s="2">
        <f t="shared" si="21"/>
        <v>315.18694373106638</v>
      </c>
      <c r="J140" s="2">
        <f t="shared" si="22"/>
        <v>16384</v>
      </c>
      <c r="K140" s="2"/>
      <c r="L140" s="2">
        <f t="shared" si="28"/>
        <v>128</v>
      </c>
      <c r="M140" s="28">
        <f t="shared" si="23"/>
        <v>17875</v>
      </c>
      <c r="N140" s="13">
        <f>VALUE(SUBSTITUTE(MID(N$6,FIND("#", SUBSTITUTE(N$6, ",", "#", L140)) + 1, FIND("}", N$6) - FIND("#", SUBSTITUTE(N$6, ",", "#", L140))-1),".",MID("" &amp; 11/10,2,1)))</f>
        <v>198</v>
      </c>
      <c r="P140" s="17">
        <f t="shared" si="24"/>
        <v>3694.8408803756338</v>
      </c>
    </row>
    <row r="141" spans="2:16" x14ac:dyDescent="0.25">
      <c r="B141" s="2">
        <f t="shared" si="30"/>
        <v>129</v>
      </c>
      <c r="C141" s="7" t="str">
        <f t="shared" si="25"/>
        <v/>
      </c>
      <c r="D141">
        <f t="shared" si="26"/>
        <v>10</v>
      </c>
      <c r="E141" s="7">
        <f t="shared" si="31"/>
        <v>100</v>
      </c>
      <c r="F141" s="7" t="str">
        <f t="shared" si="27"/>
        <v/>
      </c>
      <c r="G141" s="2">
        <f t="shared" ref="G141:G204" si="32">B141</f>
        <v>129</v>
      </c>
      <c r="H141" s="27">
        <f t="shared" ref="H141:H204" si="33">LOG10(1 + E141)</f>
        <v>2.0043213737826426</v>
      </c>
      <c r="I141" s="2">
        <f t="shared" ref="I141:I204" si="34">G141*H141</f>
        <v>258.55745721796092</v>
      </c>
      <c r="J141" s="2">
        <f t="shared" ref="J141:J204" si="35">G141*G141</f>
        <v>16641</v>
      </c>
      <c r="K141" s="2"/>
      <c r="L141" s="2"/>
    </row>
    <row r="142" spans="2:16" x14ac:dyDescent="0.25">
      <c r="B142" s="2">
        <f t="shared" si="30"/>
        <v>130</v>
      </c>
      <c r="C142" s="7" t="str">
        <f t="shared" ref="C142:C205" si="36">IF(INT(B142/$B$4*1000) = INT(B141/$B$4*1000),"",B142/$B$4*1000)</f>
        <v/>
      </c>
      <c r="D142">
        <f t="shared" ref="D142:D205" si="37">INT(MID(C$6,FIND("#", SUBSTITUTE(C$6, ",", "#", B142)) + 1, FIND("#", SUBSTITUTE(C$6, ",", "#", B142+1)) - FIND("#", SUBSTITUTE(C$6, ",", "#", B142))-1))</f>
        <v>-27</v>
      </c>
      <c r="E142" s="7">
        <f t="shared" si="31"/>
        <v>729</v>
      </c>
      <c r="F142" s="7">
        <f t="shared" ref="F142:F205" si="38">IF(SIGN(D142)&lt;&gt;SIGN(D141),1,"")</f>
        <v>1</v>
      </c>
      <c r="G142" s="2">
        <f t="shared" si="32"/>
        <v>130</v>
      </c>
      <c r="H142" s="27">
        <f t="shared" si="33"/>
        <v>2.8633228601204559</v>
      </c>
      <c r="I142" s="2">
        <f t="shared" si="34"/>
        <v>372.23197181565928</v>
      </c>
      <c r="J142" s="2">
        <f t="shared" si="35"/>
        <v>16900</v>
      </c>
      <c r="K142" s="2"/>
    </row>
    <row r="143" spans="2:16" x14ac:dyDescent="0.25">
      <c r="B143" s="2">
        <f t="shared" si="30"/>
        <v>131</v>
      </c>
      <c r="C143" s="7" t="str">
        <f t="shared" si="36"/>
        <v/>
      </c>
      <c r="D143">
        <f t="shared" si="37"/>
        <v>-87</v>
      </c>
      <c r="E143" s="7">
        <f t="shared" si="31"/>
        <v>7569</v>
      </c>
      <c r="F143" s="7" t="str">
        <f t="shared" si="38"/>
        <v/>
      </c>
      <c r="G143" s="2">
        <f t="shared" si="32"/>
        <v>131</v>
      </c>
      <c r="H143" s="27">
        <f t="shared" si="33"/>
        <v>3.8790958795000727</v>
      </c>
      <c r="I143" s="2">
        <f t="shared" si="34"/>
        <v>508.16156021450951</v>
      </c>
      <c r="J143" s="2">
        <f t="shared" si="35"/>
        <v>17161</v>
      </c>
      <c r="K143" s="2"/>
    </row>
    <row r="144" spans="2:16" x14ac:dyDescent="0.25">
      <c r="B144" s="2">
        <f t="shared" si="30"/>
        <v>132</v>
      </c>
      <c r="C144" s="7" t="str">
        <f t="shared" si="36"/>
        <v/>
      </c>
      <c r="D144">
        <f t="shared" si="37"/>
        <v>-131</v>
      </c>
      <c r="E144" s="7">
        <f t="shared" si="31"/>
        <v>17161</v>
      </c>
      <c r="F144" s="7" t="str">
        <f t="shared" si="38"/>
        <v/>
      </c>
      <c r="G144" s="2">
        <f t="shared" si="32"/>
        <v>132</v>
      </c>
      <c r="H144" s="27">
        <f t="shared" si="33"/>
        <v>4.234567897635686</v>
      </c>
      <c r="I144" s="2">
        <f t="shared" si="34"/>
        <v>558.96296248791054</v>
      </c>
      <c r="J144" s="2">
        <f t="shared" si="35"/>
        <v>17424</v>
      </c>
      <c r="K144" s="2"/>
    </row>
    <row r="145" spans="2:11" x14ac:dyDescent="0.25">
      <c r="B145" s="2">
        <f t="shared" si="30"/>
        <v>133</v>
      </c>
      <c r="C145" s="7" t="str">
        <f t="shared" si="36"/>
        <v/>
      </c>
      <c r="D145">
        <f t="shared" si="37"/>
        <v>-128</v>
      </c>
      <c r="E145" s="7">
        <f t="shared" si="31"/>
        <v>16384</v>
      </c>
      <c r="F145" s="7" t="str">
        <f t="shared" si="38"/>
        <v/>
      </c>
      <c r="G145" s="2">
        <f t="shared" si="32"/>
        <v>133</v>
      </c>
      <c r="H145" s="27">
        <f t="shared" si="33"/>
        <v>4.2144464457183943</v>
      </c>
      <c r="I145" s="2">
        <f t="shared" si="34"/>
        <v>560.5213772805464</v>
      </c>
      <c r="J145" s="2">
        <f t="shared" si="35"/>
        <v>17689</v>
      </c>
      <c r="K145" s="2"/>
    </row>
    <row r="146" spans="2:11" x14ac:dyDescent="0.25">
      <c r="B146" s="2">
        <f t="shared" si="30"/>
        <v>134</v>
      </c>
      <c r="C146" s="7" t="str">
        <f t="shared" si="36"/>
        <v/>
      </c>
      <c r="D146">
        <f t="shared" si="37"/>
        <v>-69</v>
      </c>
      <c r="E146" s="7">
        <f t="shared" si="31"/>
        <v>4761</v>
      </c>
      <c r="F146" s="7" t="str">
        <f t="shared" si="38"/>
        <v/>
      </c>
      <c r="G146" s="2">
        <f t="shared" si="32"/>
        <v>134</v>
      </c>
      <c r="H146" s="27">
        <f t="shared" si="33"/>
        <v>3.677789391068861</v>
      </c>
      <c r="I146" s="2">
        <f t="shared" si="34"/>
        <v>492.82377840322738</v>
      </c>
      <c r="J146" s="2">
        <f t="shared" si="35"/>
        <v>17956</v>
      </c>
      <c r="K146" s="2"/>
    </row>
    <row r="147" spans="2:11" x14ac:dyDescent="0.25">
      <c r="B147" s="2">
        <f t="shared" si="30"/>
        <v>135</v>
      </c>
      <c r="C147" s="7" t="str">
        <f t="shared" si="36"/>
        <v/>
      </c>
      <c r="D147">
        <f t="shared" si="37"/>
        <v>-9</v>
      </c>
      <c r="E147" s="7">
        <f t="shared" si="31"/>
        <v>81</v>
      </c>
      <c r="F147" s="7" t="str">
        <f t="shared" si="38"/>
        <v/>
      </c>
      <c r="G147" s="2">
        <f t="shared" si="32"/>
        <v>135</v>
      </c>
      <c r="H147" s="27">
        <f t="shared" si="33"/>
        <v>1.9138138523837167</v>
      </c>
      <c r="I147" s="2">
        <f t="shared" si="34"/>
        <v>258.36487007180176</v>
      </c>
      <c r="J147" s="2">
        <f t="shared" si="35"/>
        <v>18225</v>
      </c>
      <c r="K147" s="2"/>
    </row>
    <row r="148" spans="2:11" x14ac:dyDescent="0.25">
      <c r="B148" s="2">
        <f t="shared" si="30"/>
        <v>136</v>
      </c>
      <c r="C148" s="7" t="str">
        <f t="shared" si="36"/>
        <v/>
      </c>
      <c r="D148">
        <f t="shared" si="37"/>
        <v>9</v>
      </c>
      <c r="E148" s="7">
        <f t="shared" si="31"/>
        <v>81</v>
      </c>
      <c r="F148" s="7">
        <f t="shared" si="38"/>
        <v>1</v>
      </c>
      <c r="G148" s="2">
        <f t="shared" si="32"/>
        <v>136</v>
      </c>
      <c r="H148" s="27">
        <f t="shared" si="33"/>
        <v>1.9138138523837167</v>
      </c>
      <c r="I148" s="2">
        <f t="shared" si="34"/>
        <v>260.27868392418549</v>
      </c>
      <c r="J148" s="2">
        <f t="shared" si="35"/>
        <v>18496</v>
      </c>
      <c r="K148" s="2"/>
    </row>
    <row r="149" spans="2:11" x14ac:dyDescent="0.25">
      <c r="B149" s="2">
        <f t="shared" si="30"/>
        <v>137</v>
      </c>
      <c r="C149" s="7" t="str">
        <f t="shared" si="36"/>
        <v/>
      </c>
      <c r="D149">
        <f t="shared" si="37"/>
        <v>-15</v>
      </c>
      <c r="E149" s="7">
        <f t="shared" si="31"/>
        <v>225</v>
      </c>
      <c r="F149" s="7">
        <f t="shared" si="38"/>
        <v>1</v>
      </c>
      <c r="G149" s="2">
        <f t="shared" si="32"/>
        <v>137</v>
      </c>
      <c r="H149" s="27">
        <f t="shared" si="33"/>
        <v>2.3541084391474008</v>
      </c>
      <c r="I149" s="2">
        <f t="shared" si="34"/>
        <v>322.51285616319393</v>
      </c>
      <c r="J149" s="2">
        <f t="shared" si="35"/>
        <v>18769</v>
      </c>
      <c r="K149" s="2"/>
    </row>
    <row r="150" spans="2:11" x14ac:dyDescent="0.25">
      <c r="B150" s="2">
        <f t="shared" si="30"/>
        <v>138</v>
      </c>
      <c r="C150" s="7" t="str">
        <f t="shared" si="36"/>
        <v/>
      </c>
      <c r="D150">
        <f t="shared" si="37"/>
        <v>-73</v>
      </c>
      <c r="E150" s="7">
        <f t="shared" si="31"/>
        <v>5329</v>
      </c>
      <c r="F150" s="7" t="str">
        <f t="shared" si="38"/>
        <v/>
      </c>
      <c r="G150" s="2">
        <f t="shared" si="32"/>
        <v>138</v>
      </c>
      <c r="H150" s="27">
        <f t="shared" si="33"/>
        <v>3.7267272090265724</v>
      </c>
      <c r="I150" s="2">
        <f t="shared" si="34"/>
        <v>514.28835484566696</v>
      </c>
      <c r="J150" s="2">
        <f t="shared" si="35"/>
        <v>19044</v>
      </c>
      <c r="K150" s="2"/>
    </row>
    <row r="151" spans="2:11" x14ac:dyDescent="0.25">
      <c r="B151" s="2">
        <f t="shared" si="30"/>
        <v>139</v>
      </c>
      <c r="C151" s="7" t="str">
        <f t="shared" si="36"/>
        <v/>
      </c>
      <c r="D151">
        <f t="shared" si="37"/>
        <v>-112</v>
      </c>
      <c r="E151" s="7">
        <f t="shared" si="31"/>
        <v>12544</v>
      </c>
      <c r="F151" s="7" t="str">
        <f t="shared" si="38"/>
        <v/>
      </c>
      <c r="G151" s="2">
        <f t="shared" si="32"/>
        <v>139</v>
      </c>
      <c r="H151" s="27">
        <f t="shared" si="33"/>
        <v>4.0984706656506296</v>
      </c>
      <c r="I151" s="2">
        <f t="shared" si="34"/>
        <v>569.68742252543746</v>
      </c>
      <c r="J151" s="2">
        <f t="shared" si="35"/>
        <v>19321</v>
      </c>
      <c r="K151" s="2"/>
    </row>
    <row r="152" spans="2:11" x14ac:dyDescent="0.25">
      <c r="B152" s="2">
        <f t="shared" si="30"/>
        <v>140</v>
      </c>
      <c r="C152" s="7" t="str">
        <f t="shared" si="36"/>
        <v/>
      </c>
      <c r="D152">
        <f t="shared" si="37"/>
        <v>-115</v>
      </c>
      <c r="E152" s="7">
        <f t="shared" si="31"/>
        <v>13225</v>
      </c>
      <c r="F152" s="7" t="str">
        <f t="shared" si="38"/>
        <v/>
      </c>
      <c r="G152" s="2">
        <f t="shared" si="32"/>
        <v>140</v>
      </c>
      <c r="H152" s="27">
        <f t="shared" si="33"/>
        <v>4.1214285183679626</v>
      </c>
      <c r="I152" s="2">
        <f t="shared" si="34"/>
        <v>576.99999257151478</v>
      </c>
      <c r="J152" s="2">
        <f t="shared" si="35"/>
        <v>19600</v>
      </c>
      <c r="K152" s="2"/>
    </row>
    <row r="153" spans="2:11" x14ac:dyDescent="0.25">
      <c r="B153" s="2">
        <f t="shared" si="30"/>
        <v>141</v>
      </c>
      <c r="C153" s="7" t="str">
        <f t="shared" si="36"/>
        <v/>
      </c>
      <c r="D153">
        <f t="shared" si="37"/>
        <v>-89</v>
      </c>
      <c r="E153" s="7">
        <f t="shared" si="31"/>
        <v>7921</v>
      </c>
      <c r="F153" s="7" t="str">
        <f t="shared" si="38"/>
        <v/>
      </c>
      <c r="G153" s="2">
        <f t="shared" si="32"/>
        <v>141</v>
      </c>
      <c r="H153" s="27">
        <f t="shared" si="33"/>
        <v>3.8988348380682742</v>
      </c>
      <c r="I153" s="2">
        <f t="shared" si="34"/>
        <v>549.73571216762662</v>
      </c>
      <c r="J153" s="2">
        <f t="shared" si="35"/>
        <v>19881</v>
      </c>
      <c r="K153" s="2"/>
    </row>
    <row r="154" spans="2:11" x14ac:dyDescent="0.25">
      <c r="B154" s="2">
        <f t="shared" ref="B154:B198" si="39">B153+1</f>
        <v>142</v>
      </c>
      <c r="C154" s="7" t="str">
        <f t="shared" si="36"/>
        <v/>
      </c>
      <c r="D154">
        <f t="shared" si="37"/>
        <v>-61</v>
      </c>
      <c r="E154" s="7">
        <f t="shared" si="31"/>
        <v>3721</v>
      </c>
      <c r="F154" s="7" t="str">
        <f t="shared" si="38"/>
        <v/>
      </c>
      <c r="G154" s="2">
        <f t="shared" si="32"/>
        <v>142</v>
      </c>
      <c r="H154" s="27">
        <f t="shared" si="33"/>
        <v>3.570776368794748</v>
      </c>
      <c r="I154" s="2">
        <f t="shared" si="34"/>
        <v>507.05024436885424</v>
      </c>
      <c r="J154" s="2">
        <f t="shared" si="35"/>
        <v>20164</v>
      </c>
      <c r="K154" s="2"/>
    </row>
    <row r="155" spans="2:11" x14ac:dyDescent="0.25">
      <c r="B155" s="2">
        <f t="shared" si="39"/>
        <v>143</v>
      </c>
      <c r="C155" s="7">
        <f t="shared" si="36"/>
        <v>4</v>
      </c>
      <c r="D155">
        <f t="shared" si="37"/>
        <v>-49</v>
      </c>
      <c r="E155" s="7">
        <f t="shared" si="31"/>
        <v>2401</v>
      </c>
      <c r="F155" s="7" t="str">
        <f t="shared" si="38"/>
        <v/>
      </c>
      <c r="G155" s="2">
        <f t="shared" si="32"/>
        <v>143</v>
      </c>
      <c r="H155" s="27">
        <f t="shared" si="33"/>
        <v>3.3805730030668872</v>
      </c>
      <c r="I155" s="2">
        <f t="shared" si="34"/>
        <v>483.42193943856489</v>
      </c>
      <c r="J155" s="2">
        <f t="shared" si="35"/>
        <v>20449</v>
      </c>
      <c r="K155" s="2"/>
    </row>
    <row r="156" spans="2:11" x14ac:dyDescent="0.25">
      <c r="B156" s="2">
        <f t="shared" si="39"/>
        <v>144</v>
      </c>
      <c r="C156" s="7" t="str">
        <f t="shared" si="36"/>
        <v/>
      </c>
      <c r="D156">
        <f t="shared" si="37"/>
        <v>-39</v>
      </c>
      <c r="E156" s="7">
        <f t="shared" si="31"/>
        <v>1521</v>
      </c>
      <c r="F156" s="7" t="str">
        <f t="shared" si="38"/>
        <v/>
      </c>
      <c r="G156" s="2">
        <f t="shared" si="32"/>
        <v>144</v>
      </c>
      <c r="H156" s="27">
        <f t="shared" si="33"/>
        <v>3.182414652434554</v>
      </c>
      <c r="I156" s="2">
        <f t="shared" si="34"/>
        <v>458.26770995057575</v>
      </c>
      <c r="J156" s="2">
        <f t="shared" si="35"/>
        <v>20736</v>
      </c>
      <c r="K156" s="2"/>
    </row>
    <row r="157" spans="2:11" x14ac:dyDescent="0.25">
      <c r="B157" s="2">
        <f t="shared" si="39"/>
        <v>145</v>
      </c>
      <c r="C157" s="7" t="str">
        <f t="shared" si="36"/>
        <v/>
      </c>
      <c r="D157">
        <f t="shared" si="37"/>
        <v>-10</v>
      </c>
      <c r="E157" s="7">
        <f t="shared" si="31"/>
        <v>100</v>
      </c>
      <c r="F157" s="7" t="str">
        <f t="shared" si="38"/>
        <v/>
      </c>
      <c r="G157" s="2">
        <f t="shared" si="32"/>
        <v>145</v>
      </c>
      <c r="H157" s="27">
        <f t="shared" si="33"/>
        <v>2.0043213737826426</v>
      </c>
      <c r="I157" s="2">
        <f t="shared" si="34"/>
        <v>290.62659919848318</v>
      </c>
      <c r="J157" s="2">
        <f t="shared" si="35"/>
        <v>21025</v>
      </c>
      <c r="K157" s="2"/>
    </row>
    <row r="158" spans="2:11" x14ac:dyDescent="0.25">
      <c r="B158" s="2">
        <f t="shared" si="39"/>
        <v>146</v>
      </c>
      <c r="C158" s="7" t="str">
        <f t="shared" si="36"/>
        <v/>
      </c>
      <c r="D158">
        <f t="shared" si="37"/>
        <v>23</v>
      </c>
      <c r="E158" s="7">
        <f t="shared" si="31"/>
        <v>529</v>
      </c>
      <c r="F158" s="7">
        <f t="shared" si="38"/>
        <v>1</v>
      </c>
      <c r="G158" s="2">
        <f t="shared" si="32"/>
        <v>146</v>
      </c>
      <c r="H158" s="27">
        <f t="shared" si="33"/>
        <v>2.7242758696007892</v>
      </c>
      <c r="I158" s="2">
        <f t="shared" si="34"/>
        <v>397.74427696171523</v>
      </c>
      <c r="J158" s="2">
        <f t="shared" si="35"/>
        <v>21316</v>
      </c>
      <c r="K158" s="2"/>
    </row>
    <row r="159" spans="2:11" x14ac:dyDescent="0.25">
      <c r="B159" s="2">
        <f t="shared" si="39"/>
        <v>147</v>
      </c>
      <c r="C159" s="7" t="str">
        <f t="shared" si="36"/>
        <v/>
      </c>
      <c r="D159">
        <f t="shared" si="37"/>
        <v>45</v>
      </c>
      <c r="E159" s="7">
        <f t="shared" si="31"/>
        <v>2025</v>
      </c>
      <c r="F159" s="7" t="str">
        <f t="shared" si="38"/>
        <v/>
      </c>
      <c r="G159" s="2">
        <f t="shared" si="32"/>
        <v>147</v>
      </c>
      <c r="H159" s="27">
        <f t="shared" si="33"/>
        <v>3.3066394410242617</v>
      </c>
      <c r="I159" s="2">
        <f t="shared" si="34"/>
        <v>486.07599783056645</v>
      </c>
      <c r="J159" s="2">
        <f t="shared" si="35"/>
        <v>21609</v>
      </c>
      <c r="K159" s="2"/>
    </row>
    <row r="160" spans="2:11" x14ac:dyDescent="0.25">
      <c r="B160" s="2">
        <f t="shared" si="39"/>
        <v>148</v>
      </c>
      <c r="C160" s="7" t="str">
        <f t="shared" si="36"/>
        <v/>
      </c>
      <c r="D160">
        <f t="shared" si="37"/>
        <v>42</v>
      </c>
      <c r="E160" s="7">
        <f t="shared" si="31"/>
        <v>1764</v>
      </c>
      <c r="F160" s="7" t="str">
        <f t="shared" si="38"/>
        <v/>
      </c>
      <c r="G160" s="2">
        <f t="shared" si="32"/>
        <v>148</v>
      </c>
      <c r="H160" s="27">
        <f t="shared" si="33"/>
        <v>3.2467447097238415</v>
      </c>
      <c r="I160" s="2">
        <f t="shared" si="34"/>
        <v>480.51821703912856</v>
      </c>
      <c r="J160" s="2">
        <f t="shared" si="35"/>
        <v>21904</v>
      </c>
      <c r="K160" s="2"/>
    </row>
    <row r="161" spans="2:11" x14ac:dyDescent="0.25">
      <c r="B161" s="2">
        <f t="shared" si="39"/>
        <v>149</v>
      </c>
      <c r="C161" s="7" t="str">
        <f t="shared" si="36"/>
        <v/>
      </c>
      <c r="D161">
        <f t="shared" si="37"/>
        <v>15</v>
      </c>
      <c r="E161" s="7">
        <f t="shared" si="31"/>
        <v>225</v>
      </c>
      <c r="F161" s="7" t="str">
        <f t="shared" si="38"/>
        <v/>
      </c>
      <c r="G161" s="2">
        <f t="shared" si="32"/>
        <v>149</v>
      </c>
      <c r="H161" s="27">
        <f t="shared" si="33"/>
        <v>2.3541084391474008</v>
      </c>
      <c r="I161" s="2">
        <f t="shared" si="34"/>
        <v>350.76215743296274</v>
      </c>
      <c r="J161" s="2">
        <f t="shared" si="35"/>
        <v>22201</v>
      </c>
      <c r="K161" s="2"/>
    </row>
    <row r="162" spans="2:11" x14ac:dyDescent="0.25">
      <c r="B162" s="2">
        <f t="shared" si="39"/>
        <v>150</v>
      </c>
      <c r="C162" s="7" t="str">
        <f t="shared" si="36"/>
        <v/>
      </c>
      <c r="D162">
        <f t="shared" si="37"/>
        <v>-9</v>
      </c>
      <c r="E162" s="7">
        <f t="shared" si="31"/>
        <v>81</v>
      </c>
      <c r="F162" s="7">
        <f t="shared" si="38"/>
        <v>1</v>
      </c>
      <c r="G162" s="2">
        <f t="shared" si="32"/>
        <v>150</v>
      </c>
      <c r="H162" s="27">
        <f t="shared" si="33"/>
        <v>1.9138138523837167</v>
      </c>
      <c r="I162" s="2">
        <f t="shared" si="34"/>
        <v>287.07207785755753</v>
      </c>
      <c r="J162" s="2">
        <f t="shared" si="35"/>
        <v>22500</v>
      </c>
      <c r="K162" s="2"/>
    </row>
    <row r="163" spans="2:11" x14ac:dyDescent="0.25">
      <c r="B163" s="2">
        <f t="shared" si="39"/>
        <v>151</v>
      </c>
      <c r="C163" s="7" t="str">
        <f t="shared" si="36"/>
        <v/>
      </c>
      <c r="D163">
        <f t="shared" si="37"/>
        <v>-23</v>
      </c>
      <c r="E163" s="7">
        <f t="shared" si="31"/>
        <v>529</v>
      </c>
      <c r="F163" s="7" t="str">
        <f t="shared" si="38"/>
        <v/>
      </c>
      <c r="G163" s="2">
        <f t="shared" si="32"/>
        <v>151</v>
      </c>
      <c r="H163" s="27">
        <f t="shared" si="33"/>
        <v>2.7242758696007892</v>
      </c>
      <c r="I163" s="2">
        <f t="shared" si="34"/>
        <v>411.36565630971916</v>
      </c>
      <c r="J163" s="2">
        <f t="shared" si="35"/>
        <v>22801</v>
      </c>
      <c r="K163" s="2"/>
    </row>
    <row r="164" spans="2:11" x14ac:dyDescent="0.25">
      <c r="B164" s="2">
        <f t="shared" si="39"/>
        <v>152</v>
      </c>
      <c r="C164" s="7" t="str">
        <f t="shared" si="36"/>
        <v/>
      </c>
      <c r="D164">
        <f t="shared" si="37"/>
        <v>-31</v>
      </c>
      <c r="E164" s="7">
        <f t="shared" si="31"/>
        <v>961</v>
      </c>
      <c r="F164" s="7" t="str">
        <f t="shared" si="38"/>
        <v/>
      </c>
      <c r="G164" s="2">
        <f t="shared" si="32"/>
        <v>152</v>
      </c>
      <c r="H164" s="27">
        <f t="shared" si="33"/>
        <v>2.9831750720378132</v>
      </c>
      <c r="I164" s="2">
        <f t="shared" si="34"/>
        <v>453.44261094974763</v>
      </c>
      <c r="J164" s="2">
        <f t="shared" si="35"/>
        <v>23104</v>
      </c>
      <c r="K164" s="2"/>
    </row>
    <row r="165" spans="2:11" x14ac:dyDescent="0.25">
      <c r="B165" s="2">
        <f t="shared" si="39"/>
        <v>153</v>
      </c>
      <c r="C165" s="7" t="str">
        <f t="shared" si="36"/>
        <v/>
      </c>
      <c r="D165">
        <f t="shared" si="37"/>
        <v>-41</v>
      </c>
      <c r="E165" s="7">
        <f t="shared" si="31"/>
        <v>1681</v>
      </c>
      <c r="F165" s="7" t="str">
        <f t="shared" si="38"/>
        <v/>
      </c>
      <c r="G165" s="2">
        <f t="shared" si="32"/>
        <v>153</v>
      </c>
      <c r="H165" s="27">
        <f t="shared" si="33"/>
        <v>3.2258259914618934</v>
      </c>
      <c r="I165" s="2">
        <f t="shared" si="34"/>
        <v>493.55137669366968</v>
      </c>
      <c r="J165" s="2">
        <f t="shared" si="35"/>
        <v>23409</v>
      </c>
      <c r="K165" s="2"/>
    </row>
    <row r="166" spans="2:11" x14ac:dyDescent="0.25">
      <c r="B166" s="2">
        <f t="shared" si="39"/>
        <v>154</v>
      </c>
      <c r="C166" s="7" t="str">
        <f t="shared" si="36"/>
        <v/>
      </c>
      <c r="D166">
        <f t="shared" si="37"/>
        <v>-63</v>
      </c>
      <c r="E166" s="7">
        <f t="shared" si="31"/>
        <v>3969</v>
      </c>
      <c r="F166" s="7" t="str">
        <f t="shared" si="38"/>
        <v/>
      </c>
      <c r="G166" s="2">
        <f t="shared" si="32"/>
        <v>154</v>
      </c>
      <c r="H166" s="27">
        <f t="shared" si="33"/>
        <v>3.5987905067631152</v>
      </c>
      <c r="I166" s="2">
        <f t="shared" si="34"/>
        <v>554.21373804151972</v>
      </c>
      <c r="J166" s="2">
        <f t="shared" si="35"/>
        <v>23716</v>
      </c>
      <c r="K166" s="2"/>
    </row>
    <row r="167" spans="2:11" x14ac:dyDescent="0.25">
      <c r="B167" s="2">
        <f t="shared" si="39"/>
        <v>155</v>
      </c>
      <c r="C167" s="7" t="str">
        <f t="shared" si="36"/>
        <v/>
      </c>
      <c r="D167">
        <f t="shared" si="37"/>
        <v>-72</v>
      </c>
      <c r="E167" s="7">
        <f t="shared" si="31"/>
        <v>5184</v>
      </c>
      <c r="F167" s="7" t="str">
        <f t="shared" si="38"/>
        <v/>
      </c>
      <c r="G167" s="2">
        <f t="shared" si="32"/>
        <v>155</v>
      </c>
      <c r="H167" s="27">
        <f t="shared" si="33"/>
        <v>3.7147487607250596</v>
      </c>
      <c r="I167" s="2">
        <f t="shared" si="34"/>
        <v>575.78605791238419</v>
      </c>
      <c r="J167" s="2">
        <f t="shared" si="35"/>
        <v>24025</v>
      </c>
      <c r="K167" s="2"/>
    </row>
    <row r="168" spans="2:11" x14ac:dyDescent="0.25">
      <c r="B168" s="2">
        <f t="shared" si="39"/>
        <v>156</v>
      </c>
      <c r="C168" s="7" t="str">
        <f t="shared" si="36"/>
        <v/>
      </c>
      <c r="D168">
        <f t="shared" si="37"/>
        <v>-56</v>
      </c>
      <c r="E168" s="7">
        <f t="shared" si="31"/>
        <v>3136</v>
      </c>
      <c r="F168" s="7" t="str">
        <f t="shared" si="38"/>
        <v/>
      </c>
      <c r="G168" s="2">
        <f t="shared" si="32"/>
        <v>156</v>
      </c>
      <c r="H168" s="27">
        <f t="shared" si="33"/>
        <v>3.4965145186977451</v>
      </c>
      <c r="I168" s="2">
        <f t="shared" si="34"/>
        <v>545.45626491684823</v>
      </c>
      <c r="J168" s="2">
        <f t="shared" si="35"/>
        <v>24336</v>
      </c>
      <c r="K168" s="2"/>
    </row>
    <row r="169" spans="2:11" x14ac:dyDescent="0.25">
      <c r="B169" s="2">
        <f t="shared" si="39"/>
        <v>157</v>
      </c>
      <c r="C169" s="7" t="str">
        <f t="shared" si="36"/>
        <v/>
      </c>
      <c r="D169">
        <f t="shared" si="37"/>
        <v>-39</v>
      </c>
      <c r="E169" s="7">
        <f t="shared" si="31"/>
        <v>1521</v>
      </c>
      <c r="F169" s="7" t="str">
        <f t="shared" si="38"/>
        <v/>
      </c>
      <c r="G169" s="2">
        <f t="shared" si="32"/>
        <v>157</v>
      </c>
      <c r="H169" s="27">
        <f t="shared" si="33"/>
        <v>3.182414652434554</v>
      </c>
      <c r="I169" s="2">
        <f t="shared" si="34"/>
        <v>499.63910043222501</v>
      </c>
      <c r="J169" s="2">
        <f t="shared" si="35"/>
        <v>24649</v>
      </c>
      <c r="K169" s="2"/>
    </row>
    <row r="170" spans="2:11" x14ac:dyDescent="0.25">
      <c r="B170" s="2">
        <f t="shared" si="39"/>
        <v>158</v>
      </c>
      <c r="C170" s="7" t="str">
        <f t="shared" si="36"/>
        <v/>
      </c>
      <c r="D170">
        <f t="shared" si="37"/>
        <v>-41</v>
      </c>
      <c r="E170" s="7">
        <f t="shared" si="31"/>
        <v>1681</v>
      </c>
      <c r="F170" s="7" t="str">
        <f t="shared" si="38"/>
        <v/>
      </c>
      <c r="G170" s="2">
        <f t="shared" si="32"/>
        <v>158</v>
      </c>
      <c r="H170" s="27">
        <f t="shared" si="33"/>
        <v>3.2258259914618934</v>
      </c>
      <c r="I170" s="2">
        <f t="shared" si="34"/>
        <v>509.68050665097917</v>
      </c>
      <c r="J170" s="2">
        <f t="shared" si="35"/>
        <v>24964</v>
      </c>
      <c r="K170" s="2"/>
    </row>
    <row r="171" spans="2:11" x14ac:dyDescent="0.25">
      <c r="B171" s="2">
        <f t="shared" si="39"/>
        <v>159</v>
      </c>
      <c r="C171" s="7" t="str">
        <f t="shared" si="36"/>
        <v/>
      </c>
      <c r="D171">
        <f t="shared" si="37"/>
        <v>-53</v>
      </c>
      <c r="E171" s="7">
        <f t="shared" si="31"/>
        <v>2809</v>
      </c>
      <c r="F171" s="7" t="str">
        <f t="shared" si="38"/>
        <v/>
      </c>
      <c r="G171" s="2">
        <f t="shared" si="32"/>
        <v>159</v>
      </c>
      <c r="H171" s="27">
        <f t="shared" si="33"/>
        <v>3.4487063199050798</v>
      </c>
      <c r="I171" s="2">
        <f t="shared" si="34"/>
        <v>548.34430486490771</v>
      </c>
      <c r="J171" s="2">
        <f t="shared" si="35"/>
        <v>25281</v>
      </c>
      <c r="K171" s="2"/>
    </row>
    <row r="172" spans="2:11" x14ac:dyDescent="0.25">
      <c r="B172" s="2">
        <f t="shared" si="39"/>
        <v>160</v>
      </c>
      <c r="C172" s="7" t="str">
        <f t="shared" si="36"/>
        <v/>
      </c>
      <c r="D172">
        <f t="shared" si="37"/>
        <v>-60</v>
      </c>
      <c r="E172" s="7">
        <f t="shared" si="31"/>
        <v>3600</v>
      </c>
      <c r="F172" s="7" t="str">
        <f t="shared" si="38"/>
        <v/>
      </c>
      <c r="G172" s="2">
        <f t="shared" si="32"/>
        <v>160</v>
      </c>
      <c r="H172" s="27">
        <f t="shared" si="33"/>
        <v>3.5564231213712851</v>
      </c>
      <c r="I172" s="2">
        <f t="shared" si="34"/>
        <v>569.02769941940562</v>
      </c>
      <c r="J172" s="2">
        <f t="shared" si="35"/>
        <v>25600</v>
      </c>
      <c r="K172" s="2"/>
    </row>
    <row r="173" spans="2:11" x14ac:dyDescent="0.25">
      <c r="B173" s="2">
        <f t="shared" si="39"/>
        <v>161</v>
      </c>
      <c r="C173" s="7" t="str">
        <f t="shared" si="36"/>
        <v/>
      </c>
      <c r="D173">
        <f t="shared" si="37"/>
        <v>-55</v>
      </c>
      <c r="E173" s="7">
        <f t="shared" si="31"/>
        <v>3025</v>
      </c>
      <c r="F173" s="7" t="str">
        <f t="shared" si="38"/>
        <v/>
      </c>
      <c r="G173" s="2">
        <f t="shared" si="32"/>
        <v>161</v>
      </c>
      <c r="H173" s="27">
        <f t="shared" si="33"/>
        <v>3.4808689236871677</v>
      </c>
      <c r="I173" s="2">
        <f t="shared" si="34"/>
        <v>560.41989671363399</v>
      </c>
      <c r="J173" s="2">
        <f t="shared" si="35"/>
        <v>25921</v>
      </c>
      <c r="K173" s="2"/>
    </row>
    <row r="174" spans="2:11" x14ac:dyDescent="0.25">
      <c r="B174" s="2">
        <f t="shared" si="39"/>
        <v>162</v>
      </c>
      <c r="C174" s="7" t="str">
        <f t="shared" si="36"/>
        <v/>
      </c>
      <c r="D174">
        <f t="shared" si="37"/>
        <v>-59</v>
      </c>
      <c r="E174" s="7">
        <f t="shared" si="31"/>
        <v>3481</v>
      </c>
      <c r="F174" s="7" t="str">
        <f t="shared" si="38"/>
        <v/>
      </c>
      <c r="G174" s="2">
        <f t="shared" si="32"/>
        <v>162</v>
      </c>
      <c r="H174" s="27">
        <f t="shared" si="33"/>
        <v>3.5418287667813124</v>
      </c>
      <c r="I174" s="2">
        <f t="shared" si="34"/>
        <v>573.77626021857259</v>
      </c>
      <c r="J174" s="2">
        <f t="shared" si="35"/>
        <v>26244</v>
      </c>
      <c r="K174" s="2"/>
    </row>
    <row r="175" spans="2:11" x14ac:dyDescent="0.25">
      <c r="B175" s="2">
        <f t="shared" si="39"/>
        <v>163</v>
      </c>
      <c r="C175" s="7" t="str">
        <f t="shared" si="36"/>
        <v/>
      </c>
      <c r="D175">
        <f t="shared" si="37"/>
        <v>-59</v>
      </c>
      <c r="E175" s="7">
        <f t="shared" si="31"/>
        <v>3481</v>
      </c>
      <c r="F175" s="7" t="str">
        <f t="shared" si="38"/>
        <v/>
      </c>
      <c r="G175" s="2">
        <f t="shared" si="32"/>
        <v>163</v>
      </c>
      <c r="H175" s="27">
        <f t="shared" si="33"/>
        <v>3.5418287667813124</v>
      </c>
      <c r="I175" s="2">
        <f t="shared" si="34"/>
        <v>577.31808898535394</v>
      </c>
      <c r="J175" s="2">
        <f t="shared" si="35"/>
        <v>26569</v>
      </c>
      <c r="K175" s="2"/>
    </row>
    <row r="176" spans="2:11" x14ac:dyDescent="0.25">
      <c r="B176" s="2">
        <f t="shared" si="39"/>
        <v>164</v>
      </c>
      <c r="C176" s="7" t="str">
        <f t="shared" si="36"/>
        <v/>
      </c>
      <c r="D176">
        <f t="shared" si="37"/>
        <v>-27</v>
      </c>
      <c r="E176" s="7">
        <f t="shared" si="31"/>
        <v>729</v>
      </c>
      <c r="F176" s="7" t="str">
        <f t="shared" si="38"/>
        <v/>
      </c>
      <c r="G176" s="2">
        <f t="shared" si="32"/>
        <v>164</v>
      </c>
      <c r="H176" s="27">
        <f t="shared" si="33"/>
        <v>2.8633228601204559</v>
      </c>
      <c r="I176" s="2">
        <f t="shared" si="34"/>
        <v>469.58494905975476</v>
      </c>
      <c r="J176" s="2">
        <f t="shared" si="35"/>
        <v>26896</v>
      </c>
      <c r="K176" s="2"/>
    </row>
    <row r="177" spans="2:11" x14ac:dyDescent="0.25">
      <c r="B177" s="2">
        <f t="shared" si="39"/>
        <v>165</v>
      </c>
      <c r="C177" s="7" t="str">
        <f t="shared" si="36"/>
        <v/>
      </c>
      <c r="D177">
        <f t="shared" si="37"/>
        <v>37</v>
      </c>
      <c r="E177" s="7">
        <f t="shared" si="31"/>
        <v>1369</v>
      </c>
      <c r="F177" s="7">
        <f t="shared" si="38"/>
        <v>1</v>
      </c>
      <c r="G177" s="2">
        <f t="shared" si="32"/>
        <v>165</v>
      </c>
      <c r="H177" s="27">
        <f t="shared" si="33"/>
        <v>3.1367205671564067</v>
      </c>
      <c r="I177" s="2">
        <f t="shared" si="34"/>
        <v>517.55889358080708</v>
      </c>
      <c r="J177" s="2">
        <f t="shared" si="35"/>
        <v>27225</v>
      </c>
      <c r="K177" s="2"/>
    </row>
    <row r="178" spans="2:11" x14ac:dyDescent="0.25">
      <c r="B178" s="2">
        <f t="shared" si="39"/>
        <v>166</v>
      </c>
      <c r="C178" s="7" t="str">
        <f t="shared" si="36"/>
        <v/>
      </c>
      <c r="D178">
        <f t="shared" si="37"/>
        <v>98</v>
      </c>
      <c r="E178" s="7">
        <f t="shared" si="31"/>
        <v>9604</v>
      </c>
      <c r="F178" s="7" t="str">
        <f t="shared" si="38"/>
        <v/>
      </c>
      <c r="G178" s="2">
        <f t="shared" si="32"/>
        <v>166</v>
      </c>
      <c r="H178" s="27">
        <f t="shared" si="33"/>
        <v>3.9824973691977124</v>
      </c>
      <c r="I178" s="2">
        <f t="shared" si="34"/>
        <v>661.09456328682029</v>
      </c>
      <c r="J178" s="2">
        <f t="shared" si="35"/>
        <v>27556</v>
      </c>
      <c r="K178" s="2"/>
    </row>
    <row r="179" spans="2:11" x14ac:dyDescent="0.25">
      <c r="B179" s="2">
        <f t="shared" si="39"/>
        <v>167</v>
      </c>
      <c r="C179" s="7" t="str">
        <f t="shared" si="36"/>
        <v/>
      </c>
      <c r="D179">
        <f t="shared" si="37"/>
        <v>130</v>
      </c>
      <c r="E179" s="7">
        <f t="shared" si="31"/>
        <v>16900</v>
      </c>
      <c r="F179" s="7" t="str">
        <f t="shared" si="38"/>
        <v/>
      </c>
      <c r="G179" s="2">
        <f t="shared" si="32"/>
        <v>167</v>
      </c>
      <c r="H179" s="27">
        <f t="shared" si="33"/>
        <v>4.2279124017517482</v>
      </c>
      <c r="I179" s="2">
        <f t="shared" si="34"/>
        <v>706.061371092542</v>
      </c>
      <c r="J179" s="2">
        <f t="shared" si="35"/>
        <v>27889</v>
      </c>
      <c r="K179" s="2"/>
    </row>
    <row r="180" spans="2:11" x14ac:dyDescent="0.25">
      <c r="B180" s="2">
        <f t="shared" si="39"/>
        <v>168</v>
      </c>
      <c r="C180" s="7" t="str">
        <f t="shared" si="36"/>
        <v/>
      </c>
      <c r="D180">
        <f t="shared" si="37"/>
        <v>132</v>
      </c>
      <c r="E180" s="7">
        <f t="shared" si="31"/>
        <v>17424</v>
      </c>
      <c r="F180" s="7" t="str">
        <f t="shared" si="38"/>
        <v/>
      </c>
      <c r="G180" s="2">
        <f t="shared" si="32"/>
        <v>168</v>
      </c>
      <c r="H180" s="27">
        <f t="shared" si="33"/>
        <v>4.2411727867700471</v>
      </c>
      <c r="I180" s="2">
        <f t="shared" si="34"/>
        <v>712.51702817736793</v>
      </c>
      <c r="J180" s="2">
        <f t="shared" si="35"/>
        <v>28224</v>
      </c>
      <c r="K180" s="2"/>
    </row>
    <row r="181" spans="2:11" x14ac:dyDescent="0.25">
      <c r="B181" s="2">
        <f t="shared" si="39"/>
        <v>169</v>
      </c>
      <c r="C181" s="7" t="str">
        <f t="shared" si="36"/>
        <v/>
      </c>
      <c r="D181">
        <f t="shared" si="37"/>
        <v>128</v>
      </c>
      <c r="E181" s="7">
        <f t="shared" si="31"/>
        <v>16384</v>
      </c>
      <c r="F181" s="7" t="str">
        <f t="shared" si="38"/>
        <v/>
      </c>
      <c r="G181" s="2">
        <f t="shared" si="32"/>
        <v>169</v>
      </c>
      <c r="H181" s="27">
        <f t="shared" si="33"/>
        <v>4.2144464457183943</v>
      </c>
      <c r="I181" s="2">
        <f t="shared" si="34"/>
        <v>712.24144932640866</v>
      </c>
      <c r="J181" s="2">
        <f t="shared" si="35"/>
        <v>28561</v>
      </c>
      <c r="K181" s="2"/>
    </row>
    <row r="182" spans="2:11" x14ac:dyDescent="0.25">
      <c r="B182" s="2">
        <f t="shared" si="39"/>
        <v>170</v>
      </c>
      <c r="C182" s="7" t="str">
        <f t="shared" si="36"/>
        <v/>
      </c>
      <c r="D182">
        <f t="shared" si="37"/>
        <v>121</v>
      </c>
      <c r="E182" s="7">
        <f t="shared" si="31"/>
        <v>14641</v>
      </c>
      <c r="F182" s="7" t="str">
        <f t="shared" si="38"/>
        <v/>
      </c>
      <c r="G182" s="2">
        <f t="shared" si="32"/>
        <v>170</v>
      </c>
      <c r="H182" s="27">
        <f t="shared" si="33"/>
        <v>4.1656004025174118</v>
      </c>
      <c r="I182" s="2">
        <f t="shared" si="34"/>
        <v>708.15206842795999</v>
      </c>
      <c r="J182" s="2">
        <f t="shared" si="35"/>
        <v>28900</v>
      </c>
      <c r="K182" s="2"/>
    </row>
    <row r="183" spans="2:11" x14ac:dyDescent="0.25">
      <c r="B183" s="2">
        <f t="shared" si="39"/>
        <v>171</v>
      </c>
      <c r="C183" s="7" t="str">
        <f t="shared" si="36"/>
        <v/>
      </c>
      <c r="D183">
        <f t="shared" si="37"/>
        <v>103</v>
      </c>
      <c r="E183" s="7">
        <f t="shared" si="31"/>
        <v>10609</v>
      </c>
      <c r="F183" s="7" t="str">
        <f t="shared" si="38"/>
        <v/>
      </c>
      <c r="G183" s="2">
        <f t="shared" si="32"/>
        <v>171</v>
      </c>
      <c r="H183" s="27">
        <f t="shared" si="33"/>
        <v>4.0257153839013409</v>
      </c>
      <c r="I183" s="2">
        <f t="shared" si="34"/>
        <v>688.39733064712925</v>
      </c>
      <c r="J183" s="2">
        <f t="shared" si="35"/>
        <v>29241</v>
      </c>
      <c r="K183" s="2"/>
    </row>
    <row r="184" spans="2:11" x14ac:dyDescent="0.25">
      <c r="B184" s="2">
        <f t="shared" si="39"/>
        <v>172</v>
      </c>
      <c r="C184" s="7" t="str">
        <f t="shared" si="36"/>
        <v/>
      </c>
      <c r="D184">
        <f t="shared" si="37"/>
        <v>78</v>
      </c>
      <c r="E184" s="7">
        <f t="shared" si="31"/>
        <v>6084</v>
      </c>
      <c r="F184" s="7" t="str">
        <f t="shared" si="38"/>
        <v/>
      </c>
      <c r="G184" s="2">
        <f t="shared" si="32"/>
        <v>172</v>
      </c>
      <c r="H184" s="27">
        <f t="shared" si="33"/>
        <v>3.784260582566084</v>
      </c>
      <c r="I184" s="2">
        <f t="shared" si="34"/>
        <v>650.89282020136648</v>
      </c>
      <c r="J184" s="2">
        <f t="shared" si="35"/>
        <v>29584</v>
      </c>
      <c r="K184" s="2"/>
    </row>
    <row r="185" spans="2:11" x14ac:dyDescent="0.25">
      <c r="B185" s="2">
        <f t="shared" si="39"/>
        <v>173</v>
      </c>
      <c r="C185" s="7" t="str">
        <f t="shared" si="36"/>
        <v/>
      </c>
      <c r="D185">
        <f t="shared" si="37"/>
        <v>61</v>
      </c>
      <c r="E185" s="7">
        <f t="shared" si="31"/>
        <v>3721</v>
      </c>
      <c r="F185" s="7" t="str">
        <f t="shared" si="38"/>
        <v/>
      </c>
      <c r="G185" s="2">
        <f t="shared" si="32"/>
        <v>173</v>
      </c>
      <c r="H185" s="27">
        <f t="shared" si="33"/>
        <v>3.570776368794748</v>
      </c>
      <c r="I185" s="2">
        <f t="shared" si="34"/>
        <v>617.74431180149145</v>
      </c>
      <c r="J185" s="2">
        <f t="shared" si="35"/>
        <v>29929</v>
      </c>
      <c r="K185" s="2"/>
    </row>
    <row r="186" spans="2:11" x14ac:dyDescent="0.25">
      <c r="B186" s="2">
        <f t="shared" si="39"/>
        <v>174</v>
      </c>
      <c r="C186" s="7" t="str">
        <f t="shared" si="36"/>
        <v/>
      </c>
      <c r="D186">
        <f t="shared" si="37"/>
        <v>55</v>
      </c>
      <c r="E186" s="7">
        <f t="shared" si="31"/>
        <v>3025</v>
      </c>
      <c r="F186" s="7" t="str">
        <f t="shared" si="38"/>
        <v/>
      </c>
      <c r="G186" s="2">
        <f t="shared" si="32"/>
        <v>174</v>
      </c>
      <c r="H186" s="27">
        <f t="shared" si="33"/>
        <v>3.4808689236871677</v>
      </c>
      <c r="I186" s="2">
        <f t="shared" si="34"/>
        <v>605.67119272156719</v>
      </c>
      <c r="J186" s="2">
        <f t="shared" si="35"/>
        <v>30276</v>
      </c>
      <c r="K186" s="2"/>
    </row>
    <row r="187" spans="2:11" x14ac:dyDescent="0.25">
      <c r="B187" s="2">
        <f t="shared" si="39"/>
        <v>175</v>
      </c>
      <c r="C187" s="7" t="str">
        <f t="shared" si="36"/>
        <v/>
      </c>
      <c r="D187">
        <f t="shared" si="37"/>
        <v>67</v>
      </c>
      <c r="E187" s="7">
        <f t="shared" si="31"/>
        <v>4489</v>
      </c>
      <c r="F187" s="7" t="str">
        <f t="shared" si="38"/>
        <v/>
      </c>
      <c r="G187" s="2">
        <f t="shared" si="32"/>
        <v>175</v>
      </c>
      <c r="H187" s="27">
        <f t="shared" si="33"/>
        <v>3.6522463410033232</v>
      </c>
      <c r="I187" s="2">
        <f t="shared" si="34"/>
        <v>639.14310967558151</v>
      </c>
      <c r="J187" s="2">
        <f t="shared" si="35"/>
        <v>30625</v>
      </c>
      <c r="K187" s="2"/>
    </row>
    <row r="188" spans="2:11" x14ac:dyDescent="0.25">
      <c r="B188" s="2">
        <f t="shared" si="39"/>
        <v>176</v>
      </c>
      <c r="C188" s="7" t="str">
        <f t="shared" si="36"/>
        <v/>
      </c>
      <c r="D188">
        <f t="shared" si="37"/>
        <v>86</v>
      </c>
      <c r="E188" s="7">
        <f t="shared" si="31"/>
        <v>7396</v>
      </c>
      <c r="F188" s="7" t="str">
        <f t="shared" si="38"/>
        <v/>
      </c>
      <c r="G188" s="2">
        <f t="shared" si="32"/>
        <v>176</v>
      </c>
      <c r="H188" s="27">
        <f t="shared" si="33"/>
        <v>3.8690556187019078</v>
      </c>
      <c r="I188" s="2">
        <f t="shared" si="34"/>
        <v>680.95378889153574</v>
      </c>
      <c r="J188" s="2">
        <f t="shared" si="35"/>
        <v>30976</v>
      </c>
      <c r="K188" s="2"/>
    </row>
    <row r="189" spans="2:11" x14ac:dyDescent="0.25">
      <c r="B189" s="2">
        <f t="shared" si="39"/>
        <v>177</v>
      </c>
      <c r="C189" s="7" t="str">
        <f t="shared" si="36"/>
        <v/>
      </c>
      <c r="D189">
        <f t="shared" si="37"/>
        <v>81</v>
      </c>
      <c r="E189" s="7">
        <f t="shared" si="31"/>
        <v>6561</v>
      </c>
      <c r="F189" s="7" t="str">
        <f t="shared" si="38"/>
        <v/>
      </c>
      <c r="G189" s="2">
        <f t="shared" si="32"/>
        <v>177</v>
      </c>
      <c r="H189" s="27">
        <f t="shared" si="33"/>
        <v>3.8170362260500288</v>
      </c>
      <c r="I189" s="2">
        <f t="shared" si="34"/>
        <v>675.61541201085515</v>
      </c>
      <c r="J189" s="2">
        <f t="shared" si="35"/>
        <v>31329</v>
      </c>
      <c r="K189" s="2"/>
    </row>
    <row r="190" spans="2:11" x14ac:dyDescent="0.25">
      <c r="B190" s="2">
        <f t="shared" si="39"/>
        <v>178</v>
      </c>
      <c r="C190" s="7" t="str">
        <f t="shared" si="36"/>
        <v/>
      </c>
      <c r="D190">
        <f t="shared" si="37"/>
        <v>50</v>
      </c>
      <c r="E190" s="7">
        <f t="shared" si="31"/>
        <v>2500</v>
      </c>
      <c r="F190" s="7" t="str">
        <f t="shared" si="38"/>
        <v/>
      </c>
      <c r="G190" s="2">
        <f t="shared" si="32"/>
        <v>178</v>
      </c>
      <c r="H190" s="27">
        <f t="shared" si="33"/>
        <v>3.3981136917305026</v>
      </c>
      <c r="I190" s="2">
        <f t="shared" si="34"/>
        <v>604.86423712802946</v>
      </c>
      <c r="J190" s="2">
        <f t="shared" si="35"/>
        <v>31684</v>
      </c>
      <c r="K190" s="2"/>
    </row>
    <row r="191" spans="2:11" x14ac:dyDescent="0.25">
      <c r="B191" s="2">
        <f t="shared" si="39"/>
        <v>179</v>
      </c>
      <c r="C191" s="7">
        <f t="shared" si="36"/>
        <v>5.0069930069930075</v>
      </c>
      <c r="D191">
        <f t="shared" si="37"/>
        <v>12</v>
      </c>
      <c r="E191" s="7">
        <f t="shared" si="31"/>
        <v>144</v>
      </c>
      <c r="F191" s="7" t="str">
        <f t="shared" si="38"/>
        <v/>
      </c>
      <c r="G191" s="2">
        <f t="shared" si="32"/>
        <v>179</v>
      </c>
      <c r="H191" s="27">
        <f t="shared" si="33"/>
        <v>2.1613680022349748</v>
      </c>
      <c r="I191" s="2">
        <f t="shared" si="34"/>
        <v>386.88487240006049</v>
      </c>
      <c r="J191" s="2">
        <f t="shared" si="35"/>
        <v>32041</v>
      </c>
      <c r="K191" s="2"/>
    </row>
    <row r="192" spans="2:11" x14ac:dyDescent="0.25">
      <c r="B192" s="2">
        <f t="shared" si="39"/>
        <v>180</v>
      </c>
      <c r="C192" s="7" t="str">
        <f t="shared" si="36"/>
        <v/>
      </c>
      <c r="D192">
        <f t="shared" si="37"/>
        <v>-7</v>
      </c>
      <c r="E192" s="7">
        <f t="shared" si="31"/>
        <v>49</v>
      </c>
      <c r="F192" s="7">
        <f t="shared" si="38"/>
        <v>1</v>
      </c>
      <c r="G192" s="2">
        <f t="shared" si="32"/>
        <v>180</v>
      </c>
      <c r="H192" s="27">
        <f t="shared" si="33"/>
        <v>1.6989700043360187</v>
      </c>
      <c r="I192" s="2">
        <f t="shared" si="34"/>
        <v>305.81460078048337</v>
      </c>
      <c r="J192" s="2">
        <f t="shared" si="35"/>
        <v>32400</v>
      </c>
      <c r="K192" s="2"/>
    </row>
    <row r="193" spans="2:11" x14ac:dyDescent="0.25">
      <c r="B193" s="2">
        <f t="shared" si="39"/>
        <v>181</v>
      </c>
      <c r="C193" s="7" t="str">
        <f t="shared" si="36"/>
        <v/>
      </c>
      <c r="D193">
        <f t="shared" si="37"/>
        <v>-14</v>
      </c>
      <c r="E193" s="7">
        <f t="shared" si="31"/>
        <v>196</v>
      </c>
      <c r="F193" s="7" t="str">
        <f t="shared" si="38"/>
        <v/>
      </c>
      <c r="G193" s="2">
        <f t="shared" si="32"/>
        <v>181</v>
      </c>
      <c r="H193" s="27">
        <f t="shared" si="33"/>
        <v>2.2944662261615929</v>
      </c>
      <c r="I193" s="2">
        <f t="shared" si="34"/>
        <v>415.29838693524829</v>
      </c>
      <c r="J193" s="2">
        <f t="shared" si="35"/>
        <v>32761</v>
      </c>
      <c r="K193" s="2"/>
    </row>
    <row r="194" spans="2:11" x14ac:dyDescent="0.25">
      <c r="B194" s="2">
        <f t="shared" si="39"/>
        <v>182</v>
      </c>
      <c r="C194" s="7" t="str">
        <f t="shared" si="36"/>
        <v/>
      </c>
      <c r="D194">
        <f t="shared" si="37"/>
        <v>-28</v>
      </c>
      <c r="E194" s="7">
        <f t="shared" si="31"/>
        <v>784</v>
      </c>
      <c r="F194" s="7" t="str">
        <f t="shared" si="38"/>
        <v/>
      </c>
      <c r="G194" s="2">
        <f t="shared" si="32"/>
        <v>182</v>
      </c>
      <c r="H194" s="27">
        <f t="shared" si="33"/>
        <v>2.8948696567452528</v>
      </c>
      <c r="I194" s="2">
        <f t="shared" si="34"/>
        <v>526.86627752763604</v>
      </c>
      <c r="J194" s="2">
        <f t="shared" si="35"/>
        <v>33124</v>
      </c>
      <c r="K194" s="2"/>
    </row>
    <row r="195" spans="2:11" x14ac:dyDescent="0.25">
      <c r="B195" s="2">
        <f t="shared" si="39"/>
        <v>183</v>
      </c>
      <c r="C195" s="7" t="str">
        <f t="shared" si="36"/>
        <v/>
      </c>
      <c r="D195">
        <f t="shared" si="37"/>
        <v>-48</v>
      </c>
      <c r="E195" s="7">
        <f t="shared" si="31"/>
        <v>2304</v>
      </c>
      <c r="F195" s="7" t="str">
        <f t="shared" si="38"/>
        <v/>
      </c>
      <c r="G195" s="2">
        <f t="shared" si="32"/>
        <v>183</v>
      </c>
      <c r="H195" s="27">
        <f t="shared" si="33"/>
        <v>3.3626709297256672</v>
      </c>
      <c r="I195" s="2">
        <f t="shared" si="34"/>
        <v>615.36878013979708</v>
      </c>
      <c r="J195" s="2">
        <f t="shared" si="35"/>
        <v>33489</v>
      </c>
      <c r="K195" s="2"/>
    </row>
    <row r="196" spans="2:11" x14ac:dyDescent="0.25">
      <c r="B196" s="2">
        <f t="shared" si="39"/>
        <v>184</v>
      </c>
      <c r="C196" s="7" t="str">
        <f t="shared" si="36"/>
        <v/>
      </c>
      <c r="D196">
        <f t="shared" si="37"/>
        <v>-75</v>
      </c>
      <c r="E196" s="7">
        <f t="shared" si="31"/>
        <v>5625</v>
      </c>
      <c r="F196" s="7" t="str">
        <f t="shared" si="38"/>
        <v/>
      </c>
      <c r="G196" s="2">
        <f t="shared" si="32"/>
        <v>184</v>
      </c>
      <c r="H196" s="27">
        <f t="shared" si="33"/>
        <v>3.7501997278291821</v>
      </c>
      <c r="I196" s="2">
        <f t="shared" si="34"/>
        <v>690.03674992056949</v>
      </c>
      <c r="J196" s="2">
        <f t="shared" si="35"/>
        <v>33856</v>
      </c>
      <c r="K196" s="2"/>
    </row>
    <row r="197" spans="2:11" x14ac:dyDescent="0.25">
      <c r="B197" s="2">
        <f t="shared" si="39"/>
        <v>185</v>
      </c>
      <c r="C197" s="7" t="str">
        <f t="shared" si="36"/>
        <v/>
      </c>
      <c r="D197">
        <f t="shared" si="37"/>
        <v>-121</v>
      </c>
      <c r="E197" s="7">
        <f t="shared" si="31"/>
        <v>14641</v>
      </c>
      <c r="F197" s="7" t="str">
        <f t="shared" si="38"/>
        <v/>
      </c>
      <c r="G197" s="2">
        <f t="shared" si="32"/>
        <v>185</v>
      </c>
      <c r="H197" s="27">
        <f t="shared" si="33"/>
        <v>4.1656004025174118</v>
      </c>
      <c r="I197" s="2">
        <f t="shared" si="34"/>
        <v>770.63607446572121</v>
      </c>
      <c r="J197" s="2">
        <f t="shared" si="35"/>
        <v>34225</v>
      </c>
      <c r="K197" s="2"/>
    </row>
    <row r="198" spans="2:11" x14ac:dyDescent="0.25">
      <c r="B198" s="2">
        <f t="shared" si="39"/>
        <v>186</v>
      </c>
      <c r="C198" s="7" t="str">
        <f t="shared" si="36"/>
        <v/>
      </c>
      <c r="D198">
        <f t="shared" si="37"/>
        <v>-167</v>
      </c>
      <c r="E198" s="7">
        <f t="shared" si="31"/>
        <v>27889</v>
      </c>
      <c r="F198" s="7" t="str">
        <f t="shared" si="38"/>
        <v/>
      </c>
      <c r="G198" s="2">
        <f t="shared" si="32"/>
        <v>186</v>
      </c>
      <c r="H198" s="27">
        <f t="shared" si="33"/>
        <v>4.44544851426605</v>
      </c>
      <c r="I198" s="2">
        <f t="shared" si="34"/>
        <v>826.85342365348527</v>
      </c>
      <c r="J198" s="2">
        <f t="shared" si="35"/>
        <v>34596</v>
      </c>
      <c r="K198" s="2"/>
    </row>
    <row r="199" spans="2:11" x14ac:dyDescent="0.25">
      <c r="B199" s="2">
        <f t="shared" ref="B199:B262" si="40">B198+1</f>
        <v>187</v>
      </c>
      <c r="C199" s="7" t="str">
        <f t="shared" si="36"/>
        <v/>
      </c>
      <c r="D199">
        <f t="shared" si="37"/>
        <v>-195</v>
      </c>
      <c r="E199" s="7">
        <f t="shared" si="31"/>
        <v>38025</v>
      </c>
      <c r="F199" s="7" t="str">
        <f t="shared" si="38"/>
        <v/>
      </c>
      <c r="G199" s="2">
        <f t="shared" si="32"/>
        <v>187</v>
      </c>
      <c r="H199" s="27">
        <f t="shared" si="33"/>
        <v>4.5800806438630071</v>
      </c>
      <c r="I199" s="2">
        <f t="shared" si="34"/>
        <v>856.47508040238233</v>
      </c>
      <c r="J199" s="2">
        <f t="shared" si="35"/>
        <v>34969</v>
      </c>
      <c r="K199" s="2"/>
    </row>
    <row r="200" spans="2:11" x14ac:dyDescent="0.25">
      <c r="B200" s="2">
        <f t="shared" si="40"/>
        <v>188</v>
      </c>
      <c r="C200" s="7" t="str">
        <f t="shared" si="36"/>
        <v/>
      </c>
      <c r="D200">
        <f t="shared" si="37"/>
        <v>-189</v>
      </c>
      <c r="E200" s="7">
        <f t="shared" si="31"/>
        <v>35721</v>
      </c>
      <c r="F200" s="7" t="str">
        <f t="shared" si="38"/>
        <v/>
      </c>
      <c r="G200" s="2">
        <f t="shared" si="32"/>
        <v>188</v>
      </c>
      <c r="H200" s="27">
        <f t="shared" si="33"/>
        <v>4.552935766136109</v>
      </c>
      <c r="I200" s="2">
        <f t="shared" si="34"/>
        <v>855.95192403358851</v>
      </c>
      <c r="J200" s="2">
        <f t="shared" si="35"/>
        <v>35344</v>
      </c>
      <c r="K200" s="2"/>
    </row>
    <row r="201" spans="2:11" x14ac:dyDescent="0.25">
      <c r="B201" s="2">
        <f t="shared" si="40"/>
        <v>189</v>
      </c>
      <c r="C201" s="7" t="str">
        <f t="shared" si="36"/>
        <v/>
      </c>
      <c r="D201">
        <f t="shared" si="37"/>
        <v>-167</v>
      </c>
      <c r="E201" s="7">
        <f t="shared" si="31"/>
        <v>27889</v>
      </c>
      <c r="F201" s="7" t="str">
        <f t="shared" si="38"/>
        <v/>
      </c>
      <c r="G201" s="2">
        <f t="shared" si="32"/>
        <v>189</v>
      </c>
      <c r="H201" s="27">
        <f t="shared" si="33"/>
        <v>4.44544851426605</v>
      </c>
      <c r="I201" s="2">
        <f t="shared" si="34"/>
        <v>840.18976919628346</v>
      </c>
      <c r="J201" s="2">
        <f t="shared" si="35"/>
        <v>35721</v>
      </c>
      <c r="K201" s="2"/>
    </row>
    <row r="202" spans="2:11" x14ac:dyDescent="0.25">
      <c r="B202" s="2">
        <f t="shared" si="40"/>
        <v>190</v>
      </c>
      <c r="C202" s="7" t="str">
        <f t="shared" si="36"/>
        <v/>
      </c>
      <c r="D202">
        <f t="shared" si="37"/>
        <v>-139</v>
      </c>
      <c r="E202" s="7">
        <f t="shared" si="31"/>
        <v>19321</v>
      </c>
      <c r="F202" s="7" t="str">
        <f t="shared" si="38"/>
        <v/>
      </c>
      <c r="G202" s="2">
        <f t="shared" si="32"/>
        <v>190</v>
      </c>
      <c r="H202" s="27">
        <f t="shared" si="33"/>
        <v>4.2860520777735163</v>
      </c>
      <c r="I202" s="2">
        <f t="shared" si="34"/>
        <v>814.34989477696809</v>
      </c>
      <c r="J202" s="2">
        <f t="shared" si="35"/>
        <v>36100</v>
      </c>
      <c r="K202" s="2"/>
    </row>
    <row r="203" spans="2:11" x14ac:dyDescent="0.25">
      <c r="B203" s="2">
        <f t="shared" si="40"/>
        <v>191</v>
      </c>
      <c r="C203" s="7" t="str">
        <f t="shared" si="36"/>
        <v/>
      </c>
      <c r="D203">
        <f t="shared" si="37"/>
        <v>-125</v>
      </c>
      <c r="E203" s="7">
        <f t="shared" si="31"/>
        <v>15625</v>
      </c>
      <c r="F203" s="7" t="str">
        <f t="shared" si="38"/>
        <v/>
      </c>
      <c r="G203" s="2">
        <f t="shared" si="32"/>
        <v>191</v>
      </c>
      <c r="H203" s="27">
        <f t="shared" si="33"/>
        <v>4.1938478199735574</v>
      </c>
      <c r="I203" s="2">
        <f t="shared" si="34"/>
        <v>801.02493361494942</v>
      </c>
      <c r="J203" s="2">
        <f t="shared" si="35"/>
        <v>36481</v>
      </c>
      <c r="K203" s="2"/>
    </row>
    <row r="204" spans="2:11" x14ac:dyDescent="0.25">
      <c r="B204" s="2">
        <f t="shared" si="40"/>
        <v>192</v>
      </c>
      <c r="C204" s="7" t="str">
        <f t="shared" si="36"/>
        <v/>
      </c>
      <c r="D204">
        <f t="shared" si="37"/>
        <v>-126</v>
      </c>
      <c r="E204" s="7">
        <f t="shared" ref="E204:E267" si="41">D204*D204</f>
        <v>15876</v>
      </c>
      <c r="F204" s="7" t="str">
        <f t="shared" si="38"/>
        <v/>
      </c>
      <c r="G204" s="2">
        <f t="shared" si="32"/>
        <v>192</v>
      </c>
      <c r="H204" s="27">
        <f t="shared" si="33"/>
        <v>4.2007684447831712</v>
      </c>
      <c r="I204" s="2">
        <f t="shared" si="34"/>
        <v>806.54754139836882</v>
      </c>
      <c r="J204" s="2">
        <f t="shared" si="35"/>
        <v>36864</v>
      </c>
      <c r="K204" s="2"/>
    </row>
    <row r="205" spans="2:11" x14ac:dyDescent="0.25">
      <c r="B205" s="2">
        <f t="shared" si="40"/>
        <v>193</v>
      </c>
      <c r="C205" s="7" t="str">
        <f t="shared" si="36"/>
        <v/>
      </c>
      <c r="D205">
        <f t="shared" si="37"/>
        <v>-104</v>
      </c>
      <c r="E205" s="7">
        <f t="shared" si="41"/>
        <v>10816</v>
      </c>
      <c r="F205" s="7" t="str">
        <f t="shared" si="38"/>
        <v/>
      </c>
      <c r="G205" s="2">
        <f t="shared" ref="G205:G267" si="42">B205</f>
        <v>193</v>
      </c>
      <c r="H205" s="27">
        <f t="shared" ref="H205:H267" si="43">LOG10(1 + E205)</f>
        <v>4.0341068297076434</v>
      </c>
      <c r="I205" s="2">
        <f t="shared" ref="I205:I267" si="44">G205*H205</f>
        <v>778.58261813357524</v>
      </c>
      <c r="J205" s="2">
        <f t="shared" ref="J205:J267" si="45">G205*G205</f>
        <v>37249</v>
      </c>
      <c r="K205" s="2"/>
    </row>
    <row r="206" spans="2:11" x14ac:dyDescent="0.25">
      <c r="B206" s="2">
        <f t="shared" si="40"/>
        <v>194</v>
      </c>
      <c r="C206" s="7" t="str">
        <f t="shared" ref="C206:C267" si="46">IF(INT(B206/$B$4*1000) = INT(B205/$B$4*1000),"",B206/$B$4*1000)</f>
        <v/>
      </c>
      <c r="D206">
        <f t="shared" ref="D206:D266" si="47">INT(MID(C$6,FIND("#", SUBSTITUTE(C$6, ",", "#", B206)) + 1, FIND("#", SUBSTITUTE(C$6, ",", "#", B206+1)) - FIND("#", SUBSTITUTE(C$6, ",", "#", B206))-1))</f>
        <v>-65</v>
      </c>
      <c r="E206" s="7">
        <f t="shared" si="41"/>
        <v>4225</v>
      </c>
      <c r="F206" s="7" t="str">
        <f t="shared" ref="F206:F267" si="48">IF(SIGN(D206)&lt;&gt;SIGN(D205),1,"")</f>
        <v/>
      </c>
      <c r="G206" s="2">
        <f t="shared" si="42"/>
        <v>194</v>
      </c>
      <c r="H206" s="27">
        <f t="shared" si="43"/>
        <v>3.6259294927162946</v>
      </c>
      <c r="I206" s="2">
        <f t="shared" si="44"/>
        <v>703.4303215869611</v>
      </c>
      <c r="J206" s="2">
        <f t="shared" si="45"/>
        <v>37636</v>
      </c>
      <c r="K206" s="2"/>
    </row>
    <row r="207" spans="2:11" x14ac:dyDescent="0.25">
      <c r="B207" s="2">
        <f t="shared" si="40"/>
        <v>195</v>
      </c>
      <c r="C207" s="7" t="str">
        <f t="shared" si="46"/>
        <v/>
      </c>
      <c r="D207">
        <f t="shared" si="47"/>
        <v>-46</v>
      </c>
      <c r="E207" s="7">
        <f t="shared" si="41"/>
        <v>2116</v>
      </c>
      <c r="F207" s="7" t="str">
        <f t="shared" si="48"/>
        <v/>
      </c>
      <c r="G207" s="2">
        <f t="shared" si="42"/>
        <v>195</v>
      </c>
      <c r="H207" s="27">
        <f t="shared" si="43"/>
        <v>3.325720858019412</v>
      </c>
      <c r="I207" s="2">
        <f t="shared" si="44"/>
        <v>648.51556731378537</v>
      </c>
      <c r="J207" s="2">
        <f t="shared" si="45"/>
        <v>38025</v>
      </c>
      <c r="K207" s="2"/>
    </row>
    <row r="208" spans="2:11" x14ac:dyDescent="0.25">
      <c r="B208" s="2">
        <f t="shared" si="40"/>
        <v>196</v>
      </c>
      <c r="C208" s="7" t="str">
        <f t="shared" si="46"/>
        <v/>
      </c>
      <c r="D208">
        <f t="shared" si="47"/>
        <v>-60</v>
      </c>
      <c r="E208" s="7">
        <f t="shared" si="41"/>
        <v>3600</v>
      </c>
      <c r="F208" s="7" t="str">
        <f t="shared" si="48"/>
        <v/>
      </c>
      <c r="G208" s="2">
        <f t="shared" si="42"/>
        <v>196</v>
      </c>
      <c r="H208" s="27">
        <f t="shared" si="43"/>
        <v>3.5564231213712851</v>
      </c>
      <c r="I208" s="2">
        <f t="shared" si="44"/>
        <v>697.05893178877193</v>
      </c>
      <c r="J208" s="2">
        <f t="shared" si="45"/>
        <v>38416</v>
      </c>
      <c r="K208" s="2"/>
    </row>
    <row r="209" spans="2:11" x14ac:dyDescent="0.25">
      <c r="B209" s="2">
        <f t="shared" si="40"/>
        <v>197</v>
      </c>
      <c r="C209" s="7" t="str">
        <f t="shared" si="46"/>
        <v/>
      </c>
      <c r="D209">
        <f t="shared" si="47"/>
        <v>-72</v>
      </c>
      <c r="E209" s="7">
        <f t="shared" si="41"/>
        <v>5184</v>
      </c>
      <c r="F209" s="7" t="str">
        <f t="shared" si="48"/>
        <v/>
      </c>
      <c r="G209" s="2">
        <f t="shared" si="42"/>
        <v>197</v>
      </c>
      <c r="H209" s="27">
        <f t="shared" si="43"/>
        <v>3.7147487607250596</v>
      </c>
      <c r="I209" s="2">
        <f t="shared" si="44"/>
        <v>731.80550586283675</v>
      </c>
      <c r="J209" s="2">
        <f t="shared" si="45"/>
        <v>38809</v>
      </c>
      <c r="K209" s="2"/>
    </row>
    <row r="210" spans="2:11" x14ac:dyDescent="0.25">
      <c r="B210" s="2">
        <f t="shared" si="40"/>
        <v>198</v>
      </c>
      <c r="C210" s="7" t="str">
        <f t="shared" si="46"/>
        <v/>
      </c>
      <c r="D210">
        <f t="shared" si="47"/>
        <v>-51</v>
      </c>
      <c r="E210" s="7">
        <f t="shared" si="41"/>
        <v>2601</v>
      </c>
      <c r="F210" s="7" t="str">
        <f t="shared" si="48"/>
        <v/>
      </c>
      <c r="G210" s="2">
        <f t="shared" si="42"/>
        <v>198</v>
      </c>
      <c r="H210" s="27">
        <f t="shared" si="43"/>
        <v>3.4153072922255676</v>
      </c>
      <c r="I210" s="2">
        <f t="shared" si="44"/>
        <v>676.23084386066239</v>
      </c>
      <c r="J210" s="2">
        <f t="shared" si="45"/>
        <v>39204</v>
      </c>
      <c r="K210" s="2"/>
    </row>
    <row r="211" spans="2:11" x14ac:dyDescent="0.25">
      <c r="B211" s="2">
        <f t="shared" si="40"/>
        <v>199</v>
      </c>
      <c r="C211" s="7" t="str">
        <f t="shared" si="46"/>
        <v/>
      </c>
      <c r="D211">
        <f t="shared" si="47"/>
        <v>12</v>
      </c>
      <c r="E211" s="7">
        <f t="shared" si="41"/>
        <v>144</v>
      </c>
      <c r="F211" s="7">
        <f t="shared" si="48"/>
        <v>1</v>
      </c>
      <c r="G211" s="2">
        <f t="shared" si="42"/>
        <v>199</v>
      </c>
      <c r="H211" s="27">
        <f t="shared" si="43"/>
        <v>2.1613680022349748</v>
      </c>
      <c r="I211" s="2">
        <f t="shared" si="44"/>
        <v>430.11223244475997</v>
      </c>
      <c r="J211" s="2">
        <f t="shared" si="45"/>
        <v>39601</v>
      </c>
      <c r="K211" s="2"/>
    </row>
    <row r="212" spans="2:11" x14ac:dyDescent="0.25">
      <c r="B212" s="2">
        <f t="shared" si="40"/>
        <v>200</v>
      </c>
      <c r="C212" s="7" t="str">
        <f t="shared" si="46"/>
        <v/>
      </c>
      <c r="D212">
        <f t="shared" si="47"/>
        <v>67</v>
      </c>
      <c r="E212" s="7">
        <f t="shared" si="41"/>
        <v>4489</v>
      </c>
      <c r="F212" s="7" t="str">
        <f t="shared" si="48"/>
        <v/>
      </c>
      <c r="G212" s="2">
        <f t="shared" si="42"/>
        <v>200</v>
      </c>
      <c r="H212" s="27">
        <f t="shared" si="43"/>
        <v>3.6522463410033232</v>
      </c>
      <c r="I212" s="2">
        <f t="shared" si="44"/>
        <v>730.44926820066462</v>
      </c>
      <c r="J212" s="2">
        <f t="shared" si="45"/>
        <v>40000</v>
      </c>
      <c r="K212" s="2"/>
    </row>
    <row r="213" spans="2:11" x14ac:dyDescent="0.25">
      <c r="B213" s="2">
        <f t="shared" si="40"/>
        <v>201</v>
      </c>
      <c r="C213" s="7" t="str">
        <f t="shared" si="46"/>
        <v/>
      </c>
      <c r="D213">
        <f t="shared" si="47"/>
        <v>94</v>
      </c>
      <c r="E213" s="7">
        <f t="shared" si="41"/>
        <v>8836</v>
      </c>
      <c r="F213" s="7" t="str">
        <f t="shared" si="48"/>
        <v/>
      </c>
      <c r="G213" s="2">
        <f t="shared" si="42"/>
        <v>201</v>
      </c>
      <c r="H213" s="27">
        <f t="shared" si="43"/>
        <v>3.9463048549934747</v>
      </c>
      <c r="I213" s="2">
        <f t="shared" si="44"/>
        <v>793.20727585368843</v>
      </c>
      <c r="J213" s="2">
        <f t="shared" si="45"/>
        <v>40401</v>
      </c>
      <c r="K213" s="2"/>
    </row>
    <row r="214" spans="2:11" x14ac:dyDescent="0.25">
      <c r="B214" s="2">
        <f t="shared" si="40"/>
        <v>202</v>
      </c>
      <c r="C214" s="7" t="str">
        <f t="shared" si="46"/>
        <v/>
      </c>
      <c r="D214">
        <f t="shared" si="47"/>
        <v>103</v>
      </c>
      <c r="E214" s="7">
        <f t="shared" si="41"/>
        <v>10609</v>
      </c>
      <c r="F214" s="7" t="str">
        <f t="shared" si="48"/>
        <v/>
      </c>
      <c r="G214" s="2">
        <f t="shared" si="42"/>
        <v>202</v>
      </c>
      <c r="H214" s="27">
        <f t="shared" si="43"/>
        <v>4.0257153839013409</v>
      </c>
      <c r="I214" s="2">
        <f t="shared" si="44"/>
        <v>813.19450754807087</v>
      </c>
      <c r="J214" s="2">
        <f t="shared" si="45"/>
        <v>40804</v>
      </c>
      <c r="K214" s="2"/>
    </row>
    <row r="215" spans="2:11" x14ac:dyDescent="0.25">
      <c r="B215" s="2">
        <f t="shared" si="40"/>
        <v>203</v>
      </c>
      <c r="C215" s="7" t="str">
        <f t="shared" si="46"/>
        <v/>
      </c>
      <c r="D215">
        <f t="shared" si="47"/>
        <v>110</v>
      </c>
      <c r="E215" s="7">
        <f t="shared" si="41"/>
        <v>12100</v>
      </c>
      <c r="F215" s="7" t="str">
        <f t="shared" si="48"/>
        <v/>
      </c>
      <c r="G215" s="2">
        <f t="shared" si="42"/>
        <v>203</v>
      </c>
      <c r="H215" s="27">
        <f t="shared" si="43"/>
        <v>4.0828212609393297</v>
      </c>
      <c r="I215" s="2">
        <f t="shared" si="44"/>
        <v>828.81271597068394</v>
      </c>
      <c r="J215" s="2">
        <f t="shared" si="45"/>
        <v>41209</v>
      </c>
      <c r="K215" s="2"/>
    </row>
    <row r="216" spans="2:11" x14ac:dyDescent="0.25">
      <c r="B216" s="2">
        <f t="shared" si="40"/>
        <v>204</v>
      </c>
      <c r="C216" s="7" t="str">
        <f t="shared" si="46"/>
        <v/>
      </c>
      <c r="D216">
        <f t="shared" si="47"/>
        <v>111</v>
      </c>
      <c r="E216" s="7">
        <f t="shared" si="41"/>
        <v>12321</v>
      </c>
      <c r="F216" s="7" t="str">
        <f t="shared" si="48"/>
        <v/>
      </c>
      <c r="G216" s="2">
        <f t="shared" si="42"/>
        <v>204</v>
      </c>
      <c r="H216" s="27">
        <f t="shared" si="43"/>
        <v>4.0906812044573906</v>
      </c>
      <c r="I216" s="2">
        <f t="shared" si="44"/>
        <v>834.49896570930764</v>
      </c>
      <c r="J216" s="2">
        <f t="shared" si="45"/>
        <v>41616</v>
      </c>
      <c r="K216" s="2"/>
    </row>
    <row r="217" spans="2:11" x14ac:dyDescent="0.25">
      <c r="B217" s="2">
        <f t="shared" si="40"/>
        <v>205</v>
      </c>
      <c r="C217" s="7" t="str">
        <f t="shared" si="46"/>
        <v/>
      </c>
      <c r="D217">
        <f t="shared" si="47"/>
        <v>88</v>
      </c>
      <c r="E217" s="7">
        <f t="shared" si="41"/>
        <v>7744</v>
      </c>
      <c r="F217" s="7" t="str">
        <f t="shared" si="48"/>
        <v/>
      </c>
      <c r="G217" s="2">
        <f t="shared" si="42"/>
        <v>205</v>
      </c>
      <c r="H217" s="27">
        <f t="shared" si="43"/>
        <v>3.8890214220952246</v>
      </c>
      <c r="I217" s="2">
        <f t="shared" si="44"/>
        <v>797.24939152952106</v>
      </c>
      <c r="J217" s="2">
        <f t="shared" si="45"/>
        <v>42025</v>
      </c>
      <c r="K217" s="2"/>
    </row>
    <row r="218" spans="2:11" x14ac:dyDescent="0.25">
      <c r="B218" s="2">
        <f t="shared" si="40"/>
        <v>206</v>
      </c>
      <c r="C218" s="7" t="str">
        <f t="shared" si="46"/>
        <v/>
      </c>
      <c r="D218">
        <f t="shared" si="47"/>
        <v>45</v>
      </c>
      <c r="E218" s="7">
        <f t="shared" si="41"/>
        <v>2025</v>
      </c>
      <c r="F218" s="7" t="str">
        <f t="shared" si="48"/>
        <v/>
      </c>
      <c r="G218" s="2">
        <f t="shared" si="42"/>
        <v>206</v>
      </c>
      <c r="H218" s="27">
        <f t="shared" si="43"/>
        <v>3.3066394410242617</v>
      </c>
      <c r="I218" s="2">
        <f t="shared" si="44"/>
        <v>681.16772485099796</v>
      </c>
      <c r="J218" s="2">
        <f t="shared" si="45"/>
        <v>42436</v>
      </c>
      <c r="K218" s="2"/>
    </row>
    <row r="219" spans="2:11" x14ac:dyDescent="0.25">
      <c r="B219" s="2">
        <f t="shared" si="40"/>
        <v>207</v>
      </c>
      <c r="C219" s="7" t="str">
        <f t="shared" si="46"/>
        <v/>
      </c>
      <c r="D219">
        <f t="shared" si="47"/>
        <v>-9</v>
      </c>
      <c r="E219" s="7">
        <f t="shared" si="41"/>
        <v>81</v>
      </c>
      <c r="F219" s="7">
        <f t="shared" si="48"/>
        <v>1</v>
      </c>
      <c r="G219" s="2">
        <f t="shared" si="42"/>
        <v>207</v>
      </c>
      <c r="H219" s="27">
        <f t="shared" si="43"/>
        <v>1.9138138523837167</v>
      </c>
      <c r="I219" s="2">
        <f t="shared" si="44"/>
        <v>396.15946744342938</v>
      </c>
      <c r="J219" s="2">
        <f t="shared" si="45"/>
        <v>42849</v>
      </c>
      <c r="K219" s="2"/>
    </row>
    <row r="220" spans="2:11" x14ac:dyDescent="0.25">
      <c r="B220" s="2">
        <f t="shared" si="40"/>
        <v>208</v>
      </c>
      <c r="C220" s="7" t="str">
        <f t="shared" si="46"/>
        <v/>
      </c>
      <c r="D220">
        <f t="shared" si="47"/>
        <v>-57</v>
      </c>
      <c r="E220" s="7">
        <f t="shared" si="41"/>
        <v>3249</v>
      </c>
      <c r="F220" s="7" t="str">
        <f t="shared" si="48"/>
        <v/>
      </c>
      <c r="G220" s="2">
        <f t="shared" si="42"/>
        <v>208</v>
      </c>
      <c r="H220" s="27">
        <f t="shared" si="43"/>
        <v>3.5118833609788744</v>
      </c>
      <c r="I220" s="2">
        <f t="shared" si="44"/>
        <v>730.47173908360583</v>
      </c>
      <c r="J220" s="2">
        <f t="shared" si="45"/>
        <v>43264</v>
      </c>
      <c r="K220" s="2"/>
    </row>
    <row r="221" spans="2:11" x14ac:dyDescent="0.25">
      <c r="B221" s="2">
        <f t="shared" si="40"/>
        <v>209</v>
      </c>
      <c r="C221" s="7" t="str">
        <f t="shared" si="46"/>
        <v/>
      </c>
      <c r="D221">
        <f t="shared" si="47"/>
        <v>-83</v>
      </c>
      <c r="E221" s="7">
        <f t="shared" si="41"/>
        <v>6889</v>
      </c>
      <c r="F221" s="7" t="str">
        <f t="shared" si="48"/>
        <v/>
      </c>
      <c r="G221" s="2">
        <f t="shared" si="42"/>
        <v>209</v>
      </c>
      <c r="H221" s="27">
        <f t="shared" si="43"/>
        <v>3.8382192219076257</v>
      </c>
      <c r="I221" s="2">
        <f t="shared" si="44"/>
        <v>802.18781737869381</v>
      </c>
      <c r="J221" s="2">
        <f t="shared" si="45"/>
        <v>43681</v>
      </c>
      <c r="K221" s="2"/>
    </row>
    <row r="222" spans="2:11" x14ac:dyDescent="0.25">
      <c r="B222" s="2">
        <f t="shared" si="40"/>
        <v>210</v>
      </c>
      <c r="C222" s="7" t="str">
        <f t="shared" si="46"/>
        <v/>
      </c>
      <c r="D222">
        <f t="shared" si="47"/>
        <v>-82</v>
      </c>
      <c r="E222" s="7">
        <f t="shared" si="41"/>
        <v>6724</v>
      </c>
      <c r="F222" s="7" t="str">
        <f t="shared" si="48"/>
        <v/>
      </c>
      <c r="G222" s="2">
        <f t="shared" si="42"/>
        <v>210</v>
      </c>
      <c r="H222" s="27">
        <f t="shared" si="43"/>
        <v>3.8276922886744456</v>
      </c>
      <c r="I222" s="2">
        <f t="shared" si="44"/>
        <v>803.81538062163361</v>
      </c>
      <c r="J222" s="2">
        <f t="shared" si="45"/>
        <v>44100</v>
      </c>
      <c r="K222" s="2"/>
    </row>
    <row r="223" spans="2:11" x14ac:dyDescent="0.25">
      <c r="B223" s="2">
        <f t="shared" si="40"/>
        <v>211</v>
      </c>
      <c r="C223" s="7" t="str">
        <f t="shared" si="46"/>
        <v/>
      </c>
      <c r="D223">
        <f t="shared" si="47"/>
        <v>-67</v>
      </c>
      <c r="E223" s="7">
        <f t="shared" si="41"/>
        <v>4489</v>
      </c>
      <c r="F223" s="7" t="str">
        <f t="shared" si="48"/>
        <v/>
      </c>
      <c r="G223" s="2">
        <f t="shared" si="42"/>
        <v>211</v>
      </c>
      <c r="H223" s="27">
        <f t="shared" si="43"/>
        <v>3.6522463410033232</v>
      </c>
      <c r="I223" s="2">
        <f t="shared" si="44"/>
        <v>770.62397795170125</v>
      </c>
      <c r="J223" s="2">
        <f t="shared" si="45"/>
        <v>44521</v>
      </c>
      <c r="K223" s="2"/>
    </row>
    <row r="224" spans="2:11" x14ac:dyDescent="0.25">
      <c r="B224" s="2">
        <f t="shared" si="40"/>
        <v>212</v>
      </c>
      <c r="C224" s="7" t="str">
        <f t="shared" si="46"/>
        <v/>
      </c>
      <c r="D224">
        <f t="shared" si="47"/>
        <v>-56</v>
      </c>
      <c r="E224" s="7">
        <f t="shared" si="41"/>
        <v>3136</v>
      </c>
      <c r="F224" s="7" t="str">
        <f t="shared" si="48"/>
        <v/>
      </c>
      <c r="G224" s="2">
        <f t="shared" si="42"/>
        <v>212</v>
      </c>
      <c r="H224" s="27">
        <f t="shared" si="43"/>
        <v>3.4965145186977451</v>
      </c>
      <c r="I224" s="2">
        <f t="shared" si="44"/>
        <v>741.26107796392193</v>
      </c>
      <c r="J224" s="2">
        <f t="shared" si="45"/>
        <v>44944</v>
      </c>
      <c r="K224" s="2"/>
    </row>
    <row r="225" spans="2:11" x14ac:dyDescent="0.25">
      <c r="B225" s="2">
        <f t="shared" si="40"/>
        <v>213</v>
      </c>
      <c r="C225" s="7" t="str">
        <f t="shared" si="46"/>
        <v/>
      </c>
      <c r="D225">
        <f t="shared" si="47"/>
        <v>-52</v>
      </c>
      <c r="E225" s="7">
        <f t="shared" si="41"/>
        <v>2704</v>
      </c>
      <c r="F225" s="7" t="str">
        <f t="shared" si="48"/>
        <v/>
      </c>
      <c r="G225" s="2">
        <f t="shared" si="42"/>
        <v>213</v>
      </c>
      <c r="H225" s="27">
        <f t="shared" si="43"/>
        <v>3.4321672694425884</v>
      </c>
      <c r="I225" s="2">
        <f t="shared" si="44"/>
        <v>731.05162839127138</v>
      </c>
      <c r="J225" s="2">
        <f t="shared" si="45"/>
        <v>45369</v>
      </c>
      <c r="K225" s="2"/>
    </row>
    <row r="226" spans="2:11" x14ac:dyDescent="0.25">
      <c r="B226" s="2">
        <f t="shared" si="40"/>
        <v>214</v>
      </c>
      <c r="C226" s="7" t="str">
        <f t="shared" si="46"/>
        <v/>
      </c>
      <c r="D226">
        <f t="shared" si="47"/>
        <v>-71</v>
      </c>
      <c r="E226" s="7">
        <f t="shared" si="41"/>
        <v>5041</v>
      </c>
      <c r="F226" s="7" t="str">
        <f t="shared" si="48"/>
        <v/>
      </c>
      <c r="G226" s="2">
        <f t="shared" si="42"/>
        <v>214</v>
      </c>
      <c r="H226" s="27">
        <f t="shared" si="43"/>
        <v>3.7026028413404273</v>
      </c>
      <c r="I226" s="2">
        <f t="shared" si="44"/>
        <v>792.35700804685143</v>
      </c>
      <c r="J226" s="2">
        <f t="shared" si="45"/>
        <v>45796</v>
      </c>
      <c r="K226" s="2"/>
    </row>
    <row r="227" spans="2:11" x14ac:dyDescent="0.25">
      <c r="B227" s="2">
        <f t="shared" si="40"/>
        <v>215</v>
      </c>
      <c r="C227" s="7">
        <f t="shared" si="46"/>
        <v>6.0139860139860142</v>
      </c>
      <c r="D227">
        <f t="shared" si="47"/>
        <v>-102</v>
      </c>
      <c r="E227" s="7">
        <f t="shared" si="41"/>
        <v>10404</v>
      </c>
      <c r="F227" s="7" t="str">
        <f t="shared" si="48"/>
        <v/>
      </c>
      <c r="G227" s="2">
        <f t="shared" si="42"/>
        <v>215</v>
      </c>
      <c r="H227" s="27">
        <f t="shared" si="43"/>
        <v>4.0172420845476458</v>
      </c>
      <c r="I227" s="2">
        <f t="shared" si="44"/>
        <v>863.70704817774379</v>
      </c>
      <c r="J227" s="2">
        <f t="shared" si="45"/>
        <v>46225</v>
      </c>
      <c r="K227" s="2"/>
    </row>
    <row r="228" spans="2:11" x14ac:dyDescent="0.25">
      <c r="B228" s="2">
        <f t="shared" si="40"/>
        <v>216</v>
      </c>
      <c r="C228" s="7" t="str">
        <f t="shared" si="46"/>
        <v/>
      </c>
      <c r="D228">
        <f t="shared" si="47"/>
        <v>-92</v>
      </c>
      <c r="E228" s="7">
        <f t="shared" si="41"/>
        <v>8464</v>
      </c>
      <c r="F228" s="7" t="str">
        <f t="shared" si="48"/>
        <v/>
      </c>
      <c r="G228" s="2">
        <f t="shared" si="42"/>
        <v>216</v>
      </c>
      <c r="H228" s="27">
        <f t="shared" si="43"/>
        <v>3.927626962444954</v>
      </c>
      <c r="I228" s="2">
        <f t="shared" si="44"/>
        <v>848.36742388811012</v>
      </c>
      <c r="J228" s="2">
        <f t="shared" si="45"/>
        <v>46656</v>
      </c>
      <c r="K228" s="2"/>
    </row>
    <row r="229" spans="2:11" x14ac:dyDescent="0.25">
      <c r="B229" s="2">
        <f t="shared" si="40"/>
        <v>217</v>
      </c>
      <c r="C229" s="7" t="str">
        <f t="shared" si="46"/>
        <v/>
      </c>
      <c r="D229">
        <f t="shared" si="47"/>
        <v>-44</v>
      </c>
      <c r="E229" s="7">
        <f t="shared" si="41"/>
        <v>1936</v>
      </c>
      <c r="F229" s="7" t="str">
        <f t="shared" si="48"/>
        <v/>
      </c>
      <c r="G229" s="2">
        <f t="shared" si="42"/>
        <v>217</v>
      </c>
      <c r="H229" s="27">
        <f t="shared" si="43"/>
        <v>3.287129620719111</v>
      </c>
      <c r="I229" s="2">
        <f t="shared" si="44"/>
        <v>713.30712769604713</v>
      </c>
      <c r="J229" s="2">
        <f t="shared" si="45"/>
        <v>47089</v>
      </c>
      <c r="K229" s="2"/>
    </row>
    <row r="230" spans="2:11" x14ac:dyDescent="0.25">
      <c r="B230" s="2">
        <f t="shared" si="40"/>
        <v>218</v>
      </c>
      <c r="C230" s="7" t="str">
        <f t="shared" si="46"/>
        <v/>
      </c>
      <c r="D230">
        <f t="shared" si="47"/>
        <v>-3</v>
      </c>
      <c r="E230" s="7">
        <f t="shared" si="41"/>
        <v>9</v>
      </c>
      <c r="F230" s="7" t="str">
        <f t="shared" si="48"/>
        <v/>
      </c>
      <c r="G230" s="2">
        <f t="shared" si="42"/>
        <v>218</v>
      </c>
      <c r="H230" s="27">
        <f t="shared" si="43"/>
        <v>1</v>
      </c>
      <c r="I230" s="2">
        <f t="shared" si="44"/>
        <v>218</v>
      </c>
      <c r="J230" s="2">
        <f t="shared" si="45"/>
        <v>47524</v>
      </c>
      <c r="K230" s="2"/>
    </row>
    <row r="231" spans="2:11" x14ac:dyDescent="0.25">
      <c r="B231" s="2">
        <f t="shared" si="40"/>
        <v>219</v>
      </c>
      <c r="C231" s="7" t="str">
        <f t="shared" si="46"/>
        <v/>
      </c>
      <c r="D231">
        <f t="shared" si="47"/>
        <v>-8</v>
      </c>
      <c r="E231" s="7">
        <f t="shared" si="41"/>
        <v>64</v>
      </c>
      <c r="F231" s="7" t="str">
        <f t="shared" si="48"/>
        <v/>
      </c>
      <c r="G231" s="2">
        <f t="shared" si="42"/>
        <v>219</v>
      </c>
      <c r="H231" s="27">
        <f t="shared" si="43"/>
        <v>1.8129133566428555</v>
      </c>
      <c r="I231" s="2">
        <f t="shared" si="44"/>
        <v>397.02802510478534</v>
      </c>
      <c r="J231" s="2">
        <f t="shared" si="45"/>
        <v>47961</v>
      </c>
      <c r="K231" s="2"/>
    </row>
    <row r="232" spans="2:11" x14ac:dyDescent="0.25">
      <c r="B232" s="2">
        <f t="shared" si="40"/>
        <v>220</v>
      </c>
      <c r="C232" s="7" t="str">
        <f t="shared" si="46"/>
        <v/>
      </c>
      <c r="D232">
        <f t="shared" si="47"/>
        <v>-48</v>
      </c>
      <c r="E232" s="7">
        <f t="shared" si="41"/>
        <v>2304</v>
      </c>
      <c r="F232" s="7" t="str">
        <f t="shared" si="48"/>
        <v/>
      </c>
      <c r="G232" s="2">
        <f t="shared" si="42"/>
        <v>220</v>
      </c>
      <c r="H232" s="27">
        <f t="shared" si="43"/>
        <v>3.3626709297256672</v>
      </c>
      <c r="I232" s="2">
        <f t="shared" si="44"/>
        <v>739.78760453964674</v>
      </c>
      <c r="J232" s="2">
        <f t="shared" si="45"/>
        <v>48400</v>
      </c>
      <c r="K232" s="2"/>
    </row>
    <row r="233" spans="2:11" x14ac:dyDescent="0.25">
      <c r="B233" s="2">
        <f t="shared" si="40"/>
        <v>221</v>
      </c>
      <c r="C233" s="7" t="str">
        <f t="shared" si="46"/>
        <v/>
      </c>
      <c r="D233">
        <f t="shared" si="47"/>
        <v>-70</v>
      </c>
      <c r="E233" s="7">
        <f t="shared" si="41"/>
        <v>4900</v>
      </c>
      <c r="F233" s="7" t="str">
        <f t="shared" si="48"/>
        <v/>
      </c>
      <c r="G233" s="2">
        <f t="shared" si="42"/>
        <v>221</v>
      </c>
      <c r="H233" s="27">
        <f t="shared" si="43"/>
        <v>3.6902847025126295</v>
      </c>
      <c r="I233" s="2">
        <f t="shared" si="44"/>
        <v>815.55291925529116</v>
      </c>
      <c r="J233" s="2">
        <f t="shared" si="45"/>
        <v>48841</v>
      </c>
      <c r="K233" s="2"/>
    </row>
    <row r="234" spans="2:11" x14ac:dyDescent="0.25">
      <c r="B234" s="2">
        <f t="shared" si="40"/>
        <v>222</v>
      </c>
      <c r="C234" s="7" t="str">
        <f t="shared" si="46"/>
        <v/>
      </c>
      <c r="D234">
        <f t="shared" si="47"/>
        <v>-34</v>
      </c>
      <c r="E234" s="7">
        <f t="shared" si="41"/>
        <v>1156</v>
      </c>
      <c r="F234" s="7" t="str">
        <f t="shared" si="48"/>
        <v/>
      </c>
      <c r="G234" s="2">
        <f t="shared" si="42"/>
        <v>222</v>
      </c>
      <c r="H234" s="27">
        <f t="shared" si="43"/>
        <v>3.0633333589517497</v>
      </c>
      <c r="I234" s="2">
        <f t="shared" si="44"/>
        <v>680.06000568728848</v>
      </c>
      <c r="J234" s="2">
        <f t="shared" si="45"/>
        <v>49284</v>
      </c>
      <c r="K234" s="2"/>
    </row>
    <row r="235" spans="2:11" x14ac:dyDescent="0.25">
      <c r="B235" s="2">
        <f t="shared" si="40"/>
        <v>223</v>
      </c>
      <c r="C235" s="7" t="str">
        <f t="shared" si="46"/>
        <v/>
      </c>
      <c r="D235">
        <f t="shared" si="47"/>
        <v>28</v>
      </c>
      <c r="E235" s="7">
        <f t="shared" si="41"/>
        <v>784</v>
      </c>
      <c r="F235" s="7">
        <f t="shared" si="48"/>
        <v>1</v>
      </c>
      <c r="G235" s="2">
        <f t="shared" si="42"/>
        <v>223</v>
      </c>
      <c r="H235" s="27">
        <f t="shared" si="43"/>
        <v>2.8948696567452528</v>
      </c>
      <c r="I235" s="2">
        <f t="shared" si="44"/>
        <v>645.5559334541914</v>
      </c>
      <c r="J235" s="2">
        <f t="shared" si="45"/>
        <v>49729</v>
      </c>
      <c r="K235" s="2"/>
    </row>
    <row r="236" spans="2:11" x14ac:dyDescent="0.25">
      <c r="B236" s="2">
        <f t="shared" si="40"/>
        <v>224</v>
      </c>
      <c r="C236" s="7" t="str">
        <f t="shared" si="46"/>
        <v/>
      </c>
      <c r="D236">
        <f t="shared" si="47"/>
        <v>64</v>
      </c>
      <c r="E236" s="7">
        <f t="shared" si="41"/>
        <v>4096</v>
      </c>
      <c r="F236" s="7" t="str">
        <f t="shared" si="48"/>
        <v/>
      </c>
      <c r="G236" s="2">
        <f t="shared" si="42"/>
        <v>224</v>
      </c>
      <c r="H236" s="27">
        <f t="shared" si="43"/>
        <v>3.6124659639531425</v>
      </c>
      <c r="I236" s="2">
        <f t="shared" si="44"/>
        <v>809.19237592550394</v>
      </c>
      <c r="J236" s="2">
        <f t="shared" si="45"/>
        <v>50176</v>
      </c>
      <c r="K236" s="2"/>
    </row>
    <row r="237" spans="2:11" x14ac:dyDescent="0.25">
      <c r="B237" s="2">
        <f t="shared" si="40"/>
        <v>225</v>
      </c>
      <c r="C237" s="7" t="str">
        <f t="shared" si="46"/>
        <v/>
      </c>
      <c r="D237">
        <f t="shared" si="47"/>
        <v>71</v>
      </c>
      <c r="E237" s="7">
        <f t="shared" si="41"/>
        <v>5041</v>
      </c>
      <c r="F237" s="7" t="str">
        <f t="shared" si="48"/>
        <v/>
      </c>
      <c r="G237" s="2">
        <f t="shared" si="42"/>
        <v>225</v>
      </c>
      <c r="H237" s="27">
        <f t="shared" si="43"/>
        <v>3.7026028413404273</v>
      </c>
      <c r="I237" s="2">
        <f t="shared" si="44"/>
        <v>833.08563930159619</v>
      </c>
      <c r="J237" s="2">
        <f t="shared" si="45"/>
        <v>50625</v>
      </c>
      <c r="K237" s="2"/>
    </row>
    <row r="238" spans="2:11" x14ac:dyDescent="0.25">
      <c r="B238" s="2">
        <f t="shared" si="40"/>
        <v>226</v>
      </c>
      <c r="C238" s="7" t="str">
        <f t="shared" si="46"/>
        <v/>
      </c>
      <c r="D238">
        <f t="shared" si="47"/>
        <v>71</v>
      </c>
      <c r="E238" s="7">
        <f t="shared" si="41"/>
        <v>5041</v>
      </c>
      <c r="F238" s="7" t="str">
        <f t="shared" si="48"/>
        <v/>
      </c>
      <c r="G238" s="2">
        <f t="shared" si="42"/>
        <v>226</v>
      </c>
      <c r="H238" s="27">
        <f t="shared" si="43"/>
        <v>3.7026028413404273</v>
      </c>
      <c r="I238" s="2">
        <f t="shared" si="44"/>
        <v>836.78824214293661</v>
      </c>
      <c r="J238" s="2">
        <f t="shared" si="45"/>
        <v>51076</v>
      </c>
      <c r="K238" s="2"/>
    </row>
    <row r="239" spans="2:11" x14ac:dyDescent="0.25">
      <c r="B239" s="2">
        <f t="shared" si="40"/>
        <v>227</v>
      </c>
      <c r="C239" s="7" t="str">
        <f t="shared" si="46"/>
        <v/>
      </c>
      <c r="D239">
        <f t="shared" si="47"/>
        <v>85</v>
      </c>
      <c r="E239" s="7">
        <f t="shared" si="41"/>
        <v>7225</v>
      </c>
      <c r="F239" s="7" t="str">
        <f t="shared" si="48"/>
        <v/>
      </c>
      <c r="G239" s="2">
        <f t="shared" si="42"/>
        <v>227</v>
      </c>
      <c r="H239" s="27">
        <f t="shared" si="43"/>
        <v>3.8588979572320032</v>
      </c>
      <c r="I239" s="2">
        <f t="shared" si="44"/>
        <v>875.96983629166471</v>
      </c>
      <c r="J239" s="2">
        <f t="shared" si="45"/>
        <v>51529</v>
      </c>
      <c r="K239" s="2"/>
    </row>
    <row r="240" spans="2:11" x14ac:dyDescent="0.25">
      <c r="B240" s="2">
        <f t="shared" si="40"/>
        <v>228</v>
      </c>
      <c r="C240" s="7" t="str">
        <f t="shared" si="46"/>
        <v/>
      </c>
      <c r="D240">
        <f t="shared" si="47"/>
        <v>97</v>
      </c>
      <c r="E240" s="7">
        <f t="shared" si="41"/>
        <v>9409</v>
      </c>
      <c r="F240" s="7" t="str">
        <f t="shared" si="48"/>
        <v/>
      </c>
      <c r="G240" s="2">
        <f t="shared" si="42"/>
        <v>228</v>
      </c>
      <c r="H240" s="27">
        <f t="shared" si="43"/>
        <v>3.973589623427257</v>
      </c>
      <c r="I240" s="2">
        <f t="shared" si="44"/>
        <v>905.9784341414146</v>
      </c>
      <c r="J240" s="2">
        <f t="shared" si="45"/>
        <v>51984</v>
      </c>
      <c r="K240" s="2"/>
    </row>
    <row r="241" spans="2:11" x14ac:dyDescent="0.25">
      <c r="B241" s="2">
        <f t="shared" si="40"/>
        <v>229</v>
      </c>
      <c r="C241" s="7" t="str">
        <f t="shared" si="46"/>
        <v/>
      </c>
      <c r="D241">
        <f t="shared" si="47"/>
        <v>82</v>
      </c>
      <c r="E241" s="7">
        <f t="shared" si="41"/>
        <v>6724</v>
      </c>
      <c r="F241" s="7" t="str">
        <f t="shared" si="48"/>
        <v/>
      </c>
      <c r="G241" s="2">
        <f t="shared" si="42"/>
        <v>229</v>
      </c>
      <c r="H241" s="27">
        <f t="shared" si="43"/>
        <v>3.8276922886744456</v>
      </c>
      <c r="I241" s="2">
        <f t="shared" si="44"/>
        <v>876.54153410644801</v>
      </c>
      <c r="J241" s="2">
        <f t="shared" si="45"/>
        <v>52441</v>
      </c>
      <c r="K241" s="2"/>
    </row>
    <row r="242" spans="2:11" x14ac:dyDescent="0.25">
      <c r="B242" s="2">
        <f t="shared" si="40"/>
        <v>230</v>
      </c>
      <c r="C242" s="7" t="str">
        <f t="shared" si="46"/>
        <v/>
      </c>
      <c r="D242">
        <f t="shared" si="47"/>
        <v>56</v>
      </c>
      <c r="E242" s="7">
        <f t="shared" si="41"/>
        <v>3136</v>
      </c>
      <c r="F242" s="7" t="str">
        <f t="shared" si="48"/>
        <v/>
      </c>
      <c r="G242" s="2">
        <f t="shared" si="42"/>
        <v>230</v>
      </c>
      <c r="H242" s="27">
        <f t="shared" si="43"/>
        <v>3.4965145186977451</v>
      </c>
      <c r="I242" s="2">
        <f t="shared" si="44"/>
        <v>804.19833930048139</v>
      </c>
      <c r="J242" s="2">
        <f t="shared" si="45"/>
        <v>52900</v>
      </c>
      <c r="K242" s="2"/>
    </row>
    <row r="243" spans="2:11" x14ac:dyDescent="0.25">
      <c r="B243" s="2">
        <f t="shared" si="40"/>
        <v>231</v>
      </c>
      <c r="C243" s="7" t="str">
        <f t="shared" si="46"/>
        <v/>
      </c>
      <c r="D243">
        <f t="shared" si="47"/>
        <v>34</v>
      </c>
      <c r="E243" s="7">
        <f t="shared" si="41"/>
        <v>1156</v>
      </c>
      <c r="F243" s="7" t="str">
        <f t="shared" si="48"/>
        <v/>
      </c>
      <c r="G243" s="2">
        <f t="shared" si="42"/>
        <v>231</v>
      </c>
      <c r="H243" s="27">
        <f t="shared" si="43"/>
        <v>3.0633333589517497</v>
      </c>
      <c r="I243" s="2">
        <f t="shared" si="44"/>
        <v>707.63000591785419</v>
      </c>
      <c r="J243" s="2">
        <f t="shared" si="45"/>
        <v>53361</v>
      </c>
      <c r="K243" s="2"/>
    </row>
    <row r="244" spans="2:11" x14ac:dyDescent="0.25">
      <c r="B244" s="2">
        <f t="shared" si="40"/>
        <v>232</v>
      </c>
      <c r="C244" s="7" t="str">
        <f t="shared" si="46"/>
        <v/>
      </c>
      <c r="D244">
        <f t="shared" si="47"/>
        <v>32</v>
      </c>
      <c r="E244" s="7">
        <f t="shared" si="41"/>
        <v>1024</v>
      </c>
      <c r="F244" s="7" t="str">
        <f t="shared" si="48"/>
        <v/>
      </c>
      <c r="G244" s="2">
        <f t="shared" si="42"/>
        <v>232</v>
      </c>
      <c r="H244" s="27">
        <f t="shared" si="43"/>
        <v>3.0107238653917729</v>
      </c>
      <c r="I244" s="2">
        <f t="shared" si="44"/>
        <v>698.48793677089134</v>
      </c>
      <c r="J244" s="2">
        <f t="shared" si="45"/>
        <v>53824</v>
      </c>
      <c r="K244" s="2"/>
    </row>
    <row r="245" spans="2:11" x14ac:dyDescent="0.25">
      <c r="B245" s="2">
        <f t="shared" si="40"/>
        <v>233</v>
      </c>
      <c r="C245" s="7" t="str">
        <f t="shared" si="46"/>
        <v/>
      </c>
      <c r="D245">
        <f t="shared" si="47"/>
        <v>42</v>
      </c>
      <c r="E245" s="7">
        <f t="shared" si="41"/>
        <v>1764</v>
      </c>
      <c r="F245" s="7" t="str">
        <f t="shared" si="48"/>
        <v/>
      </c>
      <c r="G245" s="2">
        <f t="shared" si="42"/>
        <v>233</v>
      </c>
      <c r="H245" s="27">
        <f t="shared" si="43"/>
        <v>3.2467447097238415</v>
      </c>
      <c r="I245" s="2">
        <f t="shared" si="44"/>
        <v>756.49151736565511</v>
      </c>
      <c r="J245" s="2">
        <f t="shared" si="45"/>
        <v>54289</v>
      </c>
      <c r="K245" s="2"/>
    </row>
    <row r="246" spans="2:11" x14ac:dyDescent="0.25">
      <c r="B246" s="2">
        <f t="shared" si="40"/>
        <v>234</v>
      </c>
      <c r="C246" s="7" t="str">
        <f t="shared" si="46"/>
        <v/>
      </c>
      <c r="D246">
        <f t="shared" si="47"/>
        <v>69</v>
      </c>
      <c r="E246" s="7">
        <f t="shared" si="41"/>
        <v>4761</v>
      </c>
      <c r="F246" s="7" t="str">
        <f t="shared" si="48"/>
        <v/>
      </c>
      <c r="G246" s="2">
        <f t="shared" si="42"/>
        <v>234</v>
      </c>
      <c r="H246" s="27">
        <f t="shared" si="43"/>
        <v>3.677789391068861</v>
      </c>
      <c r="I246" s="2">
        <f t="shared" si="44"/>
        <v>860.60271751011351</v>
      </c>
      <c r="J246" s="2">
        <f t="shared" si="45"/>
        <v>54756</v>
      </c>
      <c r="K246" s="2"/>
    </row>
    <row r="247" spans="2:11" x14ac:dyDescent="0.25">
      <c r="B247" s="2">
        <f t="shared" si="40"/>
        <v>235</v>
      </c>
      <c r="C247" s="7" t="str">
        <f t="shared" si="46"/>
        <v/>
      </c>
      <c r="D247">
        <f t="shared" si="47"/>
        <v>98</v>
      </c>
      <c r="E247" s="7">
        <f t="shared" si="41"/>
        <v>9604</v>
      </c>
      <c r="F247" s="7" t="str">
        <f t="shared" si="48"/>
        <v/>
      </c>
      <c r="G247" s="2">
        <f t="shared" si="42"/>
        <v>235</v>
      </c>
      <c r="H247" s="27">
        <f t="shared" si="43"/>
        <v>3.9824973691977124</v>
      </c>
      <c r="I247" s="2">
        <f t="shared" si="44"/>
        <v>935.8868817614624</v>
      </c>
      <c r="J247" s="2">
        <f t="shared" si="45"/>
        <v>55225</v>
      </c>
      <c r="K247" s="2"/>
    </row>
    <row r="248" spans="2:11" x14ac:dyDescent="0.25">
      <c r="B248" s="2">
        <f t="shared" si="40"/>
        <v>236</v>
      </c>
      <c r="C248" s="7" t="str">
        <f t="shared" si="46"/>
        <v/>
      </c>
      <c r="D248">
        <f t="shared" si="47"/>
        <v>107</v>
      </c>
      <c r="E248" s="7">
        <f t="shared" si="41"/>
        <v>11449</v>
      </c>
      <c r="F248" s="7" t="str">
        <f t="shared" si="48"/>
        <v/>
      </c>
      <c r="G248" s="2">
        <f t="shared" si="42"/>
        <v>236</v>
      </c>
      <c r="H248" s="27">
        <f t="shared" si="43"/>
        <v>4.0588054866759071</v>
      </c>
      <c r="I248" s="2">
        <f t="shared" si="44"/>
        <v>957.87809485551406</v>
      </c>
      <c r="J248" s="2">
        <f t="shared" si="45"/>
        <v>55696</v>
      </c>
      <c r="K248" s="2"/>
    </row>
    <row r="249" spans="2:11" x14ac:dyDescent="0.25">
      <c r="B249" s="2">
        <f t="shared" si="40"/>
        <v>237</v>
      </c>
      <c r="C249" s="7" t="str">
        <f t="shared" si="46"/>
        <v/>
      </c>
      <c r="D249">
        <f t="shared" si="47"/>
        <v>87</v>
      </c>
      <c r="E249" s="7">
        <f t="shared" si="41"/>
        <v>7569</v>
      </c>
      <c r="F249" s="7" t="str">
        <f t="shared" si="48"/>
        <v/>
      </c>
      <c r="G249" s="2">
        <f t="shared" si="42"/>
        <v>237</v>
      </c>
      <c r="H249" s="27">
        <f t="shared" si="43"/>
        <v>3.8790958795000727</v>
      </c>
      <c r="I249" s="2">
        <f t="shared" si="44"/>
        <v>919.34572344151729</v>
      </c>
      <c r="J249" s="2">
        <f t="shared" si="45"/>
        <v>56169</v>
      </c>
      <c r="K249" s="2"/>
    </row>
    <row r="250" spans="2:11" x14ac:dyDescent="0.25">
      <c r="B250" s="2">
        <f t="shared" si="40"/>
        <v>238</v>
      </c>
      <c r="C250" s="7" t="str">
        <f t="shared" si="46"/>
        <v/>
      </c>
      <c r="D250">
        <f t="shared" si="47"/>
        <v>44</v>
      </c>
      <c r="E250" s="7">
        <f t="shared" si="41"/>
        <v>1936</v>
      </c>
      <c r="F250" s="7" t="str">
        <f t="shared" si="48"/>
        <v/>
      </c>
      <c r="G250" s="2">
        <f t="shared" si="42"/>
        <v>238</v>
      </c>
      <c r="H250" s="27">
        <f t="shared" si="43"/>
        <v>3.287129620719111</v>
      </c>
      <c r="I250" s="2">
        <f t="shared" si="44"/>
        <v>782.33684973114839</v>
      </c>
      <c r="J250" s="2">
        <f t="shared" si="45"/>
        <v>56644</v>
      </c>
      <c r="K250" s="2"/>
    </row>
    <row r="251" spans="2:11" x14ac:dyDescent="0.25">
      <c r="B251" s="2">
        <f t="shared" si="40"/>
        <v>239</v>
      </c>
      <c r="C251" s="7" t="str">
        <f t="shared" si="46"/>
        <v/>
      </c>
      <c r="D251">
        <f t="shared" si="47"/>
        <v>4</v>
      </c>
      <c r="E251" s="7">
        <f t="shared" si="41"/>
        <v>16</v>
      </c>
      <c r="F251" s="7" t="str">
        <f t="shared" si="48"/>
        <v/>
      </c>
      <c r="G251" s="2">
        <f t="shared" si="42"/>
        <v>239</v>
      </c>
      <c r="H251" s="27">
        <f t="shared" si="43"/>
        <v>1.2304489213782739</v>
      </c>
      <c r="I251" s="2">
        <f t="shared" si="44"/>
        <v>294.07729220940746</v>
      </c>
      <c r="J251" s="2">
        <f t="shared" si="45"/>
        <v>57121</v>
      </c>
      <c r="K251" s="2"/>
    </row>
    <row r="252" spans="2:11" x14ac:dyDescent="0.25">
      <c r="B252" s="2">
        <f t="shared" si="40"/>
        <v>240</v>
      </c>
      <c r="C252" s="7" t="str">
        <f t="shared" si="46"/>
        <v/>
      </c>
      <c r="D252">
        <f t="shared" si="47"/>
        <v>-19</v>
      </c>
      <c r="E252" s="7">
        <f t="shared" si="41"/>
        <v>361</v>
      </c>
      <c r="F252" s="7">
        <f t="shared" si="48"/>
        <v>1</v>
      </c>
      <c r="G252" s="2">
        <f t="shared" si="42"/>
        <v>240</v>
      </c>
      <c r="H252" s="27">
        <f t="shared" si="43"/>
        <v>2.5587085705331658</v>
      </c>
      <c r="I252" s="2">
        <f t="shared" si="44"/>
        <v>614.09005692795984</v>
      </c>
      <c r="J252" s="2">
        <f t="shared" si="45"/>
        <v>57600</v>
      </c>
      <c r="K252" s="2"/>
    </row>
    <row r="253" spans="2:11" x14ac:dyDescent="0.25">
      <c r="B253" s="2">
        <f t="shared" si="40"/>
        <v>241</v>
      </c>
      <c r="C253" s="7" t="str">
        <f t="shared" si="46"/>
        <v/>
      </c>
      <c r="D253">
        <f t="shared" si="47"/>
        <v>-12</v>
      </c>
      <c r="E253" s="7">
        <f t="shared" si="41"/>
        <v>144</v>
      </c>
      <c r="F253" s="7" t="str">
        <f t="shared" si="48"/>
        <v/>
      </c>
      <c r="G253" s="2">
        <f t="shared" si="42"/>
        <v>241</v>
      </c>
      <c r="H253" s="27">
        <f t="shared" si="43"/>
        <v>2.1613680022349748</v>
      </c>
      <c r="I253" s="2">
        <f t="shared" si="44"/>
        <v>520.88968853862889</v>
      </c>
      <c r="J253" s="2">
        <f t="shared" si="45"/>
        <v>58081</v>
      </c>
      <c r="K253" s="2"/>
    </row>
    <row r="254" spans="2:11" x14ac:dyDescent="0.25">
      <c r="B254" s="2">
        <f t="shared" si="40"/>
        <v>242</v>
      </c>
      <c r="C254" s="7" t="str">
        <f t="shared" si="46"/>
        <v/>
      </c>
      <c r="D254">
        <f t="shared" si="47"/>
        <v>23</v>
      </c>
      <c r="E254" s="7">
        <f t="shared" si="41"/>
        <v>529</v>
      </c>
      <c r="F254" s="7">
        <f t="shared" si="48"/>
        <v>1</v>
      </c>
      <c r="G254" s="2">
        <f t="shared" si="42"/>
        <v>242</v>
      </c>
      <c r="H254" s="27">
        <f t="shared" si="43"/>
        <v>2.7242758696007892</v>
      </c>
      <c r="I254" s="2">
        <f t="shared" si="44"/>
        <v>659.27476044339096</v>
      </c>
      <c r="J254" s="2">
        <f t="shared" si="45"/>
        <v>58564</v>
      </c>
      <c r="K254" s="2"/>
    </row>
    <row r="255" spans="2:11" x14ac:dyDescent="0.25">
      <c r="B255" s="2">
        <f t="shared" si="40"/>
        <v>243</v>
      </c>
      <c r="C255" s="7" t="str">
        <f t="shared" si="46"/>
        <v/>
      </c>
      <c r="D255">
        <f t="shared" si="47"/>
        <v>39</v>
      </c>
      <c r="E255" s="7">
        <f t="shared" si="41"/>
        <v>1521</v>
      </c>
      <c r="F255" s="7" t="str">
        <f t="shared" si="48"/>
        <v/>
      </c>
      <c r="G255" s="2">
        <f t="shared" si="42"/>
        <v>243</v>
      </c>
      <c r="H255" s="27">
        <f t="shared" si="43"/>
        <v>3.182414652434554</v>
      </c>
      <c r="I255" s="2">
        <f t="shared" si="44"/>
        <v>773.32676054159663</v>
      </c>
      <c r="J255" s="2">
        <f t="shared" si="45"/>
        <v>59049</v>
      </c>
      <c r="K255" s="2"/>
    </row>
    <row r="256" spans="2:11" x14ac:dyDescent="0.25">
      <c r="B256" s="2">
        <f t="shared" si="40"/>
        <v>244</v>
      </c>
      <c r="C256" s="7" t="str">
        <f t="shared" si="46"/>
        <v/>
      </c>
      <c r="D256">
        <f t="shared" si="47"/>
        <v>17</v>
      </c>
      <c r="E256" s="7">
        <f t="shared" si="41"/>
        <v>289</v>
      </c>
      <c r="F256" s="7" t="str">
        <f t="shared" si="48"/>
        <v/>
      </c>
      <c r="G256" s="2">
        <f t="shared" si="42"/>
        <v>244</v>
      </c>
      <c r="H256" s="27">
        <f t="shared" si="43"/>
        <v>2.4623979978989561</v>
      </c>
      <c r="I256" s="2">
        <f t="shared" si="44"/>
        <v>600.82511148734534</v>
      </c>
      <c r="J256" s="2">
        <f t="shared" si="45"/>
        <v>59536</v>
      </c>
      <c r="K256" s="2"/>
    </row>
    <row r="257" spans="2:11" x14ac:dyDescent="0.25">
      <c r="B257" s="2">
        <f t="shared" si="40"/>
        <v>245</v>
      </c>
      <c r="C257" s="7" t="str">
        <f t="shared" si="46"/>
        <v/>
      </c>
      <c r="D257">
        <f t="shared" si="47"/>
        <v>-19</v>
      </c>
      <c r="E257" s="7">
        <f t="shared" si="41"/>
        <v>361</v>
      </c>
      <c r="F257" s="7">
        <f t="shared" si="48"/>
        <v>1</v>
      </c>
      <c r="G257" s="2">
        <f t="shared" si="42"/>
        <v>245</v>
      </c>
      <c r="H257" s="27">
        <f t="shared" si="43"/>
        <v>2.5587085705331658</v>
      </c>
      <c r="I257" s="2">
        <f t="shared" si="44"/>
        <v>626.88359978062567</v>
      </c>
      <c r="J257" s="2">
        <f t="shared" si="45"/>
        <v>60025</v>
      </c>
      <c r="K257" s="2"/>
    </row>
    <row r="258" spans="2:11" x14ac:dyDescent="0.25">
      <c r="B258" s="2">
        <f t="shared" si="40"/>
        <v>246</v>
      </c>
      <c r="C258" s="7" t="str">
        <f t="shared" si="46"/>
        <v/>
      </c>
      <c r="D258">
        <f t="shared" si="47"/>
        <v>-63</v>
      </c>
      <c r="E258" s="7">
        <f t="shared" si="41"/>
        <v>3969</v>
      </c>
      <c r="F258" s="7" t="str">
        <f t="shared" si="48"/>
        <v/>
      </c>
      <c r="G258" s="2">
        <f t="shared" si="42"/>
        <v>246</v>
      </c>
      <c r="H258" s="27">
        <f t="shared" si="43"/>
        <v>3.5987905067631152</v>
      </c>
      <c r="I258" s="2">
        <f t="shared" si="44"/>
        <v>885.30246466372637</v>
      </c>
      <c r="J258" s="2">
        <f t="shared" si="45"/>
        <v>60516</v>
      </c>
      <c r="K258" s="2"/>
    </row>
    <row r="259" spans="2:11" x14ac:dyDescent="0.25">
      <c r="B259" s="2">
        <f t="shared" si="40"/>
        <v>247</v>
      </c>
      <c r="C259" s="7" t="str">
        <f t="shared" si="46"/>
        <v/>
      </c>
      <c r="D259">
        <f t="shared" si="47"/>
        <v>-97</v>
      </c>
      <c r="E259" s="7">
        <f t="shared" si="41"/>
        <v>9409</v>
      </c>
      <c r="F259" s="7" t="str">
        <f t="shared" si="48"/>
        <v/>
      </c>
      <c r="G259" s="2">
        <f t="shared" si="42"/>
        <v>247</v>
      </c>
      <c r="H259" s="27">
        <f t="shared" si="43"/>
        <v>3.973589623427257</v>
      </c>
      <c r="I259" s="2">
        <f t="shared" si="44"/>
        <v>981.47663698653253</v>
      </c>
      <c r="J259" s="2">
        <f t="shared" si="45"/>
        <v>61009</v>
      </c>
      <c r="K259" s="2"/>
    </row>
    <row r="260" spans="2:11" x14ac:dyDescent="0.25">
      <c r="B260" s="2">
        <f t="shared" si="40"/>
        <v>248</v>
      </c>
      <c r="C260" s="7" t="str">
        <f t="shared" si="46"/>
        <v/>
      </c>
      <c r="D260">
        <f t="shared" si="47"/>
        <v>-112</v>
      </c>
      <c r="E260" s="7">
        <f t="shared" si="41"/>
        <v>12544</v>
      </c>
      <c r="F260" s="7" t="str">
        <f t="shared" si="48"/>
        <v/>
      </c>
      <c r="G260" s="2">
        <f t="shared" si="42"/>
        <v>248</v>
      </c>
      <c r="H260" s="27">
        <f t="shared" si="43"/>
        <v>4.0984706656506296</v>
      </c>
      <c r="I260" s="2">
        <f t="shared" si="44"/>
        <v>1016.4207250813562</v>
      </c>
      <c r="J260" s="2">
        <f t="shared" si="45"/>
        <v>61504</v>
      </c>
      <c r="K260" s="2"/>
    </row>
    <row r="261" spans="2:11" x14ac:dyDescent="0.25">
      <c r="B261" s="2">
        <f t="shared" si="40"/>
        <v>249</v>
      </c>
      <c r="C261" s="7" t="str">
        <f t="shared" si="46"/>
        <v/>
      </c>
      <c r="D261">
        <f t="shared" si="47"/>
        <v>-109</v>
      </c>
      <c r="E261" s="7">
        <f t="shared" si="41"/>
        <v>11881</v>
      </c>
      <c r="F261" s="7" t="str">
        <f t="shared" si="48"/>
        <v/>
      </c>
      <c r="G261" s="2">
        <f t="shared" si="42"/>
        <v>249</v>
      </c>
      <c r="H261" s="27">
        <f t="shared" si="43"/>
        <v>4.0748895480406686</v>
      </c>
      <c r="I261" s="2">
        <f t="shared" si="44"/>
        <v>1014.6474974621265</v>
      </c>
      <c r="J261" s="2">
        <f t="shared" si="45"/>
        <v>62001</v>
      </c>
      <c r="K261" s="2"/>
    </row>
    <row r="262" spans="2:11" x14ac:dyDescent="0.25">
      <c r="B262" s="2">
        <f t="shared" si="40"/>
        <v>250</v>
      </c>
      <c r="C262" s="7" t="str">
        <f t="shared" si="46"/>
        <v/>
      </c>
      <c r="D262">
        <f t="shared" si="47"/>
        <v>-118</v>
      </c>
      <c r="E262" s="7">
        <f t="shared" si="41"/>
        <v>13924</v>
      </c>
      <c r="F262" s="7" t="str">
        <f t="shared" si="48"/>
        <v/>
      </c>
      <c r="G262" s="2">
        <f t="shared" si="42"/>
        <v>250</v>
      </c>
      <c r="H262" s="27">
        <f t="shared" si="43"/>
        <v>4.1437952038457668</v>
      </c>
      <c r="I262" s="2">
        <f t="shared" si="44"/>
        <v>1035.9488009614417</v>
      </c>
      <c r="J262" s="2">
        <f t="shared" si="45"/>
        <v>62500</v>
      </c>
      <c r="K262" s="2"/>
    </row>
    <row r="263" spans="2:11" x14ac:dyDescent="0.25">
      <c r="B263" s="2">
        <f>B262+1</f>
        <v>251</v>
      </c>
      <c r="C263" s="7">
        <f t="shared" si="46"/>
        <v>7.0209790209790208</v>
      </c>
      <c r="D263">
        <f t="shared" si="47"/>
        <v>-124</v>
      </c>
      <c r="E263" s="7">
        <f t="shared" si="41"/>
        <v>15376</v>
      </c>
      <c r="F263" s="7" t="str">
        <f t="shared" si="48"/>
        <v/>
      </c>
      <c r="G263" s="2">
        <f t="shared" si="42"/>
        <v>251</v>
      </c>
      <c r="H263" s="27">
        <f t="shared" si="43"/>
        <v>4.1868716143645353</v>
      </c>
      <c r="I263" s="2">
        <f t="shared" si="44"/>
        <v>1050.9047752054983</v>
      </c>
      <c r="J263" s="2">
        <f t="shared" si="45"/>
        <v>63001</v>
      </c>
      <c r="K263" s="2"/>
    </row>
    <row r="264" spans="2:11" x14ac:dyDescent="0.25">
      <c r="B264" s="2">
        <f>B263+1</f>
        <v>252</v>
      </c>
      <c r="C264" s="7" t="str">
        <f t="shared" si="46"/>
        <v/>
      </c>
      <c r="D264">
        <f t="shared" si="47"/>
        <v>-96</v>
      </c>
      <c r="E264" s="7">
        <f t="shared" si="41"/>
        <v>9216</v>
      </c>
      <c r="F264" s="7" t="str">
        <f t="shared" si="48"/>
        <v/>
      </c>
      <c r="G264" s="2">
        <f t="shared" si="42"/>
        <v>252</v>
      </c>
      <c r="H264" s="27">
        <f t="shared" si="43"/>
        <v>3.9645895874899035</v>
      </c>
      <c r="I264" s="2">
        <f t="shared" si="44"/>
        <v>999.07657604745566</v>
      </c>
      <c r="J264" s="2">
        <f t="shared" si="45"/>
        <v>63504</v>
      </c>
      <c r="K264" s="2"/>
    </row>
    <row r="265" spans="2:11" x14ac:dyDescent="0.25">
      <c r="B265" s="2">
        <f>B264+1</f>
        <v>253</v>
      </c>
      <c r="C265" s="7" t="str">
        <f t="shared" si="46"/>
        <v/>
      </c>
      <c r="D265">
        <f t="shared" si="47"/>
        <v>-40</v>
      </c>
      <c r="E265" s="7">
        <f t="shared" si="41"/>
        <v>1600</v>
      </c>
      <c r="F265" s="7" t="str">
        <f t="shared" si="48"/>
        <v/>
      </c>
      <c r="G265" s="2">
        <f t="shared" si="42"/>
        <v>253</v>
      </c>
      <c r="H265" s="27">
        <f t="shared" si="43"/>
        <v>3.2043913319192998</v>
      </c>
      <c r="I265" s="2">
        <f t="shared" si="44"/>
        <v>810.7110069755829</v>
      </c>
      <c r="J265" s="2">
        <f t="shared" si="45"/>
        <v>64009</v>
      </c>
      <c r="K265" s="2"/>
    </row>
    <row r="266" spans="2:11" x14ac:dyDescent="0.25">
      <c r="B266" s="2">
        <f>B265+1</f>
        <v>254</v>
      </c>
      <c r="C266" s="7" t="str">
        <f t="shared" si="46"/>
        <v/>
      </c>
      <c r="D266">
        <f t="shared" si="47"/>
        <v>-2</v>
      </c>
      <c r="E266" s="7">
        <f t="shared" si="41"/>
        <v>4</v>
      </c>
      <c r="F266" s="7" t="str">
        <f t="shared" si="48"/>
        <v/>
      </c>
      <c r="G266" s="2">
        <f t="shared" si="42"/>
        <v>254</v>
      </c>
      <c r="H266" s="27">
        <f t="shared" si="43"/>
        <v>0.69897000433601886</v>
      </c>
      <c r="I266" s="2">
        <f t="shared" si="44"/>
        <v>177.53838110134879</v>
      </c>
      <c r="J266" s="2">
        <f t="shared" si="45"/>
        <v>64516</v>
      </c>
      <c r="K266" s="2"/>
    </row>
    <row r="267" spans="2:11" x14ac:dyDescent="0.25">
      <c r="B267" s="2">
        <f>B266+1</f>
        <v>255</v>
      </c>
      <c r="C267" s="7" t="str">
        <f t="shared" si="46"/>
        <v/>
      </c>
      <c r="D267" s="3">
        <f>INT(MID(C$6,FIND("#", SUBSTITUTE(C$6, ",", "#", B267)) + 1, FIND("}", C$6) - FIND("#", SUBSTITUTE(C$6, ",", "#", B267))-1))</f>
        <v>4</v>
      </c>
      <c r="E267" s="7">
        <f t="shared" si="41"/>
        <v>16</v>
      </c>
      <c r="F267" s="7">
        <f t="shared" si="48"/>
        <v>1</v>
      </c>
      <c r="G267" s="2">
        <f t="shared" si="42"/>
        <v>255</v>
      </c>
      <c r="H267" s="27">
        <f t="shared" si="43"/>
        <v>1.2304489213782739</v>
      </c>
      <c r="I267" s="2">
        <f t="shared" si="44"/>
        <v>313.76447495145982</v>
      </c>
      <c r="J267" s="2">
        <f t="shared" si="45"/>
        <v>65025</v>
      </c>
      <c r="K267" s="2"/>
    </row>
  </sheetData>
  <mergeCells count="2">
    <mergeCell ref="B3:DD3"/>
    <mergeCell ref="V11:Y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Digital signal 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2025-09-17T05:40:44Z</dcterms:created>
  <dcterms:modified xsi:type="dcterms:W3CDTF">2025-09-17T05:40:56Z</dcterms:modified>
</cp:coreProperties>
</file>