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<sst xmlns="http://schemas.openxmlformats.org/spreadsheetml/2006/main" count="12" uniqueCount="12">
  <si>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Measured  Value</t>
  </si>
  <si>
    <t>True Value</t>
  </si>
  <si>
    <t>Percentage Error</t>
  </si>
  <si>
    <t>Percent Accuracy</t>
  </si>
  <si>
    <t>Image Measurement through Size Referencing</t>
  </si>
  <si>
    <t>Image Measurement with HaarCascade Implementation</t>
  </si>
  <si>
    <t xml:space="preserve">Image Measurement through Camera-to-Object Distance Referencing </t>
  </si>
  <si>
    <t>Average Percent Error</t>
  </si>
  <si>
    <t>Average Percent Accuracy</t>
  </si>
  <si>
    <t>Laplacian</t>
  </si>
  <si>
    <t>SobelX</t>
  </si>
  <si>
    <t>Canny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</si>
</sst>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3" numFmtId="0" xfId="0" applyAlignment="1" applyFill="1" applyFont="1">
      <alignment horizontal="left" readingOrder="0"/>
    </xf>
    <xf borderId="0" fillId="0" fontId="1" numFmtId="0" xfId="0" applyFont="1"/>
    <xf borderId="0" fillId="3" fontId="1" numFmtId="0" xfId="0" applyFill="1" applyFont="1"/>
    <xf borderId="0" fillId="3" fontId="1" numFmtId="0" xfId="0" applyAlignment="1" applyFont="1">
      <alignment readingOrder="0"/>
    </xf>
    <xf borderId="0" fillId="4" fontId="1" numFmtId="0" xfId="0" applyFill="1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57"/>
    <col customWidth="1" min="2" max="2" width="41.29"/>
    <col customWidth="1" min="3" max="3" width="40.0"/>
    <col customWidth="1" min="4" max="4" width="20.71"/>
    <col customWidth="1" min="5" max="5" width="23.0"/>
    <col customWidth="1" min="7" max="7" width="23.71"/>
    <col customWidth="1" min="8" max="8" width="25.86"/>
    <col customWidth="1" min="9" max="9" width="26.0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2" t="s">
        <v>4</v>
      </c>
      <c r="B2" s="3">
        <f>7.1*6.7</f>
        <v>47.57</v>
      </c>
      <c r="C2" s="4">
        <f>7.87402*5.90551</f>
        <v>46.50010385</v>
      </c>
      <c r="D2" s="5">
        <f t="shared" ref="D2:D31" si="1">ABS(DIVIDE(MINUS(B2,C2),C2))</f>
        <v>0.02300846796</v>
      </c>
      <c r="E2" s="5">
        <f t="shared" ref="E2:E31" si="2">MINUS(1,D2)</f>
        <v>0.976991532</v>
      </c>
    </row>
    <row r="3">
      <c r="B3" s="3">
        <f>6.8*6.5</f>
        <v>44.2</v>
      </c>
      <c r="C3" s="3">
        <f>7.08661*7.48031</f>
        <v>53.01003965</v>
      </c>
      <c r="D3" s="5">
        <f t="shared" si="1"/>
        <v>0.1661956812</v>
      </c>
      <c r="E3" s="5">
        <f t="shared" si="2"/>
        <v>0.8338043188</v>
      </c>
    </row>
    <row r="4">
      <c r="B4" s="3">
        <f>7.4*6.6+8.1*7.8</f>
        <v>112.02</v>
      </c>
      <c r="C4" s="3">
        <f t="shared" ref="C4:C11" si="3">7.08661*7.48031+7.08661*7.48031</f>
        <v>106.0200793</v>
      </c>
      <c r="D4" s="5">
        <f t="shared" si="1"/>
        <v>0.05659230536</v>
      </c>
      <c r="E4" s="5">
        <f t="shared" si="2"/>
        <v>0.9434076946</v>
      </c>
    </row>
    <row r="5">
      <c r="B5" s="3">
        <f>6.8*6.9+7.7*8</f>
        <v>108.52</v>
      </c>
      <c r="C5" s="3">
        <f t="shared" si="3"/>
        <v>106.0200793</v>
      </c>
      <c r="D5" s="5">
        <f t="shared" si="1"/>
        <v>0.02357969093</v>
      </c>
      <c r="E5" s="5">
        <f t="shared" si="2"/>
        <v>0.9764203091</v>
      </c>
    </row>
    <row r="6">
      <c r="B6" s="3">
        <f>7.6*7.2+8.5*8.2</f>
        <v>124.42</v>
      </c>
      <c r="C6" s="3">
        <f t="shared" si="3"/>
        <v>106.0200793</v>
      </c>
      <c r="D6" s="5">
        <f t="shared" si="1"/>
        <v>0.1735512822</v>
      </c>
      <c r="E6" s="5">
        <f t="shared" si="2"/>
        <v>0.8264487178</v>
      </c>
    </row>
    <row r="7">
      <c r="B7" s="3">
        <f>7.1*5.8+7.2*6</f>
        <v>84.38</v>
      </c>
      <c r="C7" s="3">
        <f t="shared" si="3"/>
        <v>106.0200793</v>
      </c>
      <c r="D7" s="5">
        <f t="shared" si="1"/>
        <v>0.2041130269</v>
      </c>
      <c r="E7" s="5">
        <f t="shared" si="2"/>
        <v>0.7958869731</v>
      </c>
    </row>
    <row r="8">
      <c r="B8" s="3">
        <f>6.8*6.5+7.4*7.1</f>
        <v>96.74</v>
      </c>
      <c r="C8" s="3">
        <f t="shared" si="3"/>
        <v>106.0200793</v>
      </c>
      <c r="D8" s="5">
        <f t="shared" si="1"/>
        <v>0.08753133708</v>
      </c>
      <c r="E8" s="5">
        <f t="shared" si="2"/>
        <v>0.9124686629</v>
      </c>
    </row>
    <row r="9">
      <c r="B9" s="3">
        <f>6.6*7.2+8.6*7</f>
        <v>107.72</v>
      </c>
      <c r="C9" s="3">
        <f t="shared" si="3"/>
        <v>106.0200793</v>
      </c>
      <c r="D9" s="5">
        <f t="shared" si="1"/>
        <v>0.01603395048</v>
      </c>
      <c r="E9" s="5">
        <f t="shared" si="2"/>
        <v>0.9839660495</v>
      </c>
    </row>
    <row r="10">
      <c r="B10" s="3">
        <f>5.7*6.2+7*6.3</f>
        <v>79.44</v>
      </c>
      <c r="C10" s="3">
        <f t="shared" si="3"/>
        <v>106.0200793</v>
      </c>
      <c r="D10" s="5">
        <f t="shared" si="1"/>
        <v>0.2507079741</v>
      </c>
      <c r="E10" s="5">
        <f t="shared" si="2"/>
        <v>0.7492920259</v>
      </c>
    </row>
    <row r="11">
      <c r="B11" s="3">
        <f>6.8*6.6+7.7*8</f>
        <v>106.48</v>
      </c>
      <c r="C11" s="3">
        <f t="shared" si="3"/>
        <v>106.0200793</v>
      </c>
      <c r="D11" s="5">
        <f t="shared" si="1"/>
        <v>0.004338052799</v>
      </c>
      <c r="E11" s="5">
        <f t="shared" si="2"/>
        <v>0.9956619472</v>
      </c>
    </row>
    <row r="12">
      <c r="A12" s="2" t="s">
        <v>5</v>
      </c>
      <c r="B12" s="3">
        <f>0.1*0.1</f>
        <v>0.01</v>
      </c>
      <c r="C12" s="4">
        <f>7.87402*5.90551</f>
        <v>46.50010385</v>
      </c>
      <c r="D12" s="5">
        <f t="shared" si="1"/>
        <v>0.9997849467</v>
      </c>
      <c r="E12" s="5">
        <f t="shared" si="2"/>
        <v>0.0002150532832</v>
      </c>
    </row>
    <row r="13">
      <c r="B13" s="3">
        <f>0.2*0.2</f>
        <v>0.04</v>
      </c>
      <c r="C13" s="3">
        <f>7.08661*7.48031</f>
        <v>53.01003965</v>
      </c>
      <c r="D13" s="5">
        <f t="shared" si="1"/>
        <v>0.999245426</v>
      </c>
      <c r="E13" s="5">
        <f t="shared" si="2"/>
        <v>0.0007545740442</v>
      </c>
    </row>
    <row r="14">
      <c r="B14" s="3">
        <f>0+ 0.4*0.4</f>
        <v>0.16</v>
      </c>
      <c r="C14" s="3">
        <f t="shared" ref="C14:C21" si="4">7.08661*7.48031+7.08661*7.48031</f>
        <v>106.0200793</v>
      </c>
      <c r="D14" s="5">
        <f t="shared" si="1"/>
        <v>0.9984908519</v>
      </c>
      <c r="E14" s="5">
        <f t="shared" si="2"/>
        <v>0.001509148088</v>
      </c>
    </row>
    <row r="15">
      <c r="B15" s="3">
        <f t="shared" ref="B15:B16" si="5">0</f>
        <v>0</v>
      </c>
      <c r="C15" s="3">
        <f t="shared" si="4"/>
        <v>106.0200793</v>
      </c>
      <c r="D15" s="5">
        <f t="shared" si="1"/>
        <v>1</v>
      </c>
      <c r="E15" s="5">
        <f t="shared" si="2"/>
        <v>0</v>
      </c>
    </row>
    <row r="16">
      <c r="B16" s="3">
        <f t="shared" si="5"/>
        <v>0</v>
      </c>
      <c r="C16" s="3">
        <f t="shared" si="4"/>
        <v>106.0200793</v>
      </c>
      <c r="D16" s="5">
        <f t="shared" si="1"/>
        <v>1</v>
      </c>
      <c r="E16" s="5">
        <f t="shared" si="2"/>
        <v>0</v>
      </c>
    </row>
    <row r="17">
      <c r="B17" s="3">
        <v>0.0</v>
      </c>
      <c r="C17" s="3">
        <f t="shared" si="4"/>
        <v>106.0200793</v>
      </c>
      <c r="D17" s="5">
        <f t="shared" si="1"/>
        <v>1</v>
      </c>
      <c r="E17" s="5">
        <f t="shared" si="2"/>
        <v>0</v>
      </c>
    </row>
    <row r="18">
      <c r="B18" s="3">
        <f>0.1*0.1+0.2*0.2</f>
        <v>0.05</v>
      </c>
      <c r="C18" s="3">
        <f t="shared" si="4"/>
        <v>106.0200793</v>
      </c>
      <c r="D18" s="5">
        <f t="shared" si="1"/>
        <v>0.9995283912</v>
      </c>
      <c r="E18" s="5">
        <f t="shared" si="2"/>
        <v>0.0004716087776</v>
      </c>
    </row>
    <row r="19">
      <c r="B19" s="3">
        <f>0.2*0.2+0.1*0.1</f>
        <v>0.05</v>
      </c>
      <c r="C19" s="3">
        <f t="shared" si="4"/>
        <v>106.0200793</v>
      </c>
      <c r="D19" s="5">
        <f t="shared" si="1"/>
        <v>0.9995283912</v>
      </c>
      <c r="E19" s="5">
        <f t="shared" si="2"/>
        <v>0.0004716087776</v>
      </c>
    </row>
    <row r="20">
      <c r="B20" s="3">
        <f t="shared" ref="B20:B21" si="6">0.1*0.1</f>
        <v>0.01</v>
      </c>
      <c r="C20" s="3">
        <f t="shared" si="4"/>
        <v>106.0200793</v>
      </c>
      <c r="D20" s="5">
        <f t="shared" si="1"/>
        <v>0.9999056782</v>
      </c>
      <c r="E20" s="5">
        <f t="shared" si="2"/>
        <v>0.00009432175552</v>
      </c>
    </row>
    <row r="21">
      <c r="B21" s="3">
        <f t="shared" si="6"/>
        <v>0.01</v>
      </c>
      <c r="C21" s="3">
        <f t="shared" si="4"/>
        <v>106.0200793</v>
      </c>
      <c r="D21" s="5">
        <f t="shared" si="1"/>
        <v>0.9999056782</v>
      </c>
      <c r="E21" s="5">
        <f t="shared" si="2"/>
        <v>0.00009432175552</v>
      </c>
    </row>
    <row r="22">
      <c r="A22" s="2" t="s">
        <v>6</v>
      </c>
      <c r="B22" s="3">
        <f>8.4*7.8</f>
        <v>65.52</v>
      </c>
      <c r="C22" s="4">
        <f>7.87402*5.90551</f>
        <v>46.50010385</v>
      </c>
      <c r="D22" s="5">
        <f t="shared" si="1"/>
        <v>0.4090291112</v>
      </c>
      <c r="E22" s="5">
        <f t="shared" si="2"/>
        <v>0.5909708888</v>
      </c>
    </row>
    <row r="23">
      <c r="B23" s="3">
        <f>8.1*7.5</f>
        <v>60.75</v>
      </c>
      <c r="C23" s="3">
        <f>7.08661*7.48031</f>
        <v>53.01003965</v>
      </c>
      <c r="D23" s="5">
        <f t="shared" si="1"/>
        <v>0.1460093296</v>
      </c>
      <c r="E23" s="5">
        <f t="shared" si="2"/>
        <v>0.8539906704</v>
      </c>
    </row>
    <row r="24">
      <c r="B24" s="3">
        <f>8.1*7.3+8.9*8.6</f>
        <v>135.67</v>
      </c>
      <c r="C24" s="3">
        <f t="shared" ref="C24:C31" si="7">7.08661*7.48031+7.08661*7.48031</f>
        <v>106.0200793</v>
      </c>
      <c r="D24" s="5">
        <f t="shared" si="1"/>
        <v>0.2796632572</v>
      </c>
      <c r="E24" s="5">
        <f t="shared" si="2"/>
        <v>0.7203367428</v>
      </c>
    </row>
    <row r="25">
      <c r="B25" s="3">
        <f>7.4*7.6+8.5*8.8</f>
        <v>131.04</v>
      </c>
      <c r="C25" s="3">
        <f t="shared" si="7"/>
        <v>106.0200793</v>
      </c>
      <c r="D25" s="5">
        <f t="shared" si="1"/>
        <v>0.2359922844</v>
      </c>
      <c r="E25" s="5">
        <f t="shared" si="2"/>
        <v>0.7640077156</v>
      </c>
    </row>
    <row r="26">
      <c r="B26" s="3">
        <f>8.3*8.8+9.4*9.1</f>
        <v>158.58</v>
      </c>
      <c r="C26" s="3">
        <f t="shared" si="7"/>
        <v>106.0200793</v>
      </c>
      <c r="D26" s="5">
        <f t="shared" si="1"/>
        <v>0.4957543991</v>
      </c>
      <c r="E26" s="5">
        <f t="shared" si="2"/>
        <v>0.5042456009</v>
      </c>
      <c r="H26" s="1" t="s">
        <v>7</v>
      </c>
      <c r="I26" s="1" t="s">
        <v>8</v>
      </c>
    </row>
    <row r="27">
      <c r="B27" s="3">
        <f>7.1*5.8+7.2*6.1</f>
        <v>85.1</v>
      </c>
      <c r="C27" s="3">
        <f t="shared" si="7"/>
        <v>106.0200793</v>
      </c>
      <c r="D27" s="5">
        <f t="shared" si="1"/>
        <v>0.1973218605</v>
      </c>
      <c r="E27" s="5">
        <f t="shared" si="2"/>
        <v>0.8026781395</v>
      </c>
      <c r="G27" s="1" t="s">
        <v>9</v>
      </c>
      <c r="H27" s="6">
        <f>AVERAGE(D12:D21)</f>
        <v>0.9996389364</v>
      </c>
      <c r="I27" s="7">
        <f t="shared" ref="I27:I29" si="8">MINUS(1,H27)</f>
        <v>0.0003610636482</v>
      </c>
    </row>
    <row r="28">
      <c r="B28" s="3">
        <f>7.6*7.2+8.2*7.9</f>
        <v>119.5</v>
      </c>
      <c r="C28" s="3">
        <f t="shared" si="7"/>
        <v>106.0200793</v>
      </c>
      <c r="D28" s="5">
        <f t="shared" si="1"/>
        <v>0.1271449785</v>
      </c>
      <c r="E28" s="5">
        <f t="shared" si="2"/>
        <v>0.8728550215</v>
      </c>
      <c r="G28" s="1" t="s">
        <v>10</v>
      </c>
      <c r="H28" s="6">
        <f>AVERAGE(D22:D31)</f>
        <v>0.2108796232</v>
      </c>
      <c r="I28" s="7">
        <f t="shared" si="8"/>
        <v>0.7891203768</v>
      </c>
    </row>
    <row r="29">
      <c r="B29" s="3">
        <f>7.3*8+9.5*7</f>
        <v>124.9</v>
      </c>
      <c r="C29" s="3">
        <f t="shared" si="7"/>
        <v>106.0200793</v>
      </c>
      <c r="D29" s="5">
        <f t="shared" si="1"/>
        <v>0.1780787265</v>
      </c>
      <c r="E29" s="5">
        <f t="shared" si="2"/>
        <v>0.8219212735</v>
      </c>
      <c r="G29" s="1" t="s">
        <v>11</v>
      </c>
      <c r="H29" s="8">
        <f>AVERAGE(D2:D11)</f>
        <v>0.1005651769</v>
      </c>
      <c r="I29" s="9">
        <f t="shared" si="8"/>
        <v>0.8994348231</v>
      </c>
    </row>
    <row r="30">
      <c r="B30" s="3">
        <f>6.4*6.8+8.7*7.2</f>
        <v>106.16</v>
      </c>
      <c r="C30" s="3">
        <f t="shared" si="7"/>
        <v>106.0200793</v>
      </c>
      <c r="D30" s="5">
        <f t="shared" si="1"/>
        <v>0.001319756623</v>
      </c>
      <c r="E30" s="5">
        <f t="shared" si="2"/>
        <v>0.9986802434</v>
      </c>
    </row>
    <row r="31">
      <c r="B31" s="3">
        <f>6.8*6.9+7.8*8.1</f>
        <v>110.1</v>
      </c>
      <c r="C31" s="3">
        <f t="shared" si="7"/>
        <v>106.0200793</v>
      </c>
      <c r="D31" s="5">
        <f t="shared" si="1"/>
        <v>0.0384825283</v>
      </c>
      <c r="E31" s="5">
        <f t="shared" si="2"/>
        <v>0.9615174717</v>
      </c>
    </row>
  </sheetData>
  <drawing r:id="rId1"/>
</worksheet>
</file>