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altercarvalho\Documents\"/>
    </mc:Choice>
  </mc:AlternateContent>
  <bookViews>
    <workbookView xWindow="0" yWindow="0" windowWidth="28800" windowHeight="11235"/>
  </bookViews>
  <sheets>
    <sheet name="Plan1"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6" i="1" l="1"/>
  <c r="M156" i="1"/>
  <c r="L156" i="1"/>
  <c r="K156" i="1"/>
  <c r="A156" i="1"/>
  <c r="N155" i="1"/>
  <c r="M155" i="1"/>
  <c r="L155" i="1"/>
  <c r="K155" i="1"/>
  <c r="A155" i="1"/>
  <c r="N154" i="1"/>
  <c r="M154" i="1"/>
  <c r="L154" i="1"/>
  <c r="K154" i="1"/>
  <c r="A154" i="1"/>
  <c r="N153" i="1"/>
  <c r="M153" i="1"/>
  <c r="L153" i="1"/>
  <c r="K153" i="1"/>
  <c r="A153" i="1"/>
  <c r="N152" i="1"/>
  <c r="M152" i="1"/>
  <c r="L152" i="1"/>
  <c r="K152" i="1"/>
  <c r="A152" i="1"/>
  <c r="N151" i="1"/>
  <c r="M151" i="1"/>
  <c r="L151" i="1"/>
  <c r="K151" i="1"/>
  <c r="A151" i="1"/>
  <c r="N150" i="1"/>
  <c r="M150" i="1"/>
  <c r="L150" i="1"/>
  <c r="K150" i="1"/>
  <c r="A150" i="1"/>
  <c r="N149" i="1"/>
  <c r="M149" i="1"/>
  <c r="L149" i="1"/>
  <c r="K149" i="1"/>
  <c r="A149" i="1"/>
  <c r="N148" i="1"/>
  <c r="M148" i="1"/>
  <c r="L148" i="1"/>
  <c r="K148" i="1"/>
  <c r="A148" i="1"/>
  <c r="N147" i="1"/>
  <c r="M147" i="1"/>
  <c r="L147" i="1"/>
  <c r="K147" i="1"/>
  <c r="A147" i="1"/>
  <c r="N146" i="1"/>
  <c r="M146" i="1"/>
  <c r="L146" i="1"/>
  <c r="K146" i="1"/>
  <c r="A146" i="1"/>
  <c r="N145" i="1"/>
  <c r="M145" i="1"/>
  <c r="L145" i="1"/>
  <c r="K145" i="1"/>
  <c r="A145" i="1"/>
  <c r="N144" i="1"/>
  <c r="M144" i="1"/>
  <c r="L144" i="1"/>
  <c r="K144" i="1"/>
  <c r="A144" i="1"/>
  <c r="N143" i="1"/>
  <c r="M143" i="1"/>
  <c r="L143" i="1"/>
  <c r="K143" i="1"/>
  <c r="A143" i="1"/>
  <c r="N142" i="1"/>
  <c r="M142" i="1"/>
  <c r="L142" i="1"/>
  <c r="K142" i="1"/>
  <c r="A142" i="1"/>
  <c r="N141" i="1"/>
  <c r="M141" i="1"/>
  <c r="L141" i="1"/>
  <c r="K141" i="1"/>
  <c r="A141" i="1"/>
  <c r="N140" i="1"/>
  <c r="M140" i="1"/>
  <c r="L140" i="1"/>
  <c r="K140" i="1"/>
  <c r="A140" i="1"/>
  <c r="N139" i="1"/>
  <c r="M139" i="1"/>
  <c r="L139" i="1"/>
  <c r="K139" i="1"/>
  <c r="A139" i="1"/>
  <c r="N138" i="1"/>
  <c r="M138" i="1"/>
  <c r="L138" i="1"/>
  <c r="K138" i="1"/>
  <c r="A138" i="1"/>
  <c r="N137" i="1"/>
  <c r="M137" i="1"/>
  <c r="L137" i="1"/>
  <c r="K137" i="1"/>
  <c r="A137" i="1"/>
  <c r="N136" i="1"/>
  <c r="M136" i="1"/>
  <c r="L136" i="1"/>
  <c r="K136" i="1"/>
  <c r="A136" i="1"/>
  <c r="N135" i="1"/>
  <c r="M135" i="1"/>
  <c r="L135" i="1"/>
  <c r="K135" i="1"/>
  <c r="A135" i="1"/>
  <c r="N134" i="1"/>
  <c r="M134" i="1"/>
  <c r="L134" i="1"/>
  <c r="K134" i="1"/>
  <c r="A134" i="1"/>
  <c r="N133" i="1"/>
  <c r="M133" i="1"/>
  <c r="L133" i="1"/>
  <c r="K133" i="1"/>
  <c r="A133" i="1"/>
  <c r="N132" i="1"/>
  <c r="M132" i="1"/>
  <c r="L132" i="1"/>
  <c r="K132" i="1"/>
  <c r="A132" i="1"/>
  <c r="N131" i="1"/>
  <c r="M131" i="1"/>
  <c r="L131" i="1"/>
  <c r="K131" i="1"/>
  <c r="A131" i="1"/>
  <c r="N130" i="1"/>
  <c r="M130" i="1"/>
  <c r="L130" i="1"/>
  <c r="K130" i="1"/>
  <c r="A130" i="1"/>
  <c r="N129" i="1"/>
  <c r="M129" i="1"/>
  <c r="L129" i="1"/>
  <c r="K129" i="1"/>
  <c r="A129" i="1"/>
  <c r="N128" i="1"/>
  <c r="M128" i="1"/>
  <c r="L128" i="1"/>
  <c r="K128" i="1"/>
  <c r="A128" i="1"/>
  <c r="N127" i="1"/>
  <c r="M127" i="1"/>
  <c r="L127" i="1"/>
  <c r="K127" i="1"/>
  <c r="A127" i="1"/>
  <c r="N126" i="1"/>
  <c r="M126" i="1"/>
  <c r="L126" i="1"/>
  <c r="K126" i="1"/>
  <c r="A126" i="1"/>
  <c r="N125" i="1"/>
  <c r="M125" i="1"/>
  <c r="L125" i="1"/>
  <c r="K125" i="1"/>
  <c r="A125" i="1"/>
  <c r="N124" i="1"/>
  <c r="M124" i="1"/>
  <c r="L124" i="1"/>
  <c r="K124" i="1"/>
  <c r="A124" i="1"/>
  <c r="N123" i="1"/>
  <c r="M123" i="1"/>
  <c r="L123" i="1"/>
  <c r="K123" i="1"/>
  <c r="A123" i="1"/>
  <c r="N122" i="1"/>
  <c r="M122" i="1"/>
  <c r="L122" i="1"/>
  <c r="K122" i="1"/>
  <c r="A122" i="1"/>
  <c r="N121" i="1"/>
  <c r="M121" i="1"/>
  <c r="L121" i="1"/>
  <c r="K121" i="1"/>
  <c r="A121" i="1"/>
  <c r="N120" i="1"/>
  <c r="M120" i="1"/>
  <c r="L120" i="1"/>
  <c r="K120" i="1"/>
  <c r="A120" i="1"/>
  <c r="N119" i="1"/>
  <c r="M119" i="1"/>
  <c r="L119" i="1"/>
  <c r="K119" i="1"/>
  <c r="A119" i="1"/>
  <c r="N118" i="1"/>
  <c r="M118" i="1"/>
  <c r="L118" i="1"/>
  <c r="K118" i="1"/>
  <c r="A118" i="1"/>
  <c r="N117" i="1"/>
  <c r="M117" i="1"/>
  <c r="L117" i="1"/>
  <c r="K117" i="1"/>
  <c r="A117" i="1"/>
  <c r="N116" i="1"/>
  <c r="M116" i="1"/>
  <c r="L116" i="1"/>
  <c r="K116" i="1"/>
  <c r="A116" i="1"/>
  <c r="N115" i="1"/>
  <c r="M115" i="1"/>
  <c r="L115" i="1"/>
  <c r="K115" i="1"/>
  <c r="A115" i="1"/>
  <c r="N114" i="1"/>
  <c r="M114" i="1"/>
  <c r="L114" i="1"/>
  <c r="K114" i="1"/>
  <c r="A114" i="1"/>
  <c r="N113" i="1"/>
  <c r="M113" i="1"/>
  <c r="L113" i="1"/>
  <c r="K113" i="1"/>
  <c r="A113" i="1"/>
  <c r="N112" i="1"/>
  <c r="M112" i="1"/>
  <c r="L112" i="1"/>
  <c r="K112" i="1"/>
  <c r="A112" i="1"/>
  <c r="N111" i="1"/>
  <c r="M111" i="1"/>
  <c r="L111" i="1"/>
  <c r="K111" i="1"/>
  <c r="A111" i="1"/>
  <c r="N110" i="1"/>
  <c r="M110" i="1"/>
  <c r="L110" i="1"/>
  <c r="K110" i="1"/>
  <c r="A110" i="1"/>
  <c r="N109" i="1"/>
  <c r="M109" i="1"/>
  <c r="L109" i="1"/>
  <c r="K109" i="1"/>
  <c r="A109" i="1"/>
  <c r="N108" i="1"/>
  <c r="M108" i="1"/>
  <c r="L108" i="1"/>
  <c r="K108" i="1"/>
  <c r="A108" i="1"/>
  <c r="N107" i="1"/>
  <c r="M107" i="1"/>
  <c r="L107" i="1"/>
  <c r="K107" i="1"/>
  <c r="A107" i="1"/>
  <c r="N106" i="1"/>
  <c r="M106" i="1"/>
  <c r="L106" i="1"/>
  <c r="K106" i="1"/>
  <c r="A106" i="1"/>
  <c r="N105" i="1"/>
  <c r="M105" i="1"/>
  <c r="L105" i="1"/>
  <c r="K105" i="1"/>
  <c r="A105" i="1"/>
  <c r="N104" i="1"/>
  <c r="M104" i="1"/>
  <c r="L104" i="1"/>
  <c r="K104" i="1"/>
  <c r="A104" i="1"/>
  <c r="N103" i="1"/>
  <c r="M103" i="1"/>
  <c r="L103" i="1"/>
  <c r="K103" i="1"/>
  <c r="A103" i="1"/>
  <c r="N102" i="1"/>
  <c r="M102" i="1"/>
  <c r="L102" i="1"/>
  <c r="K102" i="1"/>
  <c r="A102" i="1"/>
  <c r="N101" i="1"/>
  <c r="M101" i="1"/>
  <c r="L101" i="1"/>
  <c r="K101" i="1"/>
  <c r="A101" i="1"/>
  <c r="N100" i="1"/>
  <c r="M100" i="1"/>
  <c r="L100" i="1"/>
  <c r="K100" i="1"/>
  <c r="A100" i="1"/>
  <c r="N99" i="1"/>
  <c r="M99" i="1"/>
  <c r="L99" i="1"/>
  <c r="K99" i="1"/>
  <c r="A99" i="1"/>
  <c r="N98" i="1"/>
  <c r="M98" i="1"/>
  <c r="L98" i="1"/>
  <c r="K98" i="1"/>
  <c r="A98" i="1"/>
  <c r="N97" i="1"/>
  <c r="M97" i="1"/>
  <c r="L97" i="1"/>
  <c r="K97" i="1"/>
  <c r="A97" i="1"/>
  <c r="N96" i="1"/>
  <c r="M96" i="1"/>
  <c r="L96" i="1"/>
  <c r="K96" i="1"/>
  <c r="A96" i="1"/>
  <c r="N95" i="1"/>
  <c r="M95" i="1"/>
  <c r="L95" i="1"/>
  <c r="K95" i="1"/>
  <c r="A95" i="1"/>
  <c r="N94" i="1"/>
  <c r="M94" i="1"/>
  <c r="L94" i="1"/>
  <c r="K94" i="1"/>
  <c r="A94" i="1"/>
  <c r="N93" i="1"/>
  <c r="M93" i="1"/>
  <c r="L93" i="1"/>
  <c r="K93" i="1"/>
  <c r="A93" i="1"/>
  <c r="N92" i="1"/>
  <c r="M92" i="1"/>
  <c r="L92" i="1"/>
  <c r="K92" i="1"/>
  <c r="A92" i="1"/>
  <c r="N91" i="1"/>
  <c r="M91" i="1"/>
  <c r="L91" i="1"/>
  <c r="K91" i="1"/>
  <c r="A91" i="1"/>
  <c r="N90" i="1"/>
  <c r="M90" i="1"/>
  <c r="L90" i="1"/>
  <c r="K90" i="1"/>
  <c r="A90" i="1"/>
  <c r="N89" i="1"/>
  <c r="M89" i="1"/>
  <c r="L89" i="1"/>
  <c r="K89" i="1"/>
  <c r="A89" i="1"/>
  <c r="N88" i="1"/>
  <c r="M88" i="1"/>
  <c r="L88" i="1"/>
  <c r="K88" i="1"/>
  <c r="A88" i="1"/>
  <c r="N87" i="1"/>
  <c r="M87" i="1"/>
  <c r="L87" i="1"/>
  <c r="K87" i="1"/>
  <c r="A87" i="1"/>
  <c r="N86" i="1"/>
  <c r="M86" i="1"/>
  <c r="L86" i="1"/>
  <c r="K86" i="1"/>
  <c r="A86" i="1"/>
  <c r="N85" i="1"/>
  <c r="M85" i="1"/>
  <c r="L85" i="1"/>
  <c r="K85" i="1"/>
  <c r="A85" i="1"/>
  <c r="N84" i="1"/>
  <c r="M84" i="1"/>
  <c r="L84" i="1"/>
  <c r="K84" i="1"/>
  <c r="A84" i="1"/>
  <c r="N83" i="1"/>
  <c r="M83" i="1"/>
  <c r="L83" i="1"/>
  <c r="K83" i="1"/>
  <c r="A83" i="1"/>
  <c r="N82" i="1"/>
  <c r="M82" i="1"/>
  <c r="L82" i="1"/>
  <c r="K82" i="1"/>
  <c r="A82" i="1"/>
  <c r="N81" i="1"/>
  <c r="M81" i="1"/>
  <c r="L81" i="1"/>
  <c r="K81" i="1"/>
  <c r="A81" i="1"/>
  <c r="N80" i="1"/>
  <c r="M80" i="1"/>
  <c r="L80" i="1"/>
  <c r="K80" i="1"/>
  <c r="A80" i="1"/>
  <c r="N79" i="1"/>
  <c r="M79" i="1"/>
  <c r="L79" i="1"/>
  <c r="K79" i="1"/>
  <c r="A79" i="1"/>
  <c r="N78" i="1"/>
  <c r="M78" i="1"/>
  <c r="L78" i="1"/>
  <c r="K78" i="1"/>
  <c r="A78" i="1"/>
  <c r="N77" i="1"/>
  <c r="M77" i="1"/>
  <c r="L77" i="1"/>
  <c r="K77" i="1"/>
  <c r="A77" i="1"/>
  <c r="N76" i="1"/>
  <c r="M76" i="1"/>
  <c r="L76" i="1"/>
  <c r="K76" i="1"/>
  <c r="F76" i="1"/>
  <c r="A76" i="1"/>
  <c r="N75" i="1"/>
  <c r="M75" i="1"/>
  <c r="L75" i="1"/>
  <c r="K75" i="1"/>
  <c r="A75" i="1"/>
  <c r="N74" i="1"/>
  <c r="M74" i="1"/>
  <c r="L74" i="1"/>
  <c r="K74" i="1"/>
  <c r="A74" i="1"/>
  <c r="N73" i="1"/>
  <c r="M73" i="1"/>
  <c r="L73" i="1"/>
  <c r="K73" i="1"/>
  <c r="A73" i="1"/>
  <c r="N72" i="1"/>
  <c r="M72" i="1"/>
  <c r="L72" i="1"/>
  <c r="K72" i="1"/>
  <c r="A72" i="1"/>
  <c r="N71" i="1"/>
  <c r="M71" i="1"/>
  <c r="L71" i="1"/>
  <c r="K71" i="1"/>
  <c r="A71" i="1"/>
  <c r="N70" i="1"/>
  <c r="M70" i="1"/>
  <c r="L70" i="1"/>
  <c r="K70" i="1"/>
  <c r="A70" i="1"/>
  <c r="N69" i="1"/>
  <c r="M69" i="1"/>
  <c r="L69" i="1"/>
  <c r="K69" i="1"/>
  <c r="A69" i="1"/>
  <c r="N68" i="1"/>
  <c r="M68" i="1"/>
  <c r="L68" i="1"/>
  <c r="K68" i="1"/>
  <c r="A68" i="1"/>
  <c r="N67" i="1"/>
  <c r="M67" i="1"/>
  <c r="L67" i="1"/>
  <c r="K67" i="1"/>
  <c r="A67" i="1"/>
  <c r="N66" i="1"/>
  <c r="M66" i="1"/>
  <c r="L66" i="1"/>
  <c r="K66" i="1"/>
  <c r="A66" i="1"/>
  <c r="N65" i="1"/>
  <c r="M65" i="1"/>
  <c r="L65" i="1"/>
  <c r="K65" i="1"/>
  <c r="A65" i="1"/>
  <c r="N64" i="1"/>
  <c r="M64" i="1"/>
  <c r="L64" i="1"/>
  <c r="K64" i="1"/>
  <c r="A64" i="1"/>
  <c r="A63" i="1"/>
  <c r="A62" i="1"/>
  <c r="N61" i="1"/>
  <c r="M61" i="1"/>
  <c r="L61" i="1"/>
  <c r="K61" i="1"/>
  <c r="A61" i="1"/>
  <c r="N60" i="1"/>
  <c r="M60" i="1"/>
  <c r="L60" i="1"/>
  <c r="K60" i="1"/>
  <c r="A60" i="1"/>
  <c r="N59" i="1"/>
  <c r="M59" i="1"/>
  <c r="L59" i="1"/>
  <c r="K59" i="1"/>
  <c r="A59" i="1"/>
  <c r="N58" i="1"/>
  <c r="M58" i="1"/>
  <c r="L58" i="1"/>
  <c r="K58" i="1"/>
  <c r="A58" i="1"/>
  <c r="N57" i="1"/>
  <c r="M57" i="1"/>
  <c r="L57" i="1"/>
  <c r="K57" i="1"/>
  <c r="A57" i="1"/>
  <c r="N56" i="1"/>
  <c r="M56" i="1"/>
  <c r="L56" i="1"/>
  <c r="K56" i="1"/>
  <c r="A56" i="1"/>
  <c r="N55" i="1"/>
  <c r="M55" i="1"/>
  <c r="L55" i="1"/>
  <c r="K55" i="1"/>
  <c r="A55" i="1"/>
  <c r="N54" i="1"/>
  <c r="M54" i="1"/>
  <c r="L54" i="1"/>
  <c r="K54" i="1"/>
  <c r="A54" i="1"/>
  <c r="N53" i="1"/>
  <c r="M53" i="1"/>
  <c r="L53" i="1"/>
  <c r="K53" i="1"/>
  <c r="A53" i="1"/>
  <c r="N52" i="1"/>
  <c r="M52" i="1"/>
  <c r="L52" i="1"/>
  <c r="K52" i="1"/>
  <c r="A52" i="1"/>
  <c r="N51" i="1"/>
  <c r="M51" i="1"/>
  <c r="L51" i="1"/>
  <c r="K51" i="1"/>
  <c r="A51" i="1"/>
  <c r="N50" i="1"/>
  <c r="M50" i="1"/>
  <c r="L50" i="1"/>
  <c r="K50" i="1"/>
  <c r="A50" i="1"/>
  <c r="N49" i="1"/>
  <c r="M49" i="1"/>
  <c r="L49" i="1"/>
  <c r="K49" i="1"/>
  <c r="A49" i="1"/>
  <c r="N48" i="1"/>
  <c r="M48" i="1"/>
  <c r="L48" i="1"/>
  <c r="K48" i="1"/>
  <c r="A48" i="1"/>
  <c r="N47" i="1"/>
  <c r="M47" i="1"/>
  <c r="L47" i="1"/>
  <c r="K47" i="1"/>
  <c r="A47" i="1"/>
  <c r="N46" i="1"/>
  <c r="M46" i="1"/>
  <c r="L46" i="1"/>
  <c r="K46" i="1"/>
  <c r="A46" i="1"/>
  <c r="N45" i="1"/>
  <c r="M45" i="1"/>
  <c r="L45" i="1"/>
  <c r="K45" i="1"/>
  <c r="A45" i="1"/>
  <c r="N44" i="1"/>
  <c r="M44" i="1"/>
  <c r="L44" i="1"/>
  <c r="K44" i="1"/>
  <c r="A44" i="1"/>
  <c r="N43" i="1"/>
  <c r="M43" i="1"/>
  <c r="L43" i="1"/>
  <c r="K43" i="1"/>
  <c r="A43" i="1"/>
  <c r="N42" i="1"/>
  <c r="M42" i="1"/>
  <c r="L42" i="1"/>
  <c r="K42" i="1"/>
  <c r="A42" i="1"/>
  <c r="N41" i="1"/>
  <c r="M41" i="1"/>
  <c r="L41" i="1"/>
  <c r="K41" i="1"/>
  <c r="A41" i="1"/>
  <c r="N40" i="1"/>
  <c r="M40" i="1"/>
  <c r="L40" i="1"/>
  <c r="K40" i="1"/>
  <c r="A40" i="1"/>
  <c r="N39" i="1"/>
  <c r="M39" i="1"/>
  <c r="L39" i="1"/>
  <c r="K39" i="1"/>
  <c r="A39" i="1"/>
  <c r="N38" i="1"/>
  <c r="M38" i="1"/>
  <c r="L38" i="1"/>
  <c r="K38" i="1"/>
  <c r="A38" i="1"/>
  <c r="N37" i="1"/>
  <c r="M37" i="1"/>
  <c r="L37" i="1"/>
  <c r="K37" i="1"/>
  <c r="A37" i="1"/>
  <c r="N36" i="1"/>
  <c r="M36" i="1"/>
  <c r="L36" i="1"/>
  <c r="K36" i="1"/>
  <c r="A36" i="1"/>
  <c r="N35" i="1"/>
  <c r="M35" i="1"/>
  <c r="L35" i="1"/>
  <c r="K35" i="1"/>
  <c r="A35" i="1"/>
  <c r="N34" i="1"/>
  <c r="M34" i="1"/>
  <c r="L34" i="1"/>
  <c r="K34" i="1"/>
  <c r="A34" i="1"/>
  <c r="N33" i="1"/>
  <c r="M33" i="1"/>
  <c r="L33" i="1"/>
  <c r="K33" i="1"/>
  <c r="A33" i="1"/>
  <c r="N32" i="1"/>
  <c r="M32" i="1"/>
  <c r="L32" i="1"/>
  <c r="K32" i="1"/>
  <c r="A32" i="1"/>
  <c r="N31" i="1"/>
  <c r="M31" i="1"/>
  <c r="L31" i="1"/>
  <c r="K31" i="1"/>
  <c r="A31" i="1"/>
  <c r="N30" i="1"/>
  <c r="M30" i="1"/>
  <c r="L30" i="1"/>
  <c r="K30" i="1"/>
  <c r="A30" i="1"/>
  <c r="N29" i="1"/>
  <c r="M29" i="1"/>
  <c r="L29" i="1"/>
  <c r="K29" i="1"/>
  <c r="A29" i="1"/>
  <c r="N28" i="1"/>
  <c r="M28" i="1"/>
  <c r="L28" i="1"/>
  <c r="K28" i="1"/>
  <c r="A28" i="1"/>
  <c r="N27" i="1"/>
  <c r="M27" i="1"/>
  <c r="L27" i="1"/>
  <c r="K27" i="1"/>
  <c r="A27" i="1"/>
  <c r="N26" i="1"/>
  <c r="M26" i="1"/>
  <c r="L26" i="1"/>
  <c r="K26" i="1"/>
  <c r="A26" i="1"/>
  <c r="N25" i="1"/>
  <c r="M25" i="1"/>
  <c r="L25" i="1"/>
  <c r="K25" i="1"/>
  <c r="A25" i="1"/>
  <c r="N24" i="1"/>
  <c r="M24" i="1"/>
  <c r="L24" i="1"/>
  <c r="K24" i="1"/>
  <c r="A24" i="1"/>
  <c r="N23" i="1"/>
  <c r="M23" i="1"/>
  <c r="L23" i="1"/>
  <c r="K23" i="1"/>
  <c r="A23" i="1"/>
  <c r="N22" i="1"/>
  <c r="M22" i="1"/>
  <c r="L22" i="1"/>
  <c r="K22" i="1"/>
  <c r="A22" i="1"/>
  <c r="N21" i="1"/>
  <c r="M21" i="1"/>
  <c r="L21" i="1"/>
  <c r="K21" i="1"/>
  <c r="A21" i="1"/>
  <c r="N20" i="1"/>
  <c r="M20" i="1"/>
  <c r="L20" i="1"/>
  <c r="K20" i="1"/>
  <c r="A20" i="1"/>
  <c r="N19" i="1"/>
  <c r="M19" i="1"/>
  <c r="L19" i="1"/>
  <c r="K19" i="1"/>
  <c r="A19" i="1"/>
  <c r="N18" i="1"/>
  <c r="M18" i="1"/>
  <c r="L18" i="1"/>
  <c r="K18" i="1"/>
  <c r="A18" i="1"/>
  <c r="N17" i="1"/>
  <c r="M17" i="1"/>
  <c r="L17" i="1"/>
  <c r="K17" i="1"/>
  <c r="A17" i="1"/>
  <c r="N16" i="1"/>
  <c r="M16" i="1"/>
  <c r="L16" i="1"/>
  <c r="K16" i="1"/>
  <c r="A16" i="1"/>
  <c r="N15" i="1"/>
  <c r="M15" i="1"/>
  <c r="L15" i="1"/>
  <c r="K15" i="1"/>
  <c r="A15" i="1"/>
  <c r="N14" i="1"/>
  <c r="M14" i="1"/>
  <c r="L14" i="1"/>
  <c r="K14" i="1"/>
  <c r="A14" i="1"/>
  <c r="N13" i="1"/>
  <c r="M13" i="1"/>
  <c r="L13" i="1"/>
  <c r="K13" i="1"/>
  <c r="A13" i="1"/>
  <c r="N12" i="1"/>
  <c r="M12" i="1"/>
  <c r="L12" i="1"/>
  <c r="K12" i="1"/>
  <c r="A12" i="1"/>
  <c r="N11" i="1"/>
  <c r="M11" i="1"/>
  <c r="L11" i="1"/>
  <c r="K11" i="1"/>
  <c r="A11" i="1"/>
  <c r="N10" i="1"/>
  <c r="M10" i="1"/>
  <c r="L10" i="1"/>
  <c r="K10" i="1"/>
  <c r="A10" i="1"/>
  <c r="N9" i="1"/>
  <c r="M9" i="1"/>
  <c r="L9" i="1"/>
  <c r="K9" i="1"/>
  <c r="A9" i="1"/>
  <c r="N8" i="1"/>
  <c r="M8" i="1"/>
  <c r="L8" i="1"/>
  <c r="K8" i="1"/>
  <c r="A8" i="1"/>
  <c r="N7" i="1"/>
  <c r="M7" i="1"/>
  <c r="L7" i="1"/>
  <c r="K7" i="1"/>
  <c r="A7" i="1"/>
  <c r="N6" i="1"/>
  <c r="M6" i="1"/>
  <c r="L6" i="1"/>
  <c r="K6" i="1"/>
  <c r="A6" i="1"/>
  <c r="N5" i="1"/>
  <c r="M5" i="1"/>
  <c r="L5" i="1"/>
  <c r="K5" i="1"/>
  <c r="A5" i="1"/>
  <c r="N4" i="1"/>
  <c r="M4" i="1"/>
  <c r="L4" i="1"/>
  <c r="K4" i="1"/>
  <c r="A4" i="1"/>
  <c r="N3" i="1"/>
  <c r="M3" i="1"/>
  <c r="L3" i="1"/>
  <c r="K3" i="1"/>
  <c r="A3" i="1"/>
  <c r="N2" i="1"/>
  <c r="M2" i="1"/>
  <c r="L2" i="1"/>
  <c r="K2" i="1"/>
  <c r="A2" i="1"/>
</calcChain>
</file>

<file path=xl/sharedStrings.xml><?xml version="1.0" encoding="utf-8"?>
<sst xmlns="http://schemas.openxmlformats.org/spreadsheetml/2006/main" count="1216" uniqueCount="307">
  <si>
    <t>Nº DO CHAMADO</t>
  </si>
  <si>
    <t>DATA DE CRIAÇÃO</t>
  </si>
  <si>
    <t>RESPONSÁVEL</t>
  </si>
  <si>
    <t>DATA DA VISTORIA</t>
  </si>
  <si>
    <t>PRIORIDADE</t>
  </si>
  <si>
    <t>STATUS</t>
  </si>
  <si>
    <t>DESCRICÃO DO PROBLEMA</t>
  </si>
  <si>
    <t>Colunas2</t>
  </si>
  <si>
    <t>Colunas1</t>
  </si>
  <si>
    <t>Coluna2</t>
  </si>
  <si>
    <t>LOGRADOURO</t>
  </si>
  <si>
    <t>BAIRRO</t>
  </si>
  <si>
    <t>CONTATO</t>
  </si>
  <si>
    <t>CENTRO DE CUSTO</t>
  </si>
  <si>
    <t>SOLICITANTE</t>
  </si>
  <si>
    <t>ORIGEM DA DEMANDA</t>
  </si>
  <si>
    <t>GENIVAL</t>
  </si>
  <si>
    <t>ALTA</t>
  </si>
  <si>
    <t>VISTORIADO</t>
  </si>
  <si>
    <t xml:space="preserve">VERIFICAR A POSSIBILIDADE DE PROTEGER CABOS TELEFONICOS DA CHUVA </t>
  </si>
  <si>
    <t>CIVIL</t>
  </si>
  <si>
    <t>USINA RECICLADORA</t>
  </si>
  <si>
    <t>Equipe elétrica disponibilizou o chumbador e o poste, o restante é atribuição da civil</t>
  </si>
  <si>
    <t>EDUARDO GODOY</t>
  </si>
  <si>
    <t>E-MAIL</t>
  </si>
  <si>
    <t>GILLIARD</t>
  </si>
  <si>
    <t>BAIXA</t>
  </si>
  <si>
    <t>RESOLVIDO</t>
  </si>
  <si>
    <t>INFORMAMOS QUE OS DOIS VESTIÁRIOS DA REGIONAL CABUÇU, ESTÃO SEM LUZ EM UMA PARTE DELES. ACREDITAMOS QUE DEVIDO AS CHUVAS, OS REATORES DAS LÂMPADAS TENHAM QUEIMADO.
SENDO ASSIM, SOLICITAMOS UMA EQUIPE DE ELÉTRICA PARA VERIFICAR O PROBLEMA E REALIZAR A MANUTENÇÃO.</t>
  </si>
  <si>
    <t>ELÉTRICA</t>
  </si>
  <si>
    <t>C. O. CABUÇU</t>
  </si>
  <si>
    <t>Informado a equipe via whatsapp</t>
  </si>
  <si>
    <t>NICHOLAS</t>
  </si>
  <si>
    <t>AGUARDANDO VISTORIA</t>
  </si>
  <si>
    <t>VERIFICAR VAZAMENTO</t>
  </si>
  <si>
    <t>HIDRAULICA</t>
  </si>
  <si>
    <t>C. O. AEROPORTO</t>
  </si>
  <si>
    <t>MARCOS BENTO</t>
  </si>
  <si>
    <t>MÉDIA</t>
  </si>
  <si>
    <t xml:space="preserve">SOLICITAMOS A TROCA DE 03 TELHAS DE AMIANTO 44 X 2,44, ( JÁ TEMOS AS MESMAS). </t>
  </si>
  <si>
    <t>CARPINTARIA</t>
  </si>
  <si>
    <t>ROGERIO NASCIMENTO</t>
  </si>
  <si>
    <t>LAMPADA QUEIMADA NA COPA 1º ANDAR</t>
  </si>
  <si>
    <t>SEDE PROGUARU</t>
  </si>
  <si>
    <t>PRESENCIAL</t>
  </si>
  <si>
    <t>TRATA-SE DE PROBLEMA NO EQUIPAMENTO (ELET. SERGIO)</t>
  </si>
  <si>
    <t>WANDERLEY</t>
  </si>
  <si>
    <t>TELEFONE</t>
  </si>
  <si>
    <t>RICARDO</t>
  </si>
  <si>
    <t>DESMONTAGEM / MONTAGEM DA COBERTURA DO COORREDOR ENTRE NOVO VESTIÁRIO E ESCRITÓRIO</t>
  </si>
  <si>
    <t>LUIZ</t>
  </si>
  <si>
    <t>COLOCAÇÃO DE 1 PONTO 220V NA SALA 24</t>
  </si>
  <si>
    <t>Resolvido pelo eletricista sérgio</t>
  </si>
  <si>
    <t>MARCOS TERRITO</t>
  </si>
  <si>
    <t>2 CHUVEIROS PINGANDO CONSTATEMENTE NOS VESTIARIOS DO TAPA VALAS</t>
  </si>
  <si>
    <t>CELIA CAMPANO</t>
  </si>
  <si>
    <t>WHATSAPP</t>
  </si>
  <si>
    <t>VAZAMENTO NO ENGATE DO LAVATÓRIO, WC PORTARIA PRINCIPAL</t>
  </si>
  <si>
    <t>VERA</t>
  </si>
  <si>
    <t>AGUARDANDO MATERIAIS</t>
  </si>
  <si>
    <t>PROBLEMA NA ILUMINAÇÃO DO SETOR DE OBRAS VIÁRIAS</t>
  </si>
  <si>
    <t>falta solicitar 4 interruptores bipolares</t>
  </si>
  <si>
    <t>MANUTENÇÃO NA PLACA DO TETO - CONTROLE INTERNO</t>
  </si>
  <si>
    <t>DANIELA PULIEZI</t>
  </si>
  <si>
    <t>MANUTENÇÃO NO PORTÃO SOCIAL</t>
  </si>
  <si>
    <t>SERRALHERIA</t>
  </si>
  <si>
    <t>C. O. CUMBICA</t>
  </si>
  <si>
    <t>DENIS ROBERTO</t>
  </si>
  <si>
    <t>MANUTENÇÃO NO FORRO DA SALA DE ADMINISTRAÇÃO DO TAPA VALAS</t>
  </si>
  <si>
    <t>LUIZ FREITAS</t>
  </si>
  <si>
    <t>SOLICITA INSTALAÇÃO DE VENTILADORES NA SALA DE ADMINISTRAÇÃO DO TAPA VALAS</t>
  </si>
  <si>
    <t>SOLICITAMOS PROVIDENCIAR A INSTALAÇÃO ELÉTRICA E CABO DE REDE PARA UTILIZAÇÃO DE UM COMPUTADOR E A  INSTALAÇÃO DE UMA EXTENSÃO DE TELEFONE NA MESA DO SR. MARCOS  -TÉC. DE PAVIMENTAÇÃO   
LOCAL: SALA DO TB - C.O. CABUÇU.</t>
  </si>
  <si>
    <t>TROCA DE LÂMPADA QUEIMADA NO SESMT</t>
  </si>
  <si>
    <t>SESMT</t>
  </si>
  <si>
    <t>TROCA DE LÂMPADA QUEIMADA NO RH</t>
  </si>
  <si>
    <t>TORNEIRA NO SETOR DE TRANSPORTE LEVE PINGANGO CONSTANTEMENTE</t>
  </si>
  <si>
    <t>TRANS. LEVE</t>
  </si>
  <si>
    <t>CHUVEIROS DOS VESTIÁRIOS COM PROBLEMAS</t>
  </si>
  <si>
    <t>SEÇÃO DE TRANSP. PESADO</t>
  </si>
  <si>
    <t>5 chuveiros solicitados para isabelle dia 22/01/2020</t>
  </si>
  <si>
    <t>JULIO</t>
  </si>
  <si>
    <t>PROBLEMA NA ILUMNAÇÃO DA SALA DA MEIRE</t>
  </si>
  <si>
    <t>C. O. TABOÃO</t>
  </si>
  <si>
    <t>PROBLEMA NA ILUMINAÇÃO NO BANHEIRO MASCULINO</t>
  </si>
  <si>
    <t>FÁBRICA DE PRÉ-MOLDADOS</t>
  </si>
  <si>
    <t>PROBLEMA NA ILUMINAÇÃO DO GOR</t>
  </si>
  <si>
    <t>DENISE</t>
  </si>
  <si>
    <t>PROBLEMA NA ILUMINAÇÃO DA SALA DAS TELEFONISTAS</t>
  </si>
  <si>
    <t>PROBLEMA NA ILUMINAÇÃO EXTERNA</t>
  </si>
  <si>
    <t>PROBLEMA EM TOMADA NA SALA 3</t>
  </si>
  <si>
    <t xml:space="preserve">PORTA DE AÇO, GRADE E PORTAO PARA SALA DO PAINEL ELÉTRICO NO PISCINAO </t>
  </si>
  <si>
    <t>SERRALHERIA IPANEMA</t>
  </si>
  <si>
    <t>ENG. ROBSON</t>
  </si>
  <si>
    <t>DISPOSITIVO DE SEGURANCA PARA PADRAO DE ENTRADA E PAINEL ELETRICO DO PISCINAO.</t>
  </si>
  <si>
    <t>GRADIL PARA FECHAMENTO DO PADRAO DE ENTRADA DO PISCINAO</t>
  </si>
  <si>
    <t>PROBLEMA NA IDENTIFICAÇÃO DAS TOMADAS 220V</t>
  </si>
  <si>
    <t>GOSTARIA DE SOLICITAR A MANUTENÇÃO DO NOSSO BANHEIRO QUE SE ENCONTRA COM VAZAMENTO DE ÁGUA, APÓS O USO DA DESCARGA, ESTÁ HORRÍVEL A UTILIZAÇÃO DO MESMO.</t>
  </si>
  <si>
    <t>ALMOXARIFADO PIO XII</t>
  </si>
  <si>
    <t>MEICE CABRAL</t>
  </si>
  <si>
    <t xml:space="preserve">SOLICITAMOS POR GENTILEZA, A MANUTENÇÃO, REGULAGEM  OU SUBSTITUIÇÃO DA MOLA DO PORTÃO SOCIAL DA SEDE, QUANDO SOLTA O PORTÃO, ELA ACABA BATENDO O QUE PODE OCASIONAR DANOS MAIORES. </t>
  </si>
  <si>
    <t>OUTROS</t>
  </si>
  <si>
    <t>A MOLA EXISTENTE PRECISA SER SUBSTITUIDA</t>
  </si>
  <si>
    <t>MANUTENÇÃO NA GRELHA DO CORREDOR DE ACESSO PORTARIA 1</t>
  </si>
  <si>
    <t>VENHO POR MEIO DESTE E-MAIL SOLICITAR UMA VISTORIA NOS FIOS ELÉTRICOS NO COMPUTADOR,POIS O MESMO SE ENCONTRA INOPERANTE. (SERVIÇO MÉDICO)</t>
  </si>
  <si>
    <t>MÔNICA LEAL</t>
  </si>
  <si>
    <t>GOSTARÍAMOS DE SOLICITAR UM ENCANADOR PARA INSTALAR UM REGISTRO NA TUBULAÇÃO DE ÁGUA PARA O SETOR DE BORRACHARIA.</t>
  </si>
  <si>
    <t>GABRIEL MALFATO</t>
  </si>
  <si>
    <t>SOLICITAMOS A MANUTENÇÃO DE JANELA NA SALA 1.37, CUJO BASCULANTE QUEBROU. A JANELA ESTÁ PENDURADA, PODENDO OCASIONAR ACIDENTES. (GERENCIA DE COMUNICAÇÃO)</t>
  </si>
  <si>
    <t>PAULA MARUELLI</t>
  </si>
  <si>
    <t>SOLICITAMOS A MANUTENÇÃO (RECOLOCAÇÃO) DE PLACAS DE ISOPOR NO TETO DA SALA 1.37, QUE FORAM DESLOCADAS DEVIDO A UMA VENTANIA.
NENHUMA PLACA ESTÁ QUEBRADA.</t>
  </si>
  <si>
    <t>SOLICITO A INSTALAÇÃO DE UMA TOMADA PARA VENTILADOR (protocolo)</t>
  </si>
  <si>
    <t>JOSE CARDOSO</t>
  </si>
  <si>
    <t>INFORMAMOS QUE A MANGUEIRA DE GÁS LOCALIZADA NO REFEITÓRIO DA MECÂNICA VEM APRESENTANDO VAZAMENTO E OS FUNCIONÁRIOS ESTÃO RECLAMANDO PELO ODOR EXALADO. DIANTE DISSO, SOLICITAMOS QUE ESTA SEJA SUBSTITUÍDA PARA SANAR O PROBLEMA.</t>
  </si>
  <si>
    <t>SOLDAR PORTÃO SOCIAL</t>
  </si>
  <si>
    <t>FERNANDA MARA</t>
  </si>
  <si>
    <t>MANUTENÇÃO NA FEHADURA DO PORTÃO SOCIAL</t>
  </si>
  <si>
    <t>FEITO A REQUISIÇÃO DE NOVA FECHADURA</t>
  </si>
  <si>
    <t>CONCRETAGEM DA RAMPA DE ENTRADA DO ESTACIONAMENTO</t>
  </si>
  <si>
    <t>CENTRO DE APOIO REGIÃO CENTRAL</t>
  </si>
  <si>
    <t>GOR</t>
  </si>
  <si>
    <t>COLOCAÇÃO DE VIDROS NA JANELA DO REFEITORIO, COZINHA E ADMINISTRAÇÃO</t>
  </si>
  <si>
    <t>TELHADO COM DIVERSOS PONTOS DE GOTEIRAS NA SALA DE ADMINISTRAÇÃO E ALMOXARIFADO</t>
  </si>
  <si>
    <t>MANUTENÇÃO NOS CHUVEIROS VEST. MASCULINO</t>
  </si>
  <si>
    <t>REFLETORES QUEIMADOS NA AREA EXTERNA</t>
  </si>
  <si>
    <t>SOLICITAMOS UMA EQUIPE PARA INSTALAR UM PONTO DE LUZ NO CANIL DA REGIONAL CABUÇU.</t>
  </si>
  <si>
    <t>SOLICITAMOS A GENTILEZA DE VERIFICAR NO DEPARTAMENTO JURÍDICO SALA 173, A PAREDE PRÓXIMO A BOMBA DE ÁGUA, ONDE ENCONTRA-SE COM UMIDADE E O REBOQUE DA PAREDE ESTA CAINDO, SOLICITAMOS A GENTILEZA DE VERIFICAR E PROVIDÊNCIAS NECESSÁRIAS.</t>
  </si>
  <si>
    <t>IDALINA</t>
  </si>
  <si>
    <t>GOTEIRA NO TETO DA SALA DE TRANSPORTE LEVE, NECESSITA DE REVISÃO NO TELHADO</t>
  </si>
  <si>
    <t>SANDRO DIAS</t>
  </si>
  <si>
    <t>BANHEIRO ESTÁ PRECISANDO DE UMA MANUTENÇÃO EM UM VASO SANITÁRIO.  É NECESSÁRIO UMA TORRE DE ENTRADA PARA CAIXA ACOPLADA.</t>
  </si>
  <si>
    <t>CAMINHÃO COLIDIU NO MURO AO TENTAR ENTRAR COM O CAMINHÃO. CAUSANDO AVARIA DO LADO ESQUERDO SUPERIOR DO MURO, COMPROMETENDO O MOVIMENTO DO PORTÃO E PONDO EM RISCO A SEGURANÇA DE NOSSOS COLABORADORES. SOLICITAMOS A MANUTENÇÃO ASSIM QUE POSSÍVEL.</t>
  </si>
  <si>
    <t>C. O. PIMENTAS</t>
  </si>
  <si>
    <t>EDSON LIMA</t>
  </si>
  <si>
    <t>SOLICITAMOS O DESENTUPIMENTO DO VASO SANITÁRIO NO BANHEIRO MASCULINO DA MECÂNICA.</t>
  </si>
  <si>
    <t>SOLICITAMOS POR GENTILEZA COM URGÊNCIA O REPARO NO PORTÃO DO C.O AEROPORTO E O CONSERTO DO CABO ELÉTRICO QUE FOI  ROMPIDO DEVIDO A UMA COLISÃO DE UMA MAQUINA COM O POSTE, ONDE FICA UM DOS POUCOS REFLETORES EM FUNCIONAMENTO QUE TEMOS NO LOCAL ESTAMOS FALANDO DE UM LOCAL QUE TEM UMA LOCALIZAÇÃO DESFAVORÁVEL, O POSTO JÁ APRESENTA UMA DEFICIÊNCIA MUITO GRANDE EM QUESTÃO A ILUMINAÇÃO E TEM HISTÓRICO DE INVASÃO NESTA UNIDADE, SE POSSÍVEL INSTALAR NOVOS PONTOS DE ILUMINAÇÃO.</t>
  </si>
  <si>
    <t>VERIFICAR O BANHEIRO MASCULINO NO SEGUNDO ANDAR PRÓXIMO AO R.H, O MESMO ESTÁ ENTUPIDO</t>
  </si>
  <si>
    <t>CAMILA</t>
  </si>
  <si>
    <t>O VESTIÁRIO FEMININO ESTA COM VAZAMENTO NO CANO DO VASO PODENDO OCASIONAR ACIDENTES</t>
  </si>
  <si>
    <t xml:space="preserve">SUBSTITUIÇÃO DE UMA LÂMPADA QUEIMADA NA SALA DA GERÊNCIA GCCA, COM A REFORMULAÇÃO NO LAYOUT DA SALA, FICOU UM POUCO ESCURO DIFICULTANDO A VISÃO DO AMBIENTE.
</t>
  </si>
  <si>
    <t>SOLICITO A INSTALAÇÃO DE 04 VENTILADORES DE PAREDE NA SALA DA GERÊNCIA DE PLANEJAMENTO DA DIRTEC 1.
NO CASO, OS VENTILADORES JÁ FORAM COMPRADOS E ESTÃO À DISPOSIÇÃO PARA SEREM INSTALADOS.</t>
  </si>
  <si>
    <t>Aguardando oportunidade de execução</t>
  </si>
  <si>
    <t>MILA MORIMOTO</t>
  </si>
  <si>
    <t>O VIDRO DE UMA DAS JANELAS NA SALA DO JURÍDICO SOLTOU, NECESSITANDO DE CONSERTO URGENTE DADO O RISCO DE ACIDENTES E DAS CHUVAS RECORRENTES. CONSULTAMOS A POSSIBILIDADE DE VISTORIA NAS DEMAIS JANELAS.</t>
  </si>
  <si>
    <t>TROCA DE LAMPADA E REATOR NO ARQUIVO DO RH</t>
  </si>
  <si>
    <t>AOS CUIDADOS DO SERGIO</t>
  </si>
  <si>
    <t>PEDRO</t>
  </si>
  <si>
    <t>IZAIAS</t>
  </si>
  <si>
    <t>INSTALAÇÃO DE COMPRESSOR DE AR</t>
  </si>
  <si>
    <t>perguntar se foi resolvido para o julho</t>
  </si>
  <si>
    <t>TIDI</t>
  </si>
  <si>
    <t>CLAUDINEI</t>
  </si>
  <si>
    <t>REVISÃO NAS PORTAS E JANELAS METÁLICAS DO PARQUE JOSÉ DE ALENCAR</t>
  </si>
  <si>
    <t>SUP. PARQUE, PRAÇAS E ÁREAS VERDES</t>
  </si>
  <si>
    <t>Rua Catulo da Paixão Cearense, s/n</t>
  </si>
  <si>
    <t>Jardim América</t>
  </si>
  <si>
    <t>2475-9027</t>
  </si>
  <si>
    <t>0012-02-02-0001</t>
  </si>
  <si>
    <t>THAMIRIS</t>
  </si>
  <si>
    <t>SIPEX</t>
  </si>
  <si>
    <t>RUBENS</t>
  </si>
  <si>
    <t>REVISÃO NO TELHADO DO PARQUE JOSÉ DE ALENCAR</t>
  </si>
  <si>
    <t>CAMINHÃO COLIDIU COM A COLUNA DE APOIO DO PORTÃO 3 E ARRANCOU O BATENTE DE ENCOSTO DO PORTÃO.</t>
  </si>
  <si>
    <t>ESTÁ SENDO TRANCADO NA CORRENTE PROVISIORAMENTE ATÉ PROGRAMAR COM A SERRALHERIA</t>
  </si>
  <si>
    <t>PINTURA DA SALA DE INFORMATICA</t>
  </si>
  <si>
    <t>MARCOS GARCIA</t>
  </si>
  <si>
    <t>INFILTRAÇÃO NA SAÇA DA TOPOGRAFIA EM VÁRIOS PONTOS, MOLHANDO EQUIPAMENTOS</t>
  </si>
  <si>
    <t>JOSÉ LEVINDO</t>
  </si>
  <si>
    <t>REPARO NO TRINCO DO BANHEIRO DO PISO TÉRREO EM FRENTE AO RH</t>
  </si>
  <si>
    <t>DESENTUPIMENTO DOS BANHEIROS DO VESTIÁRIO 02 E DA PORTARIA 03 QUE ESTÃO TRANSBORDANDO</t>
  </si>
  <si>
    <t>EM ATENDIMENTO</t>
  </si>
  <si>
    <t>READEQUAÇÃO DAS INSTALAÇÕES ELÉTRICAS PARA CONTRATO DA SEGURADORA</t>
  </si>
  <si>
    <t>materiais solicitados em 03/03/2020 para Isabelle</t>
  </si>
  <si>
    <t>READEQUAÇÃO DAS INSTALAÇÕES ELÉTRICAS DA SALA DO FINANCEIRO</t>
  </si>
  <si>
    <t>PROBLEMA NA ILUMINAÇÃO DA SALA DA EQUIPE DE JARDINAGEM</t>
  </si>
  <si>
    <t>RAI</t>
  </si>
  <si>
    <t>PROBLEMA NA ILUMINAÇÃO DO ARQUIVO DO RH NA RAMPA</t>
  </si>
  <si>
    <t>PEDRO RH</t>
  </si>
  <si>
    <t>READEQUAÇÃO DE SALA NA GERENCIA DE INOVAÇÃO</t>
  </si>
  <si>
    <t>VERIFICAR LISTA DE MATERIAIS izaias</t>
  </si>
  <si>
    <t>READEQUAÇÃO DA ILUMINAÇÃO E TOMADAS NOVA SALA DO JOÃO FELIX</t>
  </si>
  <si>
    <t>PROBLEMA NA ILUMINAÇÃO DA SALA DO JURÍDICO</t>
  </si>
  <si>
    <t>MANUTENÇÃO DAS LÂMPADAS E REATORES DOS BANHEIROS EM FRENTE À QUADRA DA SEDE</t>
  </si>
  <si>
    <t>JEFFERSON BRITO</t>
  </si>
  <si>
    <t>PROBLEMA NA ILUMINAÇÃO DO BANHEIRO DA ADMINISTRAÇÃO</t>
  </si>
  <si>
    <t>C. O. SÃO JOÃO</t>
  </si>
  <si>
    <t>VANDA</t>
  </si>
  <si>
    <t>PROBLEMA NA ILUMINAÇÃO NA GERENCIA JURÍDICA</t>
  </si>
  <si>
    <t>PROBLEMA NA CHAVE LIGA/DESLIGA DA MESA VIBRATÓRIA</t>
  </si>
  <si>
    <t>VANDERLEI</t>
  </si>
  <si>
    <t>PROBLEMA NA INTERRUPTOR NA SALA DO JOEL</t>
  </si>
  <si>
    <t>JOEL</t>
  </si>
  <si>
    <t>PROBLEMA NO REFLETOR VAPOR DE SÓDIO DA ENTRADA</t>
  </si>
  <si>
    <t>GIL</t>
  </si>
  <si>
    <t>COLOCAÇÃO DE ESPELHO CONVEXO NA PORTARIA</t>
  </si>
  <si>
    <t>PROBLEMA NO DISJUNTOR DA POLICORTE</t>
  </si>
  <si>
    <t>PROBLEMA DE OSCILAÇÃO DE ENERGIA ELÉTRICA</t>
  </si>
  <si>
    <t>PROBLEMA NA ILUMINAÇÃO DO ALMOXARIFADO</t>
  </si>
  <si>
    <t>C. O. BONSUCESSO</t>
  </si>
  <si>
    <t>ANTHONY</t>
  </si>
  <si>
    <t>VALVULA HIDRA DO BANHEIRO FEMININO NO 1º ANDAR VAZANDO CONSTANTEMENTE</t>
  </si>
  <si>
    <t>FOI INTERDITADO O LOCAL ATÉ QUE SE PREOVIDENCIE O REPARO</t>
  </si>
  <si>
    <t>FOI COLOCADO UM PORTÃO NOVO EM NOSSO PÁTIO DE ARMAZENAMENTO DE MATERIAIS, NECESSITAMOS QUE O MESMO SEJA PINTADO, COR: AZUL MARINHO COM LOGO DA PROGUARU E O NOME C.O SÃO JOÃO</t>
  </si>
  <si>
    <t>ESTAMOS COM UM VAZAMENTO DE ÁGUA MUITO FORTE NO CANO QUE TRÁS ÁGUA PARA REGIONAL ACREDITAMOS QUE O CANO DEVE TER ESTOURADO</t>
  </si>
  <si>
    <t>SOLICITAMOS A MANUTENÇÃO DO MICTÓRIO LOCALIZADO NO VESTIÁRIO DA EQUIPE DE BOCA DE LOBO, POIS O MESMO ESTA VAZANDO E MOLHANDO O LOCAL</t>
  </si>
  <si>
    <t>UBIRAJARA</t>
  </si>
  <si>
    <t xml:space="preserve">SOLICITO DIVIDIR A PORTA DA SALA 119 (ENTREGA DE EPI) AO MEIO, SEMELHANTE A QUE FOI FEITA NA SALA DE COMPRAS.  TAL SOLICITAÇÃO SE FAZ NECESSÁRIA PARA EVITAR AGLOMERAÇÕES NO LOCAL E O MELHOR ATENDIMENTO E DISTRIBUIÇÃO DOS EPIS AOS FUNCIONÁRIOS </t>
  </si>
  <si>
    <t>PROBLEMA NA ILUMINAÇÃO DO SETOR DE PROTOCOLO</t>
  </si>
  <si>
    <t>JOSÉ CARDOSO</t>
  </si>
  <si>
    <t>PROBLEMA NA ILUMINAÇÃO DA GERENCIA DE COMPRAS E LICITAÇÕES</t>
  </si>
  <si>
    <t>DESINSTALAÇÃO DE BETONEIRA</t>
  </si>
  <si>
    <t>INSTALAÇÃO DE BETONEIRA</t>
  </si>
  <si>
    <t>CANCELADA</t>
  </si>
  <si>
    <t>INSTALAÇÃO DE SERRA CIRCULAR DE BANCADA</t>
  </si>
  <si>
    <t>CANCELADA PELO SOLICITANTE</t>
  </si>
  <si>
    <t>PROBLEMA NO ALIMENTADOR DO QDLF DA COZINHA</t>
  </si>
  <si>
    <t>MANUTENÇÃO NA ESCADA DE ALUMÍNIO DO TIPO GIRAFA (MANUTENÇÃO ELÉTRICA)</t>
  </si>
  <si>
    <t>PROBLEMA NA ILUMINAÇÃO DO REFEITÓRIO</t>
  </si>
  <si>
    <t>IEDA</t>
  </si>
  <si>
    <t>PROBLEMA DE ILUMINAÇÃO NO PROTOCOLO</t>
  </si>
  <si>
    <t>materiais solicitados em 28/04/2020 para Isabelle</t>
  </si>
  <si>
    <t>DENIS</t>
  </si>
  <si>
    <t>PROBLEMA NA TOMADA DO RELÓGIO DE PONTO</t>
  </si>
  <si>
    <t>PROBLEMA NO INTERRUPTOR DO VESTIÁRIO MASCULINO</t>
  </si>
  <si>
    <t>CORDOALHA ROMPIDA PELA MÁQUINA RETROESCAVADEIRA</t>
  </si>
  <si>
    <t>PROBLEMA DE RUÍDO NA CANCELA AUTOMÁTICA</t>
  </si>
  <si>
    <t>GILBERTO SENA</t>
  </si>
  <si>
    <t>PROBLEMA NO MOTOR PIVOTANTE DA PORTARIA 1 DA SEDE DA PROGUARU</t>
  </si>
  <si>
    <t>PROBLEMA NO PORTEIRO ELETRÔNICO DA PORTARIA 1 DA SEDE DA PROGUARU</t>
  </si>
  <si>
    <t>Ricardo Etelvino ficou responsável de solicitar o serviço completo</t>
  </si>
  <si>
    <t>READEQUAÇÃO DAS INSTALAÇÕES ELÉTRICAS DA GUARITA</t>
  </si>
  <si>
    <t>READEQUAÇÃO DOS VENTILADORES DO SETOR DE EDIFICAÇÕES</t>
  </si>
  <si>
    <t>material solicitado em 08/05/2020 para isabelle</t>
  </si>
  <si>
    <t>PROBLEMA NO CHUVEIRO DO VESTIÁRIO FEMININO</t>
  </si>
  <si>
    <t>ANTONIA</t>
  </si>
  <si>
    <t>TROCA DE LAMPADAS NA SALA 6 e SALA 5 DUVIDAS PROCURAR O XANDÃO</t>
  </si>
  <si>
    <t>CHANDÃO</t>
  </si>
  <si>
    <t>MANUTENÇÃO DA CAIXA DE ÁGUA PARA AVERIGUAÇÃO DA BOIA, POIS ESTA VAZANDO MUITA ÁGUA</t>
  </si>
  <si>
    <t>SOLICITAMOS SUPORTE PARA INSTALAÇÃO DA REFRESQUEIRA NO CENTRO OPERACIONAL BONSUCESSO</t>
  </si>
  <si>
    <t>RICARDO ROGER</t>
  </si>
  <si>
    <t>SOLICITAMOS A TROCA DA TORNEIRA DE JARDIM E DO REGISTRO DE GAVETA BRUTO DO TANQUE DE LIMPEZA DAS MÃOS DOS MECÂNICOS QUE FICA NO PATIO DA UNIDADE PEDRO DE TOLEDO, O MESMO ESTA VAZANDO</t>
  </si>
  <si>
    <t>CRISTIANO DE OLIVEIRA</t>
  </si>
  <si>
    <t>SOLICITAMOS ENCARECIDAMENTE PROFISSIONAIS HABILITADOS PARA A INSTALAÇÃO DE TOMADA 220V PARA O NOVO BEBEDOURO DESTINADO A ESTE CENTRO OPERACIONAL E PARA REVISÃO DE TODA A ILUMINAÇÃO DO PÁTIO.</t>
  </si>
  <si>
    <t>Falta fazer lista de materiais da iluminação externa (Coordenadora Miriam cobrou dia 14/07/2020), bebedouro resolvido</t>
  </si>
  <si>
    <t>SOLICITAMOS UMA EQUIPE DE ELÉTRICA PARA INSTALAÇÃO ELÉTRICA EM DUAS NOVAS SALAS NA REGIONAL CABUÇU E INSTALAÇÃO DE UMA CAMPAINHA NA PORTARIA DA REGIONAL</t>
  </si>
  <si>
    <t>materiais solicitados em 16/06/2020</t>
  </si>
  <si>
    <t>SOLICITAMOS POR GENTILEZA, O CONCERTO DE UM VAZAMENTO DE ÁGUA POTÁVEL EM UM CANO PRÓXIMO A RECEPÇÃO, NO MOMENTO O REGISTRO ESTA FECHADO E ESTÁ CAUSANDO ALGUNS TRANSTORNOS AOS COLABORADORES DA LIMPEZA E PARA USO DOS SANITÁRIOS</t>
  </si>
  <si>
    <t>SOLICITAMOS COM URGÊNCIA, O REPARO E POSSÍVEL ELEVAÇÃO DOS MUROS DO PORTÃO 03 SAÍDA DE VEÍCULOS, TIVEMOS UMA  OCORRÊNCIA NA MADRUGADO DO DIA 27/04/2020, ONDE HOUVE UMA INVASÃO DE UM MELIANTE TENTANDO FUGIR DA POLÍCIA</t>
  </si>
  <si>
    <t>SOLICITAMOS POR GENTILEZA, A MANUTENÇÃO NA PIA E NO MICTÓRIO DO BANHEIRO PRÓXIMO AO R.H.</t>
  </si>
  <si>
    <t>EFETUADO A TROCA DO SIFÃO E VALVULA DO MICTORIO</t>
  </si>
  <si>
    <t>MANUTENÇÃO NA MOLA DA PORTA DO SEREVIÇO MEDICO</t>
  </si>
  <si>
    <t>MARCOS TERITO</t>
  </si>
  <si>
    <t>READEQUAÇÃO DA PARTE ELETRICA TRANSPORTE LEVE</t>
  </si>
  <si>
    <t xml:space="preserve">SOLICITAMOS COM URGÊNCIA O DESENTUPIMENTO DO BANHEIRO DO VESTIÁRIO 2 MASCULINO, QUANDO ACIONADO A DESCARGA ACONTECE UM TRANSBORDAMENTO E AFETA AS OUTRAS CABINES O QUEM TEM CAUSADO MUITOS TRANSTORNOS E MUITAS VEZES IMPOSSIBILITANDO O USO E A HIFENIZAÇÃO CORRETA DO LOCAL, E NESTE MOMENTO DE PANDEMIA PODE OCORRER OUTROS TRANSTORNOS.  </t>
  </si>
  <si>
    <t>PONTO TOMADA 220V PARA CAFETEIRA - ANTIGA SALA DA ROSANGELA</t>
  </si>
  <si>
    <t>CRIS CAVALCANTI</t>
  </si>
  <si>
    <t>ENG. ANTONIO</t>
  </si>
  <si>
    <t>AUMENTO REPENTINO NO CONSUMO DE ENERGIA ELÉTRICA</t>
  </si>
  <si>
    <t>DENILSON SANTOS</t>
  </si>
  <si>
    <t xml:space="preserve">PROBLEMA DE ILUMINAÇÃO NA SALA 110 - TOPOGRAFIA </t>
  </si>
  <si>
    <t>DESCONHECIDO</t>
  </si>
  <si>
    <t>PROBLEMA ELÉTRICO USINA</t>
  </si>
  <si>
    <t>GABRIEL</t>
  </si>
  <si>
    <t>PROBLEMA DE ILUMINAÇÃO INTERNA</t>
  </si>
  <si>
    <t>JOSÉ ROBERTO</t>
  </si>
  <si>
    <t>SOLICITAMOS A MANUTENÇÃO DE UM VAZAMENTO NO VESTIÁRIO FEMININO DO CENTRO OPERACIONAL CUMBICA</t>
  </si>
  <si>
    <t>BRUNO</t>
  </si>
  <si>
    <t>SOLICITAMOS SERVIÇOS DE REPARO PARA A VÁLVULA DO MICTÓRIO NA MECÂNICA</t>
  </si>
  <si>
    <t>SOLICITAMOS A LIGAÇÃO DE MAIS UM PONTO DE ÁGUA DE RUA NO PATIO DA UNIDADE PEDRO DE TOLEDO AO LADO DA BORRACHARIA, PARA QUE OS MOTORISTAS POSSAM JOGAR UMA ÁGUA NOS VEÍCULOS PRINCIPALMENTE NOS DIAS DE CERRAÇÃO QUANDO OS VIDROS FICAM TODOS BRANCO</t>
  </si>
  <si>
    <t>PROBLEMA NO PONTO DE TOMADA DA REFRESQUEIRA</t>
  </si>
  <si>
    <t>PROBLEMA NA TOMADA DO PORTÃO SOCIAL</t>
  </si>
  <si>
    <t>ALMOXARIFADO IPANEMA</t>
  </si>
  <si>
    <t>PROGRAMADO PARA O ELETRICISTA DONIZETE RESOLVER</t>
  </si>
  <si>
    <t>PROBLEMA ILUMINAÇÃO EXTERNA EM FRENTE DA GUARITA</t>
  </si>
  <si>
    <t>ALAN</t>
  </si>
  <si>
    <t>PROBLEMA NO ACIONAMENTO DO PORTÃO SOCIAL</t>
  </si>
  <si>
    <t>solcitação de serviço dia 06/07/2020
obs: kit porteiro eletronico com MONITOR modelo HDL</t>
  </si>
  <si>
    <t>FERNANDO</t>
  </si>
  <si>
    <t>PROBLEMA NA USINA RECICLADORA</t>
  </si>
  <si>
    <t>Aguardando autorização da supervisão</t>
  </si>
  <si>
    <t>PROBLEMA PONTO DE ENERGIA AR CONDICIONADO SALA DO GERENTE DE ASSUNTOS LEGISLATIVOS</t>
  </si>
  <si>
    <t>VITOR AMODIO</t>
  </si>
  <si>
    <t>PROBLEMA NO INTERRUPTOR DA SALA 5</t>
  </si>
  <si>
    <t>Resolvido pelo eletricista moacir em 15/07/2020</t>
  </si>
  <si>
    <t>PROBLEMA ILUMINAÇÃO EXTERNA</t>
  </si>
  <si>
    <t>MANUTENÇÃO DE MAÇANETA DA PORTA DE SAÍDA DA RECEPÇÃO 2</t>
  </si>
  <si>
    <t>LIMPEZA DA CAIXA D'ÁGUA LOCALIZADA NA GUARITA DOS VIGIAS</t>
  </si>
  <si>
    <t>MANUTENÇÃO NO PORTÃO</t>
  </si>
  <si>
    <t>PROBLEMA NO DISJUNTOR DA ILUMINAÇÃO EXTERNA</t>
  </si>
  <si>
    <t>HÉLIO</t>
  </si>
  <si>
    <t>PROBLEMA NA ILUMINAÇÃO DO WC FEMININO ANDAR EDIFICAÇÕES</t>
  </si>
  <si>
    <t>PROBLEMA DE QUEDA DE ENERGIA NO CENTRO OPERACIONAL</t>
  </si>
  <si>
    <t>Problema no ramal da rua, serviço realizado pela edp bandeirantes</t>
  </si>
  <si>
    <t>PROBLEMA NAS TOMADAS E LAMPADAS</t>
  </si>
  <si>
    <t>manutenção das 2 torneiras do refeitório</t>
  </si>
  <si>
    <t>INSTALAÇÃO ELÉTRICA DE MESA VIBRATÓRIA</t>
  </si>
  <si>
    <t>VANDERLEY</t>
  </si>
  <si>
    <t>PROBLEMA NA CANCELA</t>
  </si>
  <si>
    <t>SUBSTITUIÇÃO DO MOTOR RECONDICIONADO DO TRITURADOR DA USINA</t>
  </si>
  <si>
    <t>Resolvido por Gheovani em 23/07/2020</t>
  </si>
  <si>
    <t>READEQUAÇÃO DA NOVA SALA DO SETOR MECÂNICA LOCALIZADO NO PIOXII</t>
  </si>
  <si>
    <t>Eletricista Gheovani começa em 24/07/20</t>
  </si>
  <si>
    <t xml:space="preserve">Manutenção nos banheiros masculino e feminino, colocar porta balcão no transporte leve, canaletas no transporte leve, substituição de alguns dispenser de álcool e sabonete </t>
  </si>
  <si>
    <t>DIVERSOS</t>
  </si>
  <si>
    <t>READEQUAÇÃO DAS INSTALAÇÕES ELÉTRICAS DA NOVA REGIONAL CO EMILIO RIBAS</t>
  </si>
  <si>
    <t>C. O. EMÍLIO RIBAS</t>
  </si>
  <si>
    <t>MANOBRA DE DESLIGAMENTO E RELIGAMENTO DO MOTOR DO BRITADOR DA USINA</t>
  </si>
  <si>
    <t>AGENDADO PARA 30/07/2020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</si>
</sst>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5" x14ac:knownFonts="1">
    <font>
      <sz val="11"/>
      <color theme="1"/>
      <name val="Calibri"/>
      <family val="2"/>
      <scheme val="minor"/>
    </font>
    <font>
      <b/>
      <sz val="11"/>
      <color theme="1"/>
      <name val="Calibri"/>
      <family val="2"/>
      <scheme val="minor"/>
    </font>
    <font>
      <b/>
      <sz val="10"/>
      <color theme="8" tint="-0.499984740745262"/>
      <name val="Calibri"/>
      <family val="2"/>
      <scheme val="minor"/>
    </font>
    <font>
      <b/>
      <sz val="10"/>
      <color rgb="FF002060"/>
      <name val="Calibri"/>
      <family val="2"/>
      <scheme val="minor"/>
    </font>
    <font>
      <sz val="10"/>
      <color rgb="FF333333"/>
      <name val="Verdana"/>
      <family val="2"/>
    </font>
  </fonts>
  <fills count="5">
    <fill>
      <patternFill patternType="none"/>
    </fill>
    <fill>
      <patternFill patternType="gray125"/>
    </fill>
    <fill>
      <patternFill patternType="solid">
        <fgColor theme="2" tint="-9.9978637043366805E-2"/>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s>
  <borders count="4">
    <border>
      <left/>
      <right/>
      <top/>
      <bottom/>
      <diagonal/>
    </border>
    <border>
      <left style="thin">
        <color theme="2" tint="-9.9948118533890809E-2"/>
      </left>
      <right style="thin">
        <color theme="2" tint="-9.9948118533890809E-2"/>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1">
    <xf numFmtId="0" fontId="0" fillId="0" borderId="0"/>
  </cellStyleXfs>
  <cellXfs count="14">
    <xf numFmtId="0" fontId="0" fillId="0" borderId="0" xfId="0"/>
    <xf numFmtId="0" fontId="2" fillId="2" borderId="1" xfId="0" applyFont="1" applyFill="1" applyBorder="1" applyAlignment="1">
      <alignment horizontal="center" wrapText="1"/>
    </xf>
    <xf numFmtId="0" fontId="3" fillId="2" borderId="1" xfId="0" applyFont="1" applyFill="1" applyBorder="1" applyAlignment="1">
      <alignment horizontal="center" wrapText="1"/>
    </xf>
    <xf numFmtId="164" fontId="1" fillId="3" borderId="2" xfId="0" applyNumberFormat="1" applyFont="1" applyFill="1" applyBorder="1" applyAlignment="1">
      <alignment horizontal="center" vertical="center" wrapText="1"/>
    </xf>
    <xf numFmtId="14" fontId="0" fillId="3" borderId="3" xfId="0" applyNumberFormat="1" applyFont="1" applyFill="1" applyBorder="1" applyAlignment="1">
      <alignment horizontal="center" vertical="center"/>
    </xf>
    <xf numFmtId="0" fontId="0" fillId="3" borderId="3" xfId="0" applyFont="1" applyFill="1" applyBorder="1" applyAlignment="1">
      <alignment horizontal="center" vertical="center"/>
    </xf>
    <xf numFmtId="0" fontId="0" fillId="3" borderId="3" xfId="0" applyFont="1" applyFill="1" applyBorder="1" applyAlignment="1">
      <alignment horizontal="center" vertical="center" wrapText="1"/>
    </xf>
    <xf numFmtId="0" fontId="0" fillId="3" borderId="3" xfId="0" applyFont="1" applyFill="1" applyBorder="1" applyAlignment="1">
      <alignment horizontal="left" vertical="center" wrapText="1"/>
    </xf>
    <xf numFmtId="164" fontId="1" fillId="4" borderId="2" xfId="0" applyNumberFormat="1" applyFont="1" applyFill="1" applyBorder="1" applyAlignment="1">
      <alignment horizontal="center" vertical="center" wrapText="1"/>
    </xf>
    <xf numFmtId="14" fontId="0" fillId="4" borderId="3" xfId="0" applyNumberFormat="1" applyFont="1" applyFill="1" applyBorder="1" applyAlignment="1">
      <alignment horizontal="center" vertical="center"/>
    </xf>
    <xf numFmtId="0" fontId="0" fillId="4" borderId="3" xfId="0" applyFont="1" applyFill="1" applyBorder="1" applyAlignment="1">
      <alignment horizontal="center" vertical="center"/>
    </xf>
    <xf numFmtId="0" fontId="0" fillId="4" borderId="3" xfId="0" applyFont="1" applyFill="1" applyBorder="1" applyAlignment="1">
      <alignment horizontal="center" vertical="center" wrapText="1"/>
    </xf>
    <xf numFmtId="0" fontId="0" fillId="4" borderId="3" xfId="0" applyFont="1" applyFill="1" applyBorder="1" applyAlignment="1">
      <alignment horizontal="left" vertical="center" wrapText="1"/>
    </xf>
    <xf numFmtId="0" fontId="4" fillId="3" borderId="3" xfId="0" applyFont="1" applyFill="1" applyBorder="1" applyAlignment="1">
      <alignment vertical="center" wrapText="1"/>
    </xf>
  </cellXfs>
  <cellStyles count="1">
    <cellStyle name="Normal" xfId="0" builtinId="0"/>
  </cellStyles>
  <dxfs count="36">
    <dxf>
      <font>
        <b/>
        <i val="0"/>
        <color rgb="FF00B0F0"/>
      </font>
    </dxf>
    <dxf>
      <font>
        <b/>
        <i val="0"/>
        <color auto="1"/>
      </font>
    </dxf>
    <dxf>
      <font>
        <b/>
        <i val="0"/>
        <color theme="8" tint="-0.499984740745262"/>
      </font>
    </dxf>
    <dxf>
      <font>
        <b/>
        <i val="0"/>
        <color theme="7" tint="-0.24994659260841701"/>
      </font>
    </dxf>
    <dxf>
      <font>
        <b/>
        <i val="0"/>
        <color rgb="FF00B050"/>
      </font>
    </dxf>
    <dxf>
      <font>
        <b/>
        <i val="0"/>
        <color rgb="FFFF0000"/>
      </font>
    </dxf>
    <dxf>
      <font>
        <b/>
        <i val="0"/>
        <color rgb="FF00B0F0"/>
      </font>
    </dxf>
    <dxf>
      <font>
        <b/>
        <i val="0"/>
        <color auto="1"/>
      </font>
    </dxf>
    <dxf>
      <font>
        <b/>
        <i val="0"/>
        <color theme="8" tint="-0.499984740745262"/>
      </font>
    </dxf>
    <dxf>
      <font>
        <b/>
        <i val="0"/>
        <color theme="7" tint="-0.24994659260841701"/>
      </font>
    </dxf>
    <dxf>
      <font>
        <b/>
        <i val="0"/>
        <color rgb="FF00B050"/>
      </font>
    </dxf>
    <dxf>
      <font>
        <b/>
        <i val="0"/>
        <color rgb="FFFF0000"/>
      </font>
    </dxf>
    <dxf>
      <font>
        <b/>
        <i val="0"/>
        <color theme="7" tint="-0.24994659260841701"/>
      </font>
    </dxf>
    <dxf>
      <font>
        <b/>
        <i val="0"/>
        <color rgb="FF0070C0"/>
      </font>
    </dxf>
    <dxf>
      <font>
        <b/>
        <i val="0"/>
        <color rgb="FFFF0000"/>
      </font>
    </dxf>
    <dxf>
      <font>
        <b/>
        <i val="0"/>
        <color theme="7" tint="-0.24994659260841701"/>
      </font>
    </dxf>
    <dxf>
      <font>
        <b/>
        <i val="0"/>
        <color rgb="FF0070C0"/>
      </font>
    </dxf>
    <dxf>
      <font>
        <b/>
        <i val="0"/>
        <color rgb="FFFF0000"/>
      </font>
    </dxf>
    <dxf>
      <font>
        <b/>
        <i val="0"/>
        <color rgb="FF00B0F0"/>
      </font>
    </dxf>
    <dxf>
      <font>
        <b/>
        <i val="0"/>
        <color auto="1"/>
      </font>
    </dxf>
    <dxf>
      <font>
        <b/>
        <i val="0"/>
        <color theme="8" tint="-0.499984740745262"/>
      </font>
    </dxf>
    <dxf>
      <font>
        <b/>
        <i val="0"/>
        <color theme="7" tint="-0.24994659260841701"/>
      </font>
    </dxf>
    <dxf>
      <font>
        <b/>
        <i val="0"/>
        <color rgb="FF00B050"/>
      </font>
    </dxf>
    <dxf>
      <font>
        <b/>
        <i val="0"/>
        <color rgb="FFFF0000"/>
      </font>
    </dxf>
    <dxf>
      <font>
        <b/>
        <i val="0"/>
        <color rgb="FF00B0F0"/>
      </font>
    </dxf>
    <dxf>
      <font>
        <b/>
        <i val="0"/>
        <color auto="1"/>
      </font>
    </dxf>
    <dxf>
      <font>
        <b/>
        <i val="0"/>
        <color theme="8" tint="-0.499984740745262"/>
      </font>
    </dxf>
    <dxf>
      <font>
        <b/>
        <i val="0"/>
        <color theme="7" tint="-0.24994659260841701"/>
      </font>
    </dxf>
    <dxf>
      <font>
        <b/>
        <i val="0"/>
        <color rgb="FF00B050"/>
      </font>
    </dxf>
    <dxf>
      <font>
        <b/>
        <i val="0"/>
        <color rgb="FFFF0000"/>
      </font>
    </dxf>
    <dxf>
      <font>
        <b/>
        <i val="0"/>
        <color theme="7" tint="-0.24994659260841701"/>
      </font>
    </dxf>
    <dxf>
      <font>
        <b/>
        <i val="0"/>
        <color rgb="FF0070C0"/>
      </font>
    </dxf>
    <dxf>
      <font>
        <b/>
        <i val="0"/>
        <color rgb="FFFF0000"/>
      </font>
    </dxf>
    <dxf>
      <font>
        <b/>
        <i val="0"/>
        <color theme="7" tint="-0.24994659260841701"/>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77639271177933"/>
          <c:y val="8.0304858441723193E-2"/>
          <c:w val="0.72291687403253102"/>
          <c:h val="0.90220127447466825"/>
        </c:manualLayout>
      </c:layout>
      <c:pieChart>
        <c:varyColors val="1"/>
        <c:ser>
          <c:idx val="0"/>
          <c:order val="0"/>
          <c:spPr>
            <a:ln w="3175">
              <a:solidFill>
                <a:schemeClr val="bg2">
                  <a:lumMod val="90000"/>
                </a:schemeClr>
              </a:solidFill>
            </a:ln>
          </c:spPr>
          <c:dPt>
            <c:idx val="0"/>
            <c:bubble3D val="0"/>
            <c:spPr>
              <a:solidFill>
                <a:schemeClr val="tx1"/>
              </a:solidFill>
              <a:ln w="3175">
                <a:solidFill>
                  <a:schemeClr val="bg2">
                    <a:lumMod val="90000"/>
                  </a:schemeClr>
                </a:solidFill>
              </a:ln>
              <a:effectLst/>
            </c:spPr>
            <c:extLst xmlns:c16r2="http://schemas.microsoft.com/office/drawing/2015/06/chart">
              <c:ext xmlns:c16="http://schemas.microsoft.com/office/drawing/2014/chart" uri="{C3380CC4-5D6E-409C-BE32-E72D297353CC}">
                <c16:uniqueId val="{00000002-2F5A-4E93-96D2-2041AB2E64AD}"/>
              </c:ext>
            </c:extLst>
          </c:dPt>
          <c:dPt>
            <c:idx val="1"/>
            <c:bubble3D val="0"/>
            <c:spPr>
              <a:solidFill>
                <a:schemeClr val="accent1">
                  <a:lumMod val="75000"/>
                </a:schemeClr>
              </a:solidFill>
              <a:ln w="3175">
                <a:solidFill>
                  <a:schemeClr val="bg2">
                    <a:lumMod val="90000"/>
                  </a:schemeClr>
                </a:solidFill>
              </a:ln>
              <a:effectLst/>
            </c:spPr>
            <c:extLst xmlns:c16r2="http://schemas.microsoft.com/office/drawing/2015/06/chart">
              <c:ext xmlns:c16="http://schemas.microsoft.com/office/drawing/2014/chart" uri="{C3380CC4-5D6E-409C-BE32-E72D297353CC}">
                <c16:uniqueId val="{00000003-2F5A-4E93-96D2-2041AB2E64AD}"/>
              </c:ext>
            </c:extLst>
          </c:dPt>
          <c:dPt>
            <c:idx val="2"/>
            <c:bubble3D val="0"/>
            <c:spPr>
              <a:solidFill>
                <a:srgbClr val="FFC000"/>
              </a:solidFill>
              <a:ln w="3175">
                <a:solidFill>
                  <a:schemeClr val="bg2">
                    <a:lumMod val="90000"/>
                  </a:schemeClr>
                </a:solidFill>
              </a:ln>
              <a:effectLst/>
            </c:spPr>
            <c:extLst xmlns:c16r2="http://schemas.microsoft.com/office/drawing/2015/06/chart">
              <c:ext xmlns:c16="http://schemas.microsoft.com/office/drawing/2014/chart" uri="{C3380CC4-5D6E-409C-BE32-E72D297353CC}">
                <c16:uniqueId val="{00000004-2F5A-4E93-96D2-2041AB2E64AD}"/>
              </c:ext>
            </c:extLst>
          </c:dPt>
          <c:dPt>
            <c:idx val="3"/>
            <c:bubble3D val="0"/>
            <c:spPr>
              <a:solidFill>
                <a:srgbClr val="00B0F0"/>
              </a:solidFill>
              <a:ln w="3175">
                <a:solidFill>
                  <a:schemeClr val="bg2">
                    <a:lumMod val="90000"/>
                  </a:schemeClr>
                </a:solidFill>
              </a:ln>
              <a:effectLst/>
            </c:spPr>
            <c:extLst xmlns:c16r2="http://schemas.microsoft.com/office/drawing/2015/06/chart">
              <c:ext xmlns:c16="http://schemas.microsoft.com/office/drawing/2014/chart" uri="{C3380CC4-5D6E-409C-BE32-E72D297353CC}">
                <c16:uniqueId val="{00000005-2F5A-4E93-96D2-2041AB2E64AD}"/>
              </c:ext>
            </c:extLst>
          </c:dPt>
          <c:dPt>
            <c:idx val="4"/>
            <c:bubble3D val="0"/>
            <c:spPr>
              <a:solidFill>
                <a:srgbClr val="00B050"/>
              </a:solidFill>
              <a:ln w="3175">
                <a:solidFill>
                  <a:schemeClr val="bg2">
                    <a:lumMod val="90000"/>
                  </a:schemeClr>
                </a:solidFill>
              </a:ln>
              <a:effectLst/>
            </c:spPr>
            <c:extLst xmlns:c16r2="http://schemas.microsoft.com/office/drawing/2015/06/chart">
              <c:ext xmlns:c16="http://schemas.microsoft.com/office/drawing/2014/chart" uri="{C3380CC4-5D6E-409C-BE32-E72D297353CC}">
                <c16:uniqueId val="{00000006-2F5A-4E93-96D2-2041AB2E64AD}"/>
              </c:ext>
            </c:extLst>
          </c:dPt>
          <c:dPt>
            <c:idx val="5"/>
            <c:bubble3D val="0"/>
            <c:spPr>
              <a:solidFill>
                <a:srgbClr val="FF0000"/>
              </a:solidFill>
              <a:ln w="3175">
                <a:solidFill>
                  <a:schemeClr val="bg2">
                    <a:lumMod val="90000"/>
                  </a:schemeClr>
                </a:solidFill>
              </a:ln>
              <a:effectLst/>
            </c:spPr>
            <c:extLst xmlns:c16r2="http://schemas.microsoft.com/office/drawing/2015/06/chart">
              <c:ext xmlns:c16="http://schemas.microsoft.com/office/drawing/2014/chart" uri="{C3380CC4-5D6E-409C-BE32-E72D297353CC}">
                <c16:uniqueId val="{00000007-2F5A-4E93-96D2-2041AB2E64AD}"/>
              </c:ext>
            </c:extLst>
          </c:dPt>
          <c:dLbls>
            <c:dLbl>
              <c:idx val="5"/>
              <c:layout>
                <c:manualLayout>
                  <c:x val="-7.0194366875836121E-17"/>
                  <c:y val="0"/>
                </c:manualLayout>
              </c:layout>
              <c:dLblPos val="bestFi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2F5A-4E93-96D2-2041AB2E64AD}"/>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[1]CHAMADOS!$AB$2:$AB$7</c:f>
              <c:strCache>
                <c:ptCount val="6"/>
                <c:pt idx="0">
                  <c:v>AGUARDANDO VISTORIA</c:v>
                </c:pt>
                <c:pt idx="1">
                  <c:v>VISTORIADO</c:v>
                </c:pt>
                <c:pt idx="2">
                  <c:v>AGUARDANDO MATERIAIS</c:v>
                </c:pt>
                <c:pt idx="3">
                  <c:v>EM ATENDIMENTO</c:v>
                </c:pt>
                <c:pt idx="4">
                  <c:v>RESOLVIDO</c:v>
                </c:pt>
                <c:pt idx="5">
                  <c:v>CANCELADA</c:v>
                </c:pt>
              </c:strCache>
            </c:strRef>
          </c:cat>
          <c:val>
            <c:numRef>
              <c:f>[1]CHAMADOS!$AD$2:$AD$7</c:f>
              <c:numCache>
                <c:formatCode>0%</c:formatCode>
                <c:ptCount val="6"/>
                <c:pt idx="0">
                  <c:v>0.29677419354838708</c:v>
                </c:pt>
                <c:pt idx="1">
                  <c:v>5.8064516129032261E-2</c:v>
                </c:pt>
                <c:pt idx="2">
                  <c:v>7.7419354838709681E-2</c:v>
                </c:pt>
                <c:pt idx="3">
                  <c:v>3.2258064516129031E-2</c:v>
                </c:pt>
                <c:pt idx="4">
                  <c:v>0.52903225806451615</c:v>
                </c:pt>
                <c:pt idx="5">
                  <c:v>6.4516129032258064E-3</c:v>
                </c:pt>
              </c:numCache>
            </c:numRef>
          </c:val>
          <c:extLst xmlns:c16r2="http://schemas.microsoft.com/office/drawing/2015/06/chart">
            <c:ext xmlns:c16="http://schemas.microsoft.com/office/drawing/2014/chart" uri="{C3380CC4-5D6E-409C-BE32-E72D297353CC}">
              <c16:uniqueId val="{00000000-2F5A-4E93-96D2-2041AB2E64AD}"/>
            </c:ext>
          </c:extLst>
        </c:ser>
        <c:dLbls>
          <c:showLegendKey val="0"/>
          <c:showVal val="0"/>
          <c:showCatName val="0"/>
          <c:showSerName val="0"/>
          <c:showPercent val="0"/>
          <c:showBubbleSize val="0"/>
          <c:showLeaderLines val="1"/>
        </c:dLbls>
        <c:firstSliceAng val="0"/>
      </c:pieChart>
      <c:spPr>
        <a:noFill/>
        <a:ln>
          <a:noFill/>
        </a:ln>
        <a:effectLst/>
      </c:spPr>
    </c:plotArea>
    <c:plotVisOnly val="0"/>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42378418294043"/>
          <c:y val="1.9047894875459204E-2"/>
          <c:w val="0.73297888222687757"/>
          <c:h val="0.96190476190476193"/>
        </c:manualLayout>
      </c:layout>
      <c:barChart>
        <c:barDir val="col"/>
        <c:grouping val="clustered"/>
        <c:varyColors val="0"/>
        <c:ser>
          <c:idx val="0"/>
          <c:order val="0"/>
          <c:tx>
            <c:strRef>
              <c:f>[1]CHAMADOS!$AB$13</c:f>
              <c:strCache>
                <c:ptCount val="1"/>
                <c:pt idx="0">
                  <c:v>CIVIL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[1]CHAMADOS!$AC$13</c:f>
              <c:numCache>
                <c:formatCode>General</c:formatCode>
                <c:ptCount val="1"/>
                <c:pt idx="0">
                  <c:v>11</c:v>
                </c:pt>
              </c:numCache>
            </c:numRef>
          </c:val>
          <c:extLst xmlns:c16r2="http://schemas.microsoft.com/office/drawing/2015/06/chart">
            <c:ext xmlns:c16="http://schemas.microsoft.com/office/drawing/2014/chart" uri="{C3380CC4-5D6E-409C-BE32-E72D297353CC}">
              <c16:uniqueId val="{00000000-66D2-414C-8D6C-57C2E30C4688}"/>
            </c:ext>
          </c:extLst>
        </c:ser>
        <c:ser>
          <c:idx val="1"/>
          <c:order val="1"/>
          <c:tx>
            <c:strRef>
              <c:f>[1]CHAMADOS!$AB$14</c:f>
              <c:strCache>
                <c:ptCount val="1"/>
                <c:pt idx="0">
                  <c:v>ELÉTRICA</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[1]CHAMADOS!$AC$14</c:f>
              <c:numCache>
                <c:formatCode>General</c:formatCode>
                <c:ptCount val="1"/>
                <c:pt idx="0">
                  <c:v>93</c:v>
                </c:pt>
              </c:numCache>
            </c:numRef>
          </c:val>
          <c:extLst xmlns:c16r2="http://schemas.microsoft.com/office/drawing/2015/06/chart">
            <c:ext xmlns:c16="http://schemas.microsoft.com/office/drawing/2014/chart" uri="{C3380CC4-5D6E-409C-BE32-E72D297353CC}">
              <c16:uniqueId val="{00000002-66D2-414C-8D6C-57C2E30C4688}"/>
            </c:ext>
          </c:extLst>
        </c:ser>
        <c:ser>
          <c:idx val="2"/>
          <c:order val="2"/>
          <c:tx>
            <c:strRef>
              <c:f>[1]CHAMADOS!$AB$15</c:f>
              <c:strCache>
                <c:ptCount val="1"/>
                <c:pt idx="0">
                  <c:v>HIDRAULICA</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[1]CHAMADOS!$AC$15</c:f>
              <c:numCache>
                <c:formatCode>General</c:formatCode>
                <c:ptCount val="1"/>
                <c:pt idx="0">
                  <c:v>24</c:v>
                </c:pt>
              </c:numCache>
            </c:numRef>
          </c:val>
          <c:extLst xmlns:c16r2="http://schemas.microsoft.com/office/drawing/2015/06/chart">
            <c:ext xmlns:c16="http://schemas.microsoft.com/office/drawing/2014/chart" uri="{C3380CC4-5D6E-409C-BE32-E72D297353CC}">
              <c16:uniqueId val="{00000003-66D2-414C-8D6C-57C2E30C4688}"/>
            </c:ext>
          </c:extLst>
        </c:ser>
        <c:ser>
          <c:idx val="3"/>
          <c:order val="3"/>
          <c:tx>
            <c:strRef>
              <c:f>[1]CHAMADOS!$AB$16</c:f>
              <c:strCache>
                <c:ptCount val="1"/>
                <c:pt idx="0">
                  <c:v>CARPINTARIA</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[1]CHAMADOS!$AC$16</c:f>
              <c:numCache>
                <c:formatCode>General</c:formatCode>
                <c:ptCount val="1"/>
                <c:pt idx="0">
                  <c:v>7</c:v>
                </c:pt>
              </c:numCache>
            </c:numRef>
          </c:val>
          <c:extLst xmlns:c16r2="http://schemas.microsoft.com/office/drawing/2015/06/chart">
            <c:ext xmlns:c16="http://schemas.microsoft.com/office/drawing/2014/chart" uri="{C3380CC4-5D6E-409C-BE32-E72D297353CC}">
              <c16:uniqueId val="{00000004-66D2-414C-8D6C-57C2E30C4688}"/>
            </c:ext>
          </c:extLst>
        </c:ser>
        <c:ser>
          <c:idx val="4"/>
          <c:order val="4"/>
          <c:tx>
            <c:strRef>
              <c:f>[1]CHAMADOS!$AB$17</c:f>
              <c:strCache>
                <c:ptCount val="1"/>
                <c:pt idx="0">
                  <c:v>SERRALHERIA</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[1]CHAMADOS!$AC$17</c:f>
              <c:numCache>
                <c:formatCode>General</c:formatCode>
                <c:ptCount val="1"/>
                <c:pt idx="0">
                  <c:v>11</c:v>
                </c:pt>
              </c:numCache>
            </c:numRef>
          </c:val>
          <c:extLst xmlns:c16r2="http://schemas.microsoft.com/office/drawing/2015/06/chart">
            <c:ext xmlns:c16="http://schemas.microsoft.com/office/drawing/2014/chart" uri="{C3380CC4-5D6E-409C-BE32-E72D297353CC}">
              <c16:uniqueId val="{00000005-66D2-414C-8D6C-57C2E30C4688}"/>
            </c:ext>
          </c:extLst>
        </c:ser>
        <c:ser>
          <c:idx val="5"/>
          <c:order val="5"/>
          <c:tx>
            <c:strRef>
              <c:f>[1]CHAMADOS!$AB$18</c:f>
              <c:strCache>
                <c:ptCount val="1"/>
                <c:pt idx="0">
                  <c:v>PROJETO</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[1]CHAMADOS!$AC$18</c:f>
              <c:numCache>
                <c:formatCode>General</c:formatCode>
                <c:ptCount val="1"/>
                <c:pt idx="0">
                  <c:v>0</c:v>
                </c:pt>
              </c:numCache>
            </c:numRef>
          </c:val>
          <c:extLst xmlns:c16r2="http://schemas.microsoft.com/office/drawing/2015/06/chart">
            <c:ext xmlns:c16="http://schemas.microsoft.com/office/drawing/2014/chart" uri="{C3380CC4-5D6E-409C-BE32-E72D297353CC}">
              <c16:uniqueId val="{00000006-66D2-414C-8D6C-57C2E30C4688}"/>
            </c:ext>
          </c:extLst>
        </c:ser>
        <c:ser>
          <c:idx val="6"/>
          <c:order val="6"/>
          <c:tx>
            <c:strRef>
              <c:f>[1]CHAMADOS!$AB$19</c:f>
              <c:strCache>
                <c:ptCount val="1"/>
                <c:pt idx="0">
                  <c:v>DIVERSOS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[1]CHAMADOS!$AC$19</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7-66D2-414C-8D6C-57C2E30C4688}"/>
            </c:ext>
          </c:extLst>
        </c:ser>
        <c:ser>
          <c:idx val="7"/>
          <c:order val="7"/>
          <c:tx>
            <c:strRef>
              <c:f>[1]CHAMADOS!$AB$20</c:f>
              <c:strCache>
                <c:ptCount val="1"/>
                <c:pt idx="0">
                  <c:v>OUTROS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[1]CHAMADOS!$AC$20</c:f>
              <c:numCache>
                <c:formatCode>General</c:formatCode>
                <c:ptCount val="1"/>
                <c:pt idx="0">
                  <c:v>8</c:v>
                </c:pt>
              </c:numCache>
            </c:numRef>
          </c:val>
          <c:extLst xmlns:c16r2="http://schemas.microsoft.com/office/drawing/2015/06/chart">
            <c:ext xmlns:c16="http://schemas.microsoft.com/office/drawing/2014/chart" uri="{C3380CC4-5D6E-409C-BE32-E72D297353CC}">
              <c16:uniqueId val="{00000008-66D2-414C-8D6C-57C2E30C4688}"/>
            </c:ext>
          </c:extLst>
        </c:ser>
        <c:dLbls>
          <c:dLblPos val="outEnd"/>
          <c:showLegendKey val="0"/>
          <c:showVal val="1"/>
          <c:showCatName val="0"/>
          <c:showSerName val="0"/>
          <c:showPercent val="0"/>
          <c:showBubbleSize val="0"/>
        </c:dLbls>
        <c:gapWidth val="70"/>
        <c:overlap val="-27"/>
        <c:axId val="-78522816"/>
        <c:axId val="-78530432"/>
      </c:barChart>
      <c:catAx>
        <c:axId val="-78522816"/>
        <c:scaling>
          <c:orientation val="minMax"/>
        </c:scaling>
        <c:delete val="1"/>
        <c:axPos val="b"/>
        <c:numFmt formatCode="General" sourceLinked="1"/>
        <c:majorTickMark val="out"/>
        <c:minorTickMark val="none"/>
        <c:tickLblPos val="nextTo"/>
        <c:crossAx val="-78530432"/>
        <c:crosses val="autoZero"/>
        <c:auto val="1"/>
        <c:lblAlgn val="ctr"/>
        <c:lblOffset val="100"/>
        <c:noMultiLvlLbl val="0"/>
      </c:catAx>
      <c:valAx>
        <c:axId val="-78530432"/>
        <c:scaling>
          <c:orientation val="minMax"/>
        </c:scaling>
        <c:delete val="1"/>
        <c:axPos val="l"/>
        <c:numFmt formatCode="General" sourceLinked="1"/>
        <c:majorTickMark val="out"/>
        <c:minorTickMark val="none"/>
        <c:tickLblPos val="nextTo"/>
        <c:crossAx val="-78522816"/>
        <c:crosses val="autoZero"/>
        <c:crossBetween val="between"/>
      </c:valAx>
      <c:spPr>
        <a:solidFill>
          <a:schemeClr val="bg2">
            <a:lumMod val="90000"/>
            <a:alpha val="97000"/>
          </a:schemeClr>
        </a:solidFill>
        <a:ln>
          <a:solidFill>
            <a:schemeClr val="bg2">
              <a:lumMod val="90000"/>
            </a:schemeClr>
          </a:solidFill>
        </a:ln>
        <a:effectLst/>
      </c:spPr>
    </c:plotArea>
    <c:legend>
      <c:legendPos val="l"/>
      <c:layout>
        <c:manualLayout>
          <c:xMode val="edge"/>
          <c:yMode val="edge"/>
          <c:x val="2.0387359836901122E-2"/>
          <c:y val="1.5088350176700356E-2"/>
          <c:w val="0.24477834766067086"/>
          <c:h val="0.984911649823299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pt-BR"/>
        </a:p>
      </c:txPr>
    </c:legend>
    <c:plotVisOnly val="0"/>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bg2">
          <a:lumMod val="90000"/>
        </a:schemeClr>
      </a:solidFill>
      <a:round/>
    </a:ln>
    <a:effectLst/>
  </c:spPr>
  <c:txPr>
    <a:bodyPr/>
    <a:lstStyle/>
    <a:p>
      <a:pPr>
        <a:defRPr sz="800" b="1"/>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197224</xdr:colOff>
      <xdr:row>0</xdr:row>
      <xdr:rowOff>80123</xdr:rowOff>
    </xdr:from>
    <xdr:to>
      <xdr:col>3</xdr:col>
      <xdr:colOff>719047</xdr:colOff>
      <xdr:row>0</xdr:row>
      <xdr:rowOff>224123</xdr:rowOff>
    </xdr:to>
    <xdr:sp macro="" textlink="">
      <xdr:nvSpPr>
        <xdr:cNvPr id="2" name="Retângulo: Cantos Arredondados 1">
          <a:extLst>
            <a:ext uri="{FF2B5EF4-FFF2-40B4-BE49-F238E27FC236}">
              <a16:creationId xmlns:a16="http://schemas.microsoft.com/office/drawing/2014/main" xmlns="" id="{00000000-0008-0000-0100-000002000000}"/>
            </a:ext>
          </a:extLst>
        </xdr:cNvPr>
        <xdr:cNvSpPr/>
      </xdr:nvSpPr>
      <xdr:spPr>
        <a:xfrm>
          <a:off x="2245099" y="80123"/>
          <a:ext cx="1617198" cy="144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BR" sz="1000" b="1">
              <a:solidFill>
                <a:schemeClr val="accent1"/>
              </a:solidFill>
            </a:rPr>
            <a:t>CHAMADOS RECEBIDOS</a:t>
          </a:r>
        </a:p>
      </xdr:txBody>
    </xdr:sp>
    <xdr:clientData/>
  </xdr:twoCellAnchor>
  <xdr:twoCellAnchor>
    <xdr:from>
      <xdr:col>1</xdr:col>
      <xdr:colOff>779927</xdr:colOff>
      <xdr:row>0</xdr:row>
      <xdr:rowOff>68917</xdr:rowOff>
    </xdr:from>
    <xdr:to>
      <xdr:col>2</xdr:col>
      <xdr:colOff>248222</xdr:colOff>
      <xdr:row>0</xdr:row>
      <xdr:rowOff>212917</xdr:rowOff>
    </xdr:to>
    <xdr:sp macro="" textlink="$AC$8">
      <xdr:nvSpPr>
        <xdr:cNvPr id="3" name="Retângulo: Cantos Arredondados 16">
          <a:extLst>
            <a:ext uri="{FF2B5EF4-FFF2-40B4-BE49-F238E27FC236}">
              <a16:creationId xmlns:a16="http://schemas.microsoft.com/office/drawing/2014/main" xmlns="" id="{00000000-0008-0000-0100-000011000000}"/>
            </a:ext>
          </a:extLst>
        </xdr:cNvPr>
        <xdr:cNvSpPr/>
      </xdr:nvSpPr>
      <xdr:spPr>
        <a:xfrm>
          <a:off x="1865777" y="68917"/>
          <a:ext cx="430320" cy="14400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95BA5C3-9F44-4078-B491-52C96C12AB14}" type="TxLink">
            <a:rPr lang="en-US" sz="1000" b="1" i="0" u="none" strike="noStrike">
              <a:solidFill>
                <a:schemeClr val="bg1"/>
              </a:solidFill>
              <a:latin typeface="Calibri"/>
              <a:cs typeface="Calibri"/>
            </a:rPr>
            <a:pPr algn="ctr"/>
            <a:t> </a:t>
          </a:fld>
          <a:endParaRPr lang="en-US" sz="1000" b="1">
            <a:solidFill>
              <a:schemeClr val="bg1"/>
            </a:solidFill>
          </a:endParaRPr>
        </a:p>
      </xdr:txBody>
    </xdr:sp>
    <xdr:clientData/>
  </xdr:twoCellAnchor>
  <xdr:twoCellAnchor>
    <xdr:from>
      <xdr:col>2</xdr:col>
      <xdr:colOff>197221</xdr:colOff>
      <xdr:row>0</xdr:row>
      <xdr:rowOff>248209</xdr:rowOff>
    </xdr:from>
    <xdr:to>
      <xdr:col>3</xdr:col>
      <xdr:colOff>719044</xdr:colOff>
      <xdr:row>0</xdr:row>
      <xdr:rowOff>392209</xdr:rowOff>
    </xdr:to>
    <xdr:sp macro="" textlink="">
      <xdr:nvSpPr>
        <xdr:cNvPr id="4" name="Retângulo: Cantos Arredondados 17">
          <a:extLst>
            <a:ext uri="{FF2B5EF4-FFF2-40B4-BE49-F238E27FC236}">
              <a16:creationId xmlns:a16="http://schemas.microsoft.com/office/drawing/2014/main" xmlns="" id="{00000000-0008-0000-0100-000012000000}"/>
            </a:ext>
          </a:extLst>
        </xdr:cNvPr>
        <xdr:cNvSpPr/>
      </xdr:nvSpPr>
      <xdr:spPr>
        <a:xfrm>
          <a:off x="2245096" y="248209"/>
          <a:ext cx="1617198" cy="144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BR" sz="1000" b="1">
              <a:solidFill>
                <a:sysClr val="windowText" lastClr="000000"/>
              </a:solidFill>
            </a:rPr>
            <a:t>AGUARDANDO VISTORIA</a:t>
          </a:r>
        </a:p>
      </xdr:txBody>
    </xdr:sp>
    <xdr:clientData/>
  </xdr:twoCellAnchor>
  <xdr:twoCellAnchor>
    <xdr:from>
      <xdr:col>2</xdr:col>
      <xdr:colOff>186018</xdr:colOff>
      <xdr:row>0</xdr:row>
      <xdr:rowOff>438711</xdr:rowOff>
    </xdr:from>
    <xdr:to>
      <xdr:col>3</xdr:col>
      <xdr:colOff>707841</xdr:colOff>
      <xdr:row>0</xdr:row>
      <xdr:rowOff>582711</xdr:rowOff>
    </xdr:to>
    <xdr:sp macro="" textlink="">
      <xdr:nvSpPr>
        <xdr:cNvPr id="5" name="Retângulo: Cantos Arredondados 24">
          <a:extLst>
            <a:ext uri="{FF2B5EF4-FFF2-40B4-BE49-F238E27FC236}">
              <a16:creationId xmlns:a16="http://schemas.microsoft.com/office/drawing/2014/main" xmlns="" id="{00000000-0008-0000-0100-000019000000}"/>
            </a:ext>
          </a:extLst>
        </xdr:cNvPr>
        <xdr:cNvSpPr/>
      </xdr:nvSpPr>
      <xdr:spPr>
        <a:xfrm>
          <a:off x="2233893" y="438711"/>
          <a:ext cx="1617198" cy="144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BR" sz="1000" b="1">
              <a:solidFill>
                <a:srgbClr val="002060"/>
              </a:solidFill>
            </a:rPr>
            <a:t>VISTORIADO</a:t>
          </a:r>
        </a:p>
      </xdr:txBody>
    </xdr:sp>
    <xdr:clientData/>
  </xdr:twoCellAnchor>
  <xdr:twoCellAnchor>
    <xdr:from>
      <xdr:col>2</xdr:col>
      <xdr:colOff>208428</xdr:colOff>
      <xdr:row>0</xdr:row>
      <xdr:rowOff>595593</xdr:rowOff>
    </xdr:from>
    <xdr:to>
      <xdr:col>3</xdr:col>
      <xdr:colOff>835957</xdr:colOff>
      <xdr:row>0</xdr:row>
      <xdr:rowOff>741269</xdr:rowOff>
    </xdr:to>
    <xdr:sp macro="" textlink="">
      <xdr:nvSpPr>
        <xdr:cNvPr id="6" name="Retângulo: Cantos Arredondados 25">
          <a:extLst>
            <a:ext uri="{FF2B5EF4-FFF2-40B4-BE49-F238E27FC236}">
              <a16:creationId xmlns:a16="http://schemas.microsoft.com/office/drawing/2014/main" xmlns="" id="{00000000-0008-0000-0100-00001A000000}"/>
            </a:ext>
          </a:extLst>
        </xdr:cNvPr>
        <xdr:cNvSpPr/>
      </xdr:nvSpPr>
      <xdr:spPr>
        <a:xfrm>
          <a:off x="2256303" y="595593"/>
          <a:ext cx="1722904" cy="14567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BR" sz="1000" b="1">
              <a:solidFill>
                <a:schemeClr val="accent4"/>
              </a:solidFill>
            </a:rPr>
            <a:t>AGUARDANDO MATERIAIS</a:t>
          </a:r>
        </a:p>
      </xdr:txBody>
    </xdr:sp>
    <xdr:clientData/>
  </xdr:twoCellAnchor>
  <xdr:twoCellAnchor>
    <xdr:from>
      <xdr:col>2</xdr:col>
      <xdr:colOff>203945</xdr:colOff>
      <xdr:row>0</xdr:row>
      <xdr:rowOff>781610</xdr:rowOff>
    </xdr:from>
    <xdr:to>
      <xdr:col>3</xdr:col>
      <xdr:colOff>725768</xdr:colOff>
      <xdr:row>0</xdr:row>
      <xdr:rowOff>925610</xdr:rowOff>
    </xdr:to>
    <xdr:sp macro="" textlink="">
      <xdr:nvSpPr>
        <xdr:cNvPr id="7" name="Retângulo: Cantos Arredondados 26">
          <a:extLst>
            <a:ext uri="{FF2B5EF4-FFF2-40B4-BE49-F238E27FC236}">
              <a16:creationId xmlns:a16="http://schemas.microsoft.com/office/drawing/2014/main" xmlns="" id="{00000000-0008-0000-0100-00001B000000}"/>
            </a:ext>
          </a:extLst>
        </xdr:cNvPr>
        <xdr:cNvSpPr/>
      </xdr:nvSpPr>
      <xdr:spPr>
        <a:xfrm>
          <a:off x="2251820" y="781610"/>
          <a:ext cx="1617198" cy="144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BR" sz="1000" b="1">
              <a:solidFill>
                <a:srgbClr val="00B0F0"/>
              </a:solidFill>
            </a:rPr>
            <a:t>EM</a:t>
          </a:r>
          <a:r>
            <a:rPr lang="pt-BR" sz="1000" b="1">
              <a:solidFill>
                <a:srgbClr val="92D050"/>
              </a:solidFill>
            </a:rPr>
            <a:t> </a:t>
          </a:r>
          <a:r>
            <a:rPr lang="pt-BR" sz="1000" b="1">
              <a:solidFill>
                <a:srgbClr val="00B0F0"/>
              </a:solidFill>
            </a:rPr>
            <a:t>ATENDIMENTO</a:t>
          </a:r>
        </a:p>
      </xdr:txBody>
    </xdr:sp>
    <xdr:clientData/>
  </xdr:twoCellAnchor>
  <xdr:twoCellAnchor>
    <xdr:from>
      <xdr:col>2</xdr:col>
      <xdr:colOff>208427</xdr:colOff>
      <xdr:row>0</xdr:row>
      <xdr:rowOff>1124509</xdr:rowOff>
    </xdr:from>
    <xdr:to>
      <xdr:col>3</xdr:col>
      <xdr:colOff>730250</xdr:colOff>
      <xdr:row>0</xdr:row>
      <xdr:rowOff>1268509</xdr:rowOff>
    </xdr:to>
    <xdr:sp macro="" textlink="">
      <xdr:nvSpPr>
        <xdr:cNvPr id="8" name="Retângulo: Cantos Arredondados 27">
          <a:extLst>
            <a:ext uri="{FF2B5EF4-FFF2-40B4-BE49-F238E27FC236}">
              <a16:creationId xmlns:a16="http://schemas.microsoft.com/office/drawing/2014/main" xmlns="" id="{00000000-0008-0000-0100-00001C000000}"/>
            </a:ext>
          </a:extLst>
        </xdr:cNvPr>
        <xdr:cNvSpPr/>
      </xdr:nvSpPr>
      <xdr:spPr>
        <a:xfrm>
          <a:off x="2256302" y="1124509"/>
          <a:ext cx="1617198" cy="144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BR" sz="1000" b="1">
              <a:solidFill>
                <a:srgbClr val="FF0000"/>
              </a:solidFill>
            </a:rPr>
            <a:t>CANCELADO</a:t>
          </a:r>
        </a:p>
      </xdr:txBody>
    </xdr:sp>
    <xdr:clientData/>
  </xdr:twoCellAnchor>
  <xdr:twoCellAnchor>
    <xdr:from>
      <xdr:col>1</xdr:col>
      <xdr:colOff>779927</xdr:colOff>
      <xdr:row>0</xdr:row>
      <xdr:rowOff>248211</xdr:rowOff>
    </xdr:from>
    <xdr:to>
      <xdr:col>2</xdr:col>
      <xdr:colOff>248222</xdr:colOff>
      <xdr:row>0</xdr:row>
      <xdr:rowOff>392211</xdr:rowOff>
    </xdr:to>
    <xdr:sp macro="" textlink="$AC$2">
      <xdr:nvSpPr>
        <xdr:cNvPr id="9" name="Retângulo: Cantos Arredondados 28">
          <a:extLst>
            <a:ext uri="{FF2B5EF4-FFF2-40B4-BE49-F238E27FC236}">
              <a16:creationId xmlns:a16="http://schemas.microsoft.com/office/drawing/2014/main" xmlns="" id="{00000000-0008-0000-0100-00001D000000}"/>
            </a:ext>
          </a:extLst>
        </xdr:cNvPr>
        <xdr:cNvSpPr/>
      </xdr:nvSpPr>
      <xdr:spPr>
        <a:xfrm>
          <a:off x="1865777" y="248211"/>
          <a:ext cx="430320" cy="144000"/>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BC734FF-73F2-4767-9E10-9352B5DA1A21}" type="TxLink">
            <a:rPr lang="en-US" sz="1000" b="1" i="0" u="none" strike="noStrike">
              <a:solidFill>
                <a:schemeClr val="bg1"/>
              </a:solidFill>
              <a:latin typeface="Calibri"/>
              <a:cs typeface="Calibri"/>
            </a:rPr>
            <a:pPr algn="ctr"/>
            <a:t> </a:t>
          </a:fld>
          <a:endParaRPr lang="en-US" sz="1000" b="1">
            <a:solidFill>
              <a:schemeClr val="bg1"/>
            </a:solidFill>
          </a:endParaRPr>
        </a:p>
      </xdr:txBody>
    </xdr:sp>
    <xdr:clientData/>
  </xdr:twoCellAnchor>
  <xdr:twoCellAnchor>
    <xdr:from>
      <xdr:col>1</xdr:col>
      <xdr:colOff>775444</xdr:colOff>
      <xdr:row>0</xdr:row>
      <xdr:rowOff>423023</xdr:rowOff>
    </xdr:from>
    <xdr:to>
      <xdr:col>2</xdr:col>
      <xdr:colOff>243739</xdr:colOff>
      <xdr:row>0</xdr:row>
      <xdr:rowOff>567023</xdr:rowOff>
    </xdr:to>
    <xdr:sp macro="" textlink="$AC$3">
      <xdr:nvSpPr>
        <xdr:cNvPr id="10" name="Retângulo: Cantos Arredondados 29">
          <a:extLst>
            <a:ext uri="{FF2B5EF4-FFF2-40B4-BE49-F238E27FC236}">
              <a16:creationId xmlns:a16="http://schemas.microsoft.com/office/drawing/2014/main" xmlns="" id="{00000000-0008-0000-0100-00001E000000}"/>
            </a:ext>
          </a:extLst>
        </xdr:cNvPr>
        <xdr:cNvSpPr/>
      </xdr:nvSpPr>
      <xdr:spPr>
        <a:xfrm>
          <a:off x="1861294" y="423023"/>
          <a:ext cx="430320" cy="144000"/>
        </a:xfrm>
        <a:prstGeom prst="round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2857692-4D9B-453B-B486-8B84F76BED5E}" type="TxLink">
            <a:rPr lang="en-US" sz="1000" b="1" i="0" u="none" strike="noStrike">
              <a:solidFill>
                <a:schemeClr val="bg1"/>
              </a:solidFill>
              <a:latin typeface="Calibri"/>
              <a:cs typeface="Calibri"/>
            </a:rPr>
            <a:pPr algn="ctr"/>
            <a:t> </a:t>
          </a:fld>
          <a:endParaRPr lang="en-US" sz="1000" b="1">
            <a:solidFill>
              <a:schemeClr val="bg1"/>
            </a:solidFill>
          </a:endParaRPr>
        </a:p>
      </xdr:txBody>
    </xdr:sp>
    <xdr:clientData/>
  </xdr:twoCellAnchor>
  <xdr:twoCellAnchor>
    <xdr:from>
      <xdr:col>1</xdr:col>
      <xdr:colOff>782167</xdr:colOff>
      <xdr:row>0</xdr:row>
      <xdr:rowOff>597835</xdr:rowOff>
    </xdr:from>
    <xdr:to>
      <xdr:col>2</xdr:col>
      <xdr:colOff>250462</xdr:colOff>
      <xdr:row>0</xdr:row>
      <xdr:rowOff>741835</xdr:rowOff>
    </xdr:to>
    <xdr:sp macro="" textlink="$AC$4">
      <xdr:nvSpPr>
        <xdr:cNvPr id="11" name="Retângulo: Cantos Arredondados 30">
          <a:extLst>
            <a:ext uri="{FF2B5EF4-FFF2-40B4-BE49-F238E27FC236}">
              <a16:creationId xmlns:a16="http://schemas.microsoft.com/office/drawing/2014/main" xmlns="" id="{00000000-0008-0000-0100-00001F000000}"/>
            </a:ext>
          </a:extLst>
        </xdr:cNvPr>
        <xdr:cNvSpPr/>
      </xdr:nvSpPr>
      <xdr:spPr>
        <a:xfrm>
          <a:off x="1868017" y="597835"/>
          <a:ext cx="430320" cy="14400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C47CEF7-BBAC-44C4-85D0-E8782DFA1DEE}" type="TxLink">
            <a:rPr lang="en-US" sz="1000" b="1" i="0" u="none" strike="noStrike">
              <a:solidFill>
                <a:schemeClr val="bg1"/>
              </a:solidFill>
              <a:latin typeface="Calibri"/>
              <a:cs typeface="Calibri"/>
            </a:rPr>
            <a:pPr algn="ctr"/>
            <a:t> </a:t>
          </a:fld>
          <a:endParaRPr lang="en-US" sz="1000" b="1">
            <a:solidFill>
              <a:schemeClr val="bg1"/>
            </a:solidFill>
          </a:endParaRPr>
        </a:p>
      </xdr:txBody>
    </xdr:sp>
    <xdr:clientData/>
  </xdr:twoCellAnchor>
  <xdr:twoCellAnchor>
    <xdr:from>
      <xdr:col>1</xdr:col>
      <xdr:colOff>766480</xdr:colOff>
      <xdr:row>0</xdr:row>
      <xdr:rowOff>772646</xdr:rowOff>
    </xdr:from>
    <xdr:to>
      <xdr:col>2</xdr:col>
      <xdr:colOff>234775</xdr:colOff>
      <xdr:row>0</xdr:row>
      <xdr:rowOff>916646</xdr:rowOff>
    </xdr:to>
    <xdr:sp macro="" textlink="$AC$5">
      <xdr:nvSpPr>
        <xdr:cNvPr id="12" name="Retângulo: Cantos Arredondados 31">
          <a:extLst>
            <a:ext uri="{FF2B5EF4-FFF2-40B4-BE49-F238E27FC236}">
              <a16:creationId xmlns:a16="http://schemas.microsoft.com/office/drawing/2014/main" xmlns="" id="{00000000-0008-0000-0100-000020000000}"/>
            </a:ext>
          </a:extLst>
        </xdr:cNvPr>
        <xdr:cNvSpPr/>
      </xdr:nvSpPr>
      <xdr:spPr>
        <a:xfrm>
          <a:off x="1852330" y="772646"/>
          <a:ext cx="430320" cy="14400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8D3F7E3-4169-4222-AD91-A8620D2A457B}" type="TxLink">
            <a:rPr lang="en-US" sz="1000" b="1" i="0" u="none" strike="noStrike">
              <a:solidFill>
                <a:schemeClr val="bg1"/>
              </a:solidFill>
              <a:latin typeface="Calibri"/>
              <a:cs typeface="Calibri"/>
            </a:rPr>
            <a:pPr algn="ctr"/>
            <a:t> </a:t>
          </a:fld>
          <a:endParaRPr lang="en-US" sz="1000" b="1">
            <a:solidFill>
              <a:schemeClr val="bg1"/>
            </a:solidFill>
          </a:endParaRPr>
        </a:p>
      </xdr:txBody>
    </xdr:sp>
    <xdr:clientData/>
  </xdr:twoCellAnchor>
  <xdr:twoCellAnchor>
    <xdr:from>
      <xdr:col>1</xdr:col>
      <xdr:colOff>784410</xdr:colOff>
      <xdr:row>0</xdr:row>
      <xdr:rowOff>958664</xdr:rowOff>
    </xdr:from>
    <xdr:to>
      <xdr:col>2</xdr:col>
      <xdr:colOff>252705</xdr:colOff>
      <xdr:row>0</xdr:row>
      <xdr:rowOff>1102664</xdr:rowOff>
    </xdr:to>
    <xdr:sp macro="" textlink="$AC$6">
      <xdr:nvSpPr>
        <xdr:cNvPr id="13" name="Retângulo: Cantos Arredondados 32">
          <a:extLst>
            <a:ext uri="{FF2B5EF4-FFF2-40B4-BE49-F238E27FC236}">
              <a16:creationId xmlns:a16="http://schemas.microsoft.com/office/drawing/2014/main" xmlns="" id="{00000000-0008-0000-0100-000021000000}"/>
            </a:ext>
          </a:extLst>
        </xdr:cNvPr>
        <xdr:cNvSpPr/>
      </xdr:nvSpPr>
      <xdr:spPr>
        <a:xfrm>
          <a:off x="1870260" y="958664"/>
          <a:ext cx="430320" cy="144000"/>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D822D55-D06B-4EC4-94B1-91B90F906C23}" type="TxLink">
            <a:rPr lang="en-US" sz="1000" b="1" i="0" u="none" strike="noStrike">
              <a:solidFill>
                <a:schemeClr val="bg1"/>
              </a:solidFill>
              <a:latin typeface="Calibri"/>
              <a:cs typeface="Calibri"/>
            </a:rPr>
            <a:pPr algn="ctr"/>
            <a:t> </a:t>
          </a:fld>
          <a:endParaRPr lang="en-US" sz="1000" b="1">
            <a:solidFill>
              <a:schemeClr val="bg1"/>
            </a:solidFill>
          </a:endParaRPr>
        </a:p>
      </xdr:txBody>
    </xdr:sp>
    <xdr:clientData/>
  </xdr:twoCellAnchor>
  <xdr:twoCellAnchor>
    <xdr:from>
      <xdr:col>1</xdr:col>
      <xdr:colOff>779926</xdr:colOff>
      <xdr:row>0</xdr:row>
      <xdr:rowOff>1133474</xdr:rowOff>
    </xdr:from>
    <xdr:to>
      <xdr:col>2</xdr:col>
      <xdr:colOff>248221</xdr:colOff>
      <xdr:row>0</xdr:row>
      <xdr:rowOff>1277474</xdr:rowOff>
    </xdr:to>
    <xdr:sp macro="" textlink="$AC$7">
      <xdr:nvSpPr>
        <xdr:cNvPr id="14" name="Retângulo: Cantos Arredondados 33">
          <a:extLst>
            <a:ext uri="{FF2B5EF4-FFF2-40B4-BE49-F238E27FC236}">
              <a16:creationId xmlns:a16="http://schemas.microsoft.com/office/drawing/2014/main" xmlns="" id="{00000000-0008-0000-0100-000022000000}"/>
            </a:ext>
          </a:extLst>
        </xdr:cNvPr>
        <xdr:cNvSpPr/>
      </xdr:nvSpPr>
      <xdr:spPr>
        <a:xfrm>
          <a:off x="1865776" y="1133474"/>
          <a:ext cx="430320" cy="14400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980D8A7-346B-46F1-973D-961EE5D4D9E1}" type="TxLink">
            <a:rPr lang="en-US" sz="1000" b="1" i="0" u="none" strike="noStrike">
              <a:solidFill>
                <a:schemeClr val="bg1"/>
              </a:solidFill>
              <a:latin typeface="Calibri"/>
              <a:cs typeface="Calibri"/>
            </a:rPr>
            <a:pPr algn="ctr"/>
            <a:t> </a:t>
          </a:fld>
          <a:endParaRPr lang="en-US" sz="1000" b="1">
            <a:solidFill>
              <a:schemeClr val="bg1"/>
            </a:solidFill>
          </a:endParaRPr>
        </a:p>
      </xdr:txBody>
    </xdr:sp>
    <xdr:clientData/>
  </xdr:twoCellAnchor>
  <xdr:twoCellAnchor>
    <xdr:from>
      <xdr:col>2</xdr:col>
      <xdr:colOff>197223</xdr:colOff>
      <xdr:row>0</xdr:row>
      <xdr:rowOff>956422</xdr:rowOff>
    </xdr:from>
    <xdr:to>
      <xdr:col>3</xdr:col>
      <xdr:colOff>719046</xdr:colOff>
      <xdr:row>0</xdr:row>
      <xdr:rowOff>1100422</xdr:rowOff>
    </xdr:to>
    <xdr:sp macro="" textlink="">
      <xdr:nvSpPr>
        <xdr:cNvPr id="15" name="Retângulo: Cantos Arredondados 34">
          <a:extLst>
            <a:ext uri="{FF2B5EF4-FFF2-40B4-BE49-F238E27FC236}">
              <a16:creationId xmlns:a16="http://schemas.microsoft.com/office/drawing/2014/main" xmlns="" id="{00000000-0008-0000-0100-000023000000}"/>
            </a:ext>
          </a:extLst>
        </xdr:cNvPr>
        <xdr:cNvSpPr/>
      </xdr:nvSpPr>
      <xdr:spPr>
        <a:xfrm>
          <a:off x="2245098" y="956422"/>
          <a:ext cx="1617198" cy="144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BR" sz="1000" b="1">
              <a:solidFill>
                <a:srgbClr val="00B050"/>
              </a:solidFill>
            </a:rPr>
            <a:t>RESOLVIDO</a:t>
          </a:r>
        </a:p>
      </xdr:txBody>
    </xdr:sp>
    <xdr:clientData/>
  </xdr:twoCellAnchor>
  <xdr:twoCellAnchor>
    <xdr:from>
      <xdr:col>0</xdr:col>
      <xdr:colOff>0</xdr:colOff>
      <xdr:row>0</xdr:row>
      <xdr:rowOff>0</xdr:rowOff>
    </xdr:from>
    <xdr:to>
      <xdr:col>1</xdr:col>
      <xdr:colOff>493058</xdr:colOff>
      <xdr:row>0</xdr:row>
      <xdr:rowOff>1348065</xdr:rowOff>
    </xdr:to>
    <xdr:graphicFrame macro="">
      <xdr:nvGraphicFramePr>
        <xdr:cNvPr id="16" name="Gráfico 15">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0</xdr:row>
      <xdr:rowOff>161925</xdr:rowOff>
    </xdr:from>
    <xdr:to>
      <xdr:col>6</xdr:col>
      <xdr:colOff>1133475</xdr:colOff>
      <xdr:row>0</xdr:row>
      <xdr:rowOff>1371600</xdr:rowOff>
    </xdr:to>
    <xdr:graphicFrame macro="">
      <xdr:nvGraphicFramePr>
        <xdr:cNvPr id="17" name="Gráfico 16">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0</xdr:row>
      <xdr:rowOff>1</xdr:rowOff>
    </xdr:from>
    <xdr:to>
      <xdr:col>6</xdr:col>
      <xdr:colOff>1038225</xdr:colOff>
      <xdr:row>0</xdr:row>
      <xdr:rowOff>200025</xdr:rowOff>
    </xdr:to>
    <xdr:sp macro="" textlink="">
      <xdr:nvSpPr>
        <xdr:cNvPr id="18" name="Retângulo: Cantos Arredondados 35">
          <a:extLst>
            <a:ext uri="{FF2B5EF4-FFF2-40B4-BE49-F238E27FC236}">
              <a16:creationId xmlns:a16="http://schemas.microsoft.com/office/drawing/2014/main" xmlns="" id="{00000000-0008-0000-0100-000024000000}"/>
            </a:ext>
          </a:extLst>
        </xdr:cNvPr>
        <xdr:cNvSpPr/>
      </xdr:nvSpPr>
      <xdr:spPr>
        <a:xfrm>
          <a:off x="4267200" y="1"/>
          <a:ext cx="2724150" cy="2000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00" b="1">
              <a:solidFill>
                <a:schemeClr val="accent5">
                  <a:lumMod val="50000"/>
                </a:schemeClr>
              </a:solidFill>
            </a:rPr>
            <a:t>GRÁFICO DOS TIPOS DOS SERVIÇOS</a:t>
          </a:r>
        </a:p>
      </xdr:txBody>
    </xdr:sp>
    <xdr:clientData/>
  </xdr:twoCellAnchor>
  <xdr:twoCellAnchor>
    <xdr:from>
      <xdr:col>0</xdr:col>
      <xdr:colOff>9525</xdr:colOff>
      <xdr:row>0</xdr:row>
      <xdr:rowOff>1523999</xdr:rowOff>
    </xdr:from>
    <xdr:to>
      <xdr:col>1</xdr:col>
      <xdr:colOff>57150</xdr:colOff>
      <xdr:row>0</xdr:row>
      <xdr:rowOff>1666874</xdr:rowOff>
    </xdr:to>
    <xdr:sp macro="" textlink="">
      <xdr:nvSpPr>
        <xdr:cNvPr id="19" name="Retângulo 18">
          <a:extLst>
            <a:ext uri="{FF2B5EF4-FFF2-40B4-BE49-F238E27FC236}">
              <a16:creationId xmlns:a16="http://schemas.microsoft.com/office/drawing/2014/main" xmlns="" id="{00000000-0008-0000-0100-000006000000}"/>
            </a:ext>
          </a:extLst>
        </xdr:cNvPr>
        <xdr:cNvSpPr/>
      </xdr:nvSpPr>
      <xdr:spPr>
        <a:xfrm>
          <a:off x="9525" y="1523999"/>
          <a:ext cx="1133475" cy="142875"/>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00" b="1">
              <a:solidFill>
                <a:srgbClr val="002060"/>
              </a:solidFill>
              <a:latin typeface="Calibri" panose="020F0502020204030204" pitchFamily="34" charset="0"/>
              <a:cs typeface="Calibri" panose="020F0502020204030204" pitchFamily="34" charset="0"/>
            </a:rPr>
            <a:t>Nº DO CHAMADO</a:t>
          </a:r>
        </a:p>
      </xdr:txBody>
    </xdr:sp>
    <xdr:clientData/>
  </xdr:twoCellAnchor>
  <xdr:twoCellAnchor>
    <xdr:from>
      <xdr:col>2</xdr:col>
      <xdr:colOff>9525</xdr:colOff>
      <xdr:row>0</xdr:row>
      <xdr:rowOff>1524000</xdr:rowOff>
    </xdr:from>
    <xdr:to>
      <xdr:col>3</xdr:col>
      <xdr:colOff>9525</xdr:colOff>
      <xdr:row>0</xdr:row>
      <xdr:rowOff>1676400</xdr:rowOff>
    </xdr:to>
    <xdr:sp macro="" textlink="">
      <xdr:nvSpPr>
        <xdr:cNvPr id="20" name="Retângulo 19">
          <a:extLst>
            <a:ext uri="{FF2B5EF4-FFF2-40B4-BE49-F238E27FC236}">
              <a16:creationId xmlns:a16="http://schemas.microsoft.com/office/drawing/2014/main" xmlns="" id="{00000000-0008-0000-0100-00002A000000}"/>
            </a:ext>
          </a:extLst>
        </xdr:cNvPr>
        <xdr:cNvSpPr/>
      </xdr:nvSpPr>
      <xdr:spPr>
        <a:xfrm>
          <a:off x="2057400" y="1524000"/>
          <a:ext cx="1095375" cy="152400"/>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000" b="1">
              <a:solidFill>
                <a:srgbClr val="002060"/>
              </a:solidFill>
              <a:latin typeface="Calibri" panose="020F0502020204030204" pitchFamily="34" charset="0"/>
              <a:ea typeface="+mn-ea"/>
              <a:cs typeface="Calibri" panose="020F0502020204030204" pitchFamily="34" charset="0"/>
            </a:rPr>
            <a:t>RESPONSÁVEL</a:t>
          </a:r>
        </a:p>
      </xdr:txBody>
    </xdr:sp>
    <xdr:clientData/>
  </xdr:twoCellAnchor>
  <xdr:twoCellAnchor>
    <xdr:from>
      <xdr:col>4</xdr:col>
      <xdr:colOff>28575</xdr:colOff>
      <xdr:row>0</xdr:row>
      <xdr:rowOff>1514475</xdr:rowOff>
    </xdr:from>
    <xdr:to>
      <xdr:col>5</xdr:col>
      <xdr:colOff>9525</xdr:colOff>
      <xdr:row>0</xdr:row>
      <xdr:rowOff>1647824</xdr:rowOff>
    </xdr:to>
    <xdr:sp macro="" textlink="">
      <xdr:nvSpPr>
        <xdr:cNvPr id="21" name="Retângulo 20">
          <a:extLst>
            <a:ext uri="{FF2B5EF4-FFF2-40B4-BE49-F238E27FC236}">
              <a16:creationId xmlns:a16="http://schemas.microsoft.com/office/drawing/2014/main" xmlns="" id="{00000000-0008-0000-0100-00002C000000}"/>
            </a:ext>
          </a:extLst>
        </xdr:cNvPr>
        <xdr:cNvSpPr/>
      </xdr:nvSpPr>
      <xdr:spPr>
        <a:xfrm>
          <a:off x="4124325" y="1514475"/>
          <a:ext cx="847725" cy="133349"/>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000" b="1">
              <a:solidFill>
                <a:srgbClr val="002060"/>
              </a:solidFill>
              <a:latin typeface="Calibri" panose="020F0502020204030204" pitchFamily="34" charset="0"/>
              <a:ea typeface="+mn-ea"/>
              <a:cs typeface="Calibri" panose="020F0502020204030204" pitchFamily="34" charset="0"/>
            </a:rPr>
            <a:t>PRIORIDADE</a:t>
          </a:r>
        </a:p>
      </xdr:txBody>
    </xdr:sp>
    <xdr:clientData/>
  </xdr:twoCellAnchor>
  <xdr:twoCellAnchor>
    <xdr:from>
      <xdr:col>5</xdr:col>
      <xdr:colOff>200026</xdr:colOff>
      <xdr:row>0</xdr:row>
      <xdr:rowOff>1495425</xdr:rowOff>
    </xdr:from>
    <xdr:to>
      <xdr:col>5</xdr:col>
      <xdr:colOff>809626</xdr:colOff>
      <xdr:row>0</xdr:row>
      <xdr:rowOff>1666875</xdr:rowOff>
    </xdr:to>
    <xdr:sp macro="" textlink="">
      <xdr:nvSpPr>
        <xdr:cNvPr id="22" name="Retângulo 21">
          <a:extLst>
            <a:ext uri="{FF2B5EF4-FFF2-40B4-BE49-F238E27FC236}">
              <a16:creationId xmlns:a16="http://schemas.microsoft.com/office/drawing/2014/main" xmlns="" id="{00000000-0008-0000-0100-00002D000000}"/>
            </a:ext>
          </a:extLst>
        </xdr:cNvPr>
        <xdr:cNvSpPr/>
      </xdr:nvSpPr>
      <xdr:spPr>
        <a:xfrm>
          <a:off x="5162551" y="1495425"/>
          <a:ext cx="609600" cy="171450"/>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000" b="1">
              <a:solidFill>
                <a:srgbClr val="002060"/>
              </a:solidFill>
              <a:latin typeface="Calibri" panose="020F0502020204030204" pitchFamily="34" charset="0"/>
              <a:ea typeface="+mn-ea"/>
              <a:cs typeface="Calibri" panose="020F0502020204030204" pitchFamily="34" charset="0"/>
            </a:rPr>
            <a:t>STATUS</a:t>
          </a:r>
        </a:p>
      </xdr:txBody>
    </xdr:sp>
    <xdr:clientData/>
  </xdr:twoCellAnchor>
  <xdr:twoCellAnchor>
    <xdr:from>
      <xdr:col>6</xdr:col>
      <xdr:colOff>76200</xdr:colOff>
      <xdr:row>0</xdr:row>
      <xdr:rowOff>1514475</xdr:rowOff>
    </xdr:from>
    <xdr:to>
      <xdr:col>6</xdr:col>
      <xdr:colOff>3219450</xdr:colOff>
      <xdr:row>0</xdr:row>
      <xdr:rowOff>1647825</xdr:rowOff>
    </xdr:to>
    <xdr:sp macro="" textlink="">
      <xdr:nvSpPr>
        <xdr:cNvPr id="23" name="Retângulo 22">
          <a:extLst>
            <a:ext uri="{FF2B5EF4-FFF2-40B4-BE49-F238E27FC236}">
              <a16:creationId xmlns:a16="http://schemas.microsoft.com/office/drawing/2014/main" xmlns="" id="{00000000-0008-0000-0100-00002E000000}"/>
            </a:ext>
          </a:extLst>
        </xdr:cNvPr>
        <xdr:cNvSpPr/>
      </xdr:nvSpPr>
      <xdr:spPr>
        <a:xfrm>
          <a:off x="6029325" y="1514475"/>
          <a:ext cx="3143250" cy="133350"/>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000" b="1">
              <a:solidFill>
                <a:srgbClr val="002060"/>
              </a:solidFill>
              <a:latin typeface="Calibri" panose="020F0502020204030204" pitchFamily="34" charset="0"/>
              <a:ea typeface="+mn-ea"/>
              <a:cs typeface="Calibri" panose="020F0502020204030204" pitchFamily="34" charset="0"/>
            </a:rPr>
            <a:t>DESCRIÇÃO DO PROBLEMA</a:t>
          </a:r>
        </a:p>
      </xdr:txBody>
    </xdr:sp>
    <xdr:clientData/>
  </xdr:twoCellAnchor>
  <xdr:twoCellAnchor>
    <xdr:from>
      <xdr:col>7</xdr:col>
      <xdr:colOff>0</xdr:colOff>
      <xdr:row>0</xdr:row>
      <xdr:rowOff>1300808</xdr:rowOff>
    </xdr:from>
    <xdr:to>
      <xdr:col>8</xdr:col>
      <xdr:colOff>38100</xdr:colOff>
      <xdr:row>0</xdr:row>
      <xdr:rowOff>1613842</xdr:rowOff>
    </xdr:to>
    <xdr:sp macro="" textlink="">
      <xdr:nvSpPr>
        <xdr:cNvPr id="24" name="Retângulo 23">
          <a:extLst>
            <a:ext uri="{FF2B5EF4-FFF2-40B4-BE49-F238E27FC236}">
              <a16:creationId xmlns:a16="http://schemas.microsoft.com/office/drawing/2014/main" xmlns="" id="{00000000-0008-0000-0100-00002F000000}"/>
            </a:ext>
          </a:extLst>
        </xdr:cNvPr>
        <xdr:cNvSpPr/>
      </xdr:nvSpPr>
      <xdr:spPr>
        <a:xfrm>
          <a:off x="9467850" y="1300808"/>
          <a:ext cx="1038225" cy="313034"/>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0" rIns="91440" bIns="0" numCol="1" spcCol="0" rtlCol="0" fromWordArt="0" anchor="ctr" anchorCtr="0" forceAA="0" compatLnSpc="1">
          <a:prstTxWarp prst="textNoShape">
            <a:avLst/>
          </a:prstTxWarp>
          <a:spAutoFit/>
        </a:bodyPr>
        <a:lstStyle/>
        <a:p>
          <a:pPr marL="0" indent="0" algn="ctr"/>
          <a:r>
            <a:rPr lang="pt-BR" sz="1000" b="1">
              <a:solidFill>
                <a:srgbClr val="002060"/>
              </a:solidFill>
              <a:latin typeface="Calibri" panose="020F0502020204030204" pitchFamily="34" charset="0"/>
              <a:ea typeface="+mn-ea"/>
              <a:cs typeface="Calibri" panose="020F0502020204030204" pitchFamily="34" charset="0"/>
            </a:rPr>
            <a:t>TIPO DE MANUTENÇÃO</a:t>
          </a:r>
        </a:p>
      </xdr:txBody>
    </xdr:sp>
    <xdr:clientData/>
  </xdr:twoCellAnchor>
  <xdr:twoCellAnchor>
    <xdr:from>
      <xdr:col>8</xdr:col>
      <xdr:colOff>504825</xdr:colOff>
      <xdr:row>0</xdr:row>
      <xdr:rowOff>1390650</xdr:rowOff>
    </xdr:from>
    <xdr:to>
      <xdr:col>8</xdr:col>
      <xdr:colOff>1600200</xdr:colOff>
      <xdr:row>0</xdr:row>
      <xdr:rowOff>1657350</xdr:rowOff>
    </xdr:to>
    <xdr:sp macro="" textlink="">
      <xdr:nvSpPr>
        <xdr:cNvPr id="25" name="Retângulo 24">
          <a:extLst>
            <a:ext uri="{FF2B5EF4-FFF2-40B4-BE49-F238E27FC236}">
              <a16:creationId xmlns:a16="http://schemas.microsoft.com/office/drawing/2014/main" xmlns="" id="{00000000-0008-0000-0100-000030000000}"/>
            </a:ext>
          </a:extLst>
        </xdr:cNvPr>
        <xdr:cNvSpPr/>
      </xdr:nvSpPr>
      <xdr:spPr>
        <a:xfrm>
          <a:off x="10972800" y="1390650"/>
          <a:ext cx="1095375" cy="266700"/>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000" b="1">
              <a:solidFill>
                <a:srgbClr val="002060"/>
              </a:solidFill>
              <a:latin typeface="Calibri" panose="020F0502020204030204" pitchFamily="34" charset="0"/>
              <a:ea typeface="+mn-ea"/>
              <a:cs typeface="Calibri" panose="020F0502020204030204" pitchFamily="34" charset="0"/>
            </a:rPr>
            <a:t>UNIDADE</a:t>
          </a:r>
        </a:p>
      </xdr:txBody>
    </xdr:sp>
    <xdr:clientData/>
  </xdr:twoCellAnchor>
  <xdr:twoCellAnchor>
    <xdr:from>
      <xdr:col>9</xdr:col>
      <xdr:colOff>609600</xdr:colOff>
      <xdr:row>0</xdr:row>
      <xdr:rowOff>1409700</xdr:rowOff>
    </xdr:from>
    <xdr:to>
      <xdr:col>9</xdr:col>
      <xdr:colOff>2724150</xdr:colOff>
      <xdr:row>0</xdr:row>
      <xdr:rowOff>1676400</xdr:rowOff>
    </xdr:to>
    <xdr:sp macro="" textlink="">
      <xdr:nvSpPr>
        <xdr:cNvPr id="26" name="Retângulo 25">
          <a:extLst>
            <a:ext uri="{FF2B5EF4-FFF2-40B4-BE49-F238E27FC236}">
              <a16:creationId xmlns:a16="http://schemas.microsoft.com/office/drawing/2014/main" xmlns="" id="{00000000-0008-0000-0100-000032000000}"/>
            </a:ext>
          </a:extLst>
        </xdr:cNvPr>
        <xdr:cNvSpPr/>
      </xdr:nvSpPr>
      <xdr:spPr>
        <a:xfrm>
          <a:off x="13134975" y="1409700"/>
          <a:ext cx="2114550" cy="266700"/>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000" b="1">
              <a:solidFill>
                <a:srgbClr val="002060"/>
              </a:solidFill>
              <a:latin typeface="Calibri" panose="020F0502020204030204" pitchFamily="34" charset="0"/>
              <a:ea typeface="+mn-ea"/>
              <a:cs typeface="Calibri" panose="020F0502020204030204" pitchFamily="34" charset="0"/>
            </a:rPr>
            <a:t>INTERFERÊNCIAS/OBSERVAÇÕES</a:t>
          </a:r>
        </a:p>
      </xdr:txBody>
    </xdr:sp>
    <xdr:clientData/>
  </xdr:twoCellAnchor>
  <xdr:twoCellAnchor>
    <xdr:from>
      <xdr:col>10</xdr:col>
      <xdr:colOff>485775</xdr:colOff>
      <xdr:row>0</xdr:row>
      <xdr:rowOff>1485900</xdr:rowOff>
    </xdr:from>
    <xdr:to>
      <xdr:col>10</xdr:col>
      <xdr:colOff>1581150</xdr:colOff>
      <xdr:row>0</xdr:row>
      <xdr:rowOff>1657350</xdr:rowOff>
    </xdr:to>
    <xdr:sp macro="" textlink="">
      <xdr:nvSpPr>
        <xdr:cNvPr id="27" name="Retângulo 26">
          <a:extLst>
            <a:ext uri="{FF2B5EF4-FFF2-40B4-BE49-F238E27FC236}">
              <a16:creationId xmlns:a16="http://schemas.microsoft.com/office/drawing/2014/main" xmlns="" id="{00000000-0008-0000-0100-000033000000}"/>
            </a:ext>
          </a:extLst>
        </xdr:cNvPr>
        <xdr:cNvSpPr/>
      </xdr:nvSpPr>
      <xdr:spPr>
        <a:xfrm>
          <a:off x="16163925" y="1485900"/>
          <a:ext cx="1095375" cy="171450"/>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000" b="1">
              <a:solidFill>
                <a:srgbClr val="002060"/>
              </a:solidFill>
              <a:latin typeface="Calibri" panose="020F0502020204030204" pitchFamily="34" charset="0"/>
              <a:ea typeface="+mn-ea"/>
              <a:cs typeface="Calibri" panose="020F0502020204030204" pitchFamily="34" charset="0"/>
            </a:rPr>
            <a:t>LOGRADOURO</a:t>
          </a:r>
        </a:p>
      </xdr:txBody>
    </xdr:sp>
    <xdr:clientData/>
  </xdr:twoCellAnchor>
  <xdr:twoCellAnchor>
    <xdr:from>
      <xdr:col>11</xdr:col>
      <xdr:colOff>238125</xdr:colOff>
      <xdr:row>0</xdr:row>
      <xdr:rowOff>1514475</xdr:rowOff>
    </xdr:from>
    <xdr:to>
      <xdr:col>11</xdr:col>
      <xdr:colOff>1333500</xdr:colOff>
      <xdr:row>0</xdr:row>
      <xdr:rowOff>1609725</xdr:rowOff>
    </xdr:to>
    <xdr:sp macro="" textlink="">
      <xdr:nvSpPr>
        <xdr:cNvPr id="28" name="Retângulo 27">
          <a:extLst>
            <a:ext uri="{FF2B5EF4-FFF2-40B4-BE49-F238E27FC236}">
              <a16:creationId xmlns:a16="http://schemas.microsoft.com/office/drawing/2014/main" xmlns="" id="{00000000-0008-0000-0100-000034000000}"/>
            </a:ext>
          </a:extLst>
        </xdr:cNvPr>
        <xdr:cNvSpPr/>
      </xdr:nvSpPr>
      <xdr:spPr>
        <a:xfrm>
          <a:off x="17887950" y="1514475"/>
          <a:ext cx="1095375" cy="95250"/>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pt-BR" sz="1000" b="1">
              <a:solidFill>
                <a:srgbClr val="002060"/>
              </a:solidFill>
              <a:latin typeface="Calibri" panose="020F0502020204030204" pitchFamily="34" charset="0"/>
              <a:ea typeface="+mn-ea"/>
              <a:cs typeface="Calibri" panose="020F0502020204030204" pitchFamily="34" charset="0"/>
            </a:rPr>
            <a:t>BAIRRO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E\SOE\SUP_MANUTENCAO\GENIVAL\CENTRAL%20DE%20CHAMADOS\CHAMADO%20-%20INTERNO%20-%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DADES"/>
      <sheetName val="CHAMADOS"/>
      <sheetName val="(OS_WHATSAPP)"/>
      <sheetName val="OS"/>
    </sheetNames>
    <sheetDataSet>
      <sheetData sheetId="0">
        <row r="2">
          <cell r="A2" t="str">
            <v>SEDE PROGUARU</v>
          </cell>
          <cell r="B2" t="str">
            <v>RUA ARMINDA DE LIMA, 788</v>
          </cell>
          <cell r="C2" t="str">
            <v>VILA PROGRESSO</v>
          </cell>
          <cell r="D2" t="str">
            <v>2475-9000</v>
          </cell>
          <cell r="E2" t="str">
            <v>0001-16-07</v>
          </cell>
        </row>
        <row r="3">
          <cell r="A3" t="str">
            <v>C. O. CABUÇU</v>
          </cell>
          <cell r="B3" t="str">
            <v>RUA BENJAMIN HARRIS HUNNICUTT, 4.400</v>
          </cell>
          <cell r="C3" t="str">
            <v>CABUÇU</v>
          </cell>
          <cell r="D3" t="str">
            <v>2458 2454</v>
          </cell>
          <cell r="E3" t="str">
            <v>0001-16-01</v>
          </cell>
        </row>
        <row r="4">
          <cell r="A4" t="str">
            <v>SEÇÃO DE TRANSP. PESADO</v>
          </cell>
          <cell r="B4" t="str">
            <v>RUA PEDRO DE TOLEDO, 360</v>
          </cell>
          <cell r="C4" t="str">
            <v>TABOÃO</v>
          </cell>
          <cell r="D4" t="str">
            <v>2402-8710</v>
          </cell>
          <cell r="E4" t="str">
            <v>0001-16-01</v>
          </cell>
        </row>
        <row r="5">
          <cell r="A5" t="str">
            <v>C. O. SÃO JOÃO</v>
          </cell>
          <cell r="B5" t="str">
            <v>RUA CARNAUBAIS, 200</v>
          </cell>
          <cell r="C5" t="str">
            <v>SÃO JOÃO</v>
          </cell>
          <cell r="D5" t="str">
            <v>2467 2932</v>
          </cell>
          <cell r="E5" t="str">
            <v>0001-16-01</v>
          </cell>
        </row>
        <row r="6">
          <cell r="A6" t="str">
            <v>C. O. BONSUCESSO</v>
          </cell>
          <cell r="B6" t="str">
            <v xml:space="preserve">RUA ANTÔNIO TAVA, 200 </v>
          </cell>
          <cell r="C6" t="str">
            <v>BONSUCESSO</v>
          </cell>
          <cell r="D6" t="str">
            <v xml:space="preserve"> 2438 2667</v>
          </cell>
          <cell r="E6" t="str">
            <v>0001-16-01</v>
          </cell>
        </row>
        <row r="7">
          <cell r="A7" t="str">
            <v>C. O. CUMBICA</v>
          </cell>
          <cell r="B7" t="str">
            <v>RUA ATALAIA DO NORTE, 150</v>
          </cell>
          <cell r="C7" t="str">
            <v xml:space="preserve"> CUMBICA</v>
          </cell>
          <cell r="D7" t="str">
            <v>2412 2748</v>
          </cell>
          <cell r="E7" t="str">
            <v>0001-16-01</v>
          </cell>
        </row>
        <row r="8">
          <cell r="A8" t="str">
            <v>C. O. PIMENTAS</v>
          </cell>
          <cell r="B8" t="str">
            <v>RUA ARACY, 188</v>
          </cell>
          <cell r="C8" t="str">
            <v>JARDIM LEBLON</v>
          </cell>
          <cell r="D8" t="str">
            <v>2486 2728</v>
          </cell>
          <cell r="E8" t="str">
            <v>0001-16-01</v>
          </cell>
        </row>
        <row r="9">
          <cell r="A9" t="str">
            <v>ALMOXARIFADO PIO XII</v>
          </cell>
          <cell r="B9" t="str">
            <v>AV. PAPA PIO XII, 975</v>
          </cell>
          <cell r="C9" t="str">
            <v>MACEDO</v>
          </cell>
          <cell r="D9" t="str">
            <v>2087-0286</v>
          </cell>
          <cell r="E9" t="str">
            <v>0001-16-08</v>
          </cell>
        </row>
        <row r="10">
          <cell r="A10" t="str">
            <v>C. O. TABOÃO</v>
          </cell>
          <cell r="B10" t="str">
            <v xml:space="preserve">RUA PEDRO DE TOLEDO, 500 </v>
          </cell>
          <cell r="C10" t="str">
            <v>TABOÃO</v>
          </cell>
          <cell r="D10" t="str">
            <v xml:space="preserve"> 2404 4331</v>
          </cell>
          <cell r="E10" t="str">
            <v>0001-16-01</v>
          </cell>
        </row>
        <row r="11">
          <cell r="A11" t="str">
            <v>SEÇÃO DE SERVIÇOS DE CONTROE DE ACESSO</v>
          </cell>
          <cell r="B11" t="str">
            <v>RUA PEDRO DE TOLEDO, 360</v>
          </cell>
          <cell r="C11" t="str">
            <v>TABOÃO</v>
          </cell>
          <cell r="E11" t="str">
            <v>0001-16-01</v>
          </cell>
        </row>
        <row r="12">
          <cell r="A12" t="str">
            <v>C. O. AEROPORTO</v>
          </cell>
          <cell r="B12" t="str">
            <v>AV. PAPA JOÃO PAULO, 2000</v>
          </cell>
          <cell r="C12" t="str">
            <v>CUMBICA</v>
          </cell>
          <cell r="D12" t="str">
            <v xml:space="preserve"> 2484-7772</v>
          </cell>
          <cell r="E12" t="str">
            <v>0001-16-01</v>
          </cell>
        </row>
        <row r="13">
          <cell r="A13" t="str">
            <v>SEÇÃO DE FROTAS E SEGURO</v>
          </cell>
          <cell r="B13" t="str">
            <v xml:space="preserve">RUA PEDRO DE TOLEDO, 360 </v>
          </cell>
          <cell r="C13" t="str">
            <v>TABOÃO</v>
          </cell>
          <cell r="D13" t="str">
            <v>2402-8712</v>
          </cell>
          <cell r="E13" t="str">
            <v>0001-16-01</v>
          </cell>
        </row>
        <row r="14">
          <cell r="A14" t="str">
            <v>ALMOXARIFADO MECÂNICA</v>
          </cell>
          <cell r="B14" t="str">
            <v>RUA PEDRO DE TOLEDO, 500</v>
          </cell>
          <cell r="C14" t="str">
            <v>TABOÃO</v>
          </cell>
          <cell r="E14" t="str">
            <v>0001-16-01</v>
          </cell>
        </row>
        <row r="15">
          <cell r="A15" t="str">
            <v>ALMOXARIFADO IPANEMA</v>
          </cell>
          <cell r="B15" t="str">
            <v>RUA CAMPO GRANDE, 188</v>
          </cell>
          <cell r="C15" t="str">
            <v>JD. IPANEMA</v>
          </cell>
          <cell r="D15" t="str">
            <v xml:space="preserve">2088-2797 </v>
          </cell>
          <cell r="E15" t="str">
            <v>0001-16-01</v>
          </cell>
        </row>
        <row r="16">
          <cell r="A16" t="str">
            <v>C. O. CENTRAL</v>
          </cell>
          <cell r="B16" t="str">
            <v>AV. PAPA PIO XII, 975</v>
          </cell>
          <cell r="C16" t="str">
            <v>MACEDO</v>
          </cell>
          <cell r="E16" t="str">
            <v>0001-16-01</v>
          </cell>
        </row>
        <row r="17">
          <cell r="A17" t="str">
            <v>DTI - DEPARTAMENTO DE TRANSPORTE INTERNO</v>
          </cell>
          <cell r="B17" t="str">
            <v>RUA ENG. ALBERT LEIMER, 699</v>
          </cell>
          <cell r="C17" t="str">
            <v>TABOÃO</v>
          </cell>
          <cell r="E17" t="str">
            <v>0001-16-01</v>
          </cell>
        </row>
        <row r="18">
          <cell r="A18" t="str">
            <v>C. O. REGIÃO CENTRAL</v>
          </cell>
          <cell r="B18" t="str">
            <v>RUA SETE DE SETEMBRO</v>
          </cell>
          <cell r="C18" t="str">
            <v>CENTRO</v>
          </cell>
          <cell r="E18" t="str">
            <v>0001-16-01</v>
          </cell>
        </row>
        <row r="19">
          <cell r="A19" t="str">
            <v>SALA DE CONTROLADOR DE ACESSO</v>
          </cell>
          <cell r="B19" t="str">
            <v>RUA CAMPO GRANDE, 188</v>
          </cell>
          <cell r="C19" t="str">
            <v>JD. IPANEMA</v>
          </cell>
          <cell r="E19" t="str">
            <v>0001-16-01</v>
          </cell>
        </row>
        <row r="20">
          <cell r="A20" t="str">
            <v>SALA DE AGENTE DE PORTARIA</v>
          </cell>
          <cell r="B20" t="str">
            <v>RUA CAMPO GRANDE, 188</v>
          </cell>
          <cell r="C20" t="str">
            <v>JD. IPANEMA</v>
          </cell>
          <cell r="E20" t="str">
            <v>0001-16-01</v>
          </cell>
        </row>
        <row r="21">
          <cell r="A21" t="str">
            <v>G.O.R. - ROÇAGEM E CAPINA</v>
          </cell>
          <cell r="B21" t="str">
            <v xml:space="preserve">"GOR" - GUARULHOS </v>
          </cell>
          <cell r="C21" t="str">
            <v>"BAIRRO GERAL"</v>
          </cell>
          <cell r="E21" t="str">
            <v>0001-16-01</v>
          </cell>
        </row>
        <row r="22">
          <cell r="A22" t="str">
            <v>CENTRO DE APOIO REGIÃO CENTRAL</v>
          </cell>
          <cell r="B22" t="str">
            <v>RUA JACOB BITTENCOURT, 100</v>
          </cell>
          <cell r="C22" t="str">
            <v>JD. SÃO ROBERTO</v>
          </cell>
          <cell r="E22" t="str">
            <v>0001-16-17</v>
          </cell>
        </row>
        <row r="23">
          <cell r="A23" t="str">
            <v xml:space="preserve">DEPÓSITO TADEU </v>
          </cell>
          <cell r="B23" t="str">
            <v xml:space="preserve">RUA QUARENTA E TRÊS, 38 </v>
          </cell>
          <cell r="C23" t="str">
            <v>CONTINENTAL I</v>
          </cell>
          <cell r="E23" t="str">
            <v>0001-16-01</v>
          </cell>
        </row>
        <row r="24">
          <cell r="A24" t="str">
            <v>FÁBRICA DE PRÉ-MOLDADOS</v>
          </cell>
          <cell r="B24" t="str">
            <v>RUA CARNAUBAIS, 200</v>
          </cell>
          <cell r="C24" t="str">
            <v>SÃO JOÃO</v>
          </cell>
          <cell r="D24" t="str">
            <v>2467 2932</v>
          </cell>
          <cell r="E24" t="str">
            <v>0003-05</v>
          </cell>
        </row>
        <row r="25">
          <cell r="A25" t="str">
            <v xml:space="preserve">GERÊNCIA DE CONTROLE DE ACESSO E CONSERVAÇÃO </v>
          </cell>
          <cell r="B25" t="str">
            <v>RUA ARMINDA DE LIMA, 788</v>
          </cell>
          <cell r="C25" t="str">
            <v>VILA PROGRESSO</v>
          </cell>
          <cell r="D25">
            <v>0</v>
          </cell>
          <cell r="E25" t="str">
            <v>0001-16-01</v>
          </cell>
        </row>
        <row r="26">
          <cell r="A26" t="str">
            <v>PARQUES E PRAÇAS PQ CONTINENTAL II</v>
          </cell>
          <cell r="B26" t="str">
            <v>RUA JOÃO GENOINO SOBRAL, 220</v>
          </cell>
          <cell r="C26" t="str">
            <v>PQ. CONTINENTAL II</v>
          </cell>
        </row>
        <row r="27">
          <cell r="A27" t="str">
            <v>SEÇÃO DE LIMPEZA INTERNA</v>
          </cell>
          <cell r="B27" t="str">
            <v>RUA CAMPO GRANDE, 188</v>
          </cell>
          <cell r="C27" t="str">
            <v>JD. IPANEMA</v>
          </cell>
          <cell r="D27">
            <v>0</v>
          </cell>
          <cell r="E27" t="str">
            <v>0001-16-01</v>
          </cell>
        </row>
        <row r="28">
          <cell r="A28" t="str">
            <v>USINA RECICLADORA</v>
          </cell>
          <cell r="B28" t="str">
            <v>RUA BENJAMIN HARRIS HUNNICUTT, 4.400</v>
          </cell>
          <cell r="C28" t="str">
            <v>CABUÇU</v>
          </cell>
          <cell r="D28" t="str">
            <v>2458 2454</v>
          </cell>
          <cell r="E28" t="str">
            <v>0001-16-01</v>
          </cell>
        </row>
        <row r="29">
          <cell r="A29" t="str">
            <v>ALOJAMENTO DA FUNERÁRIA</v>
          </cell>
          <cell r="B29" t="str">
            <v>RUA OSWALDO CRUZ, 77</v>
          </cell>
          <cell r="C29" t="str">
            <v>CENTRO</v>
          </cell>
          <cell r="E29" t="str">
            <v>0001-16-01</v>
          </cell>
        </row>
        <row r="30">
          <cell r="A30" t="str">
            <v>GERENCIA GOR</v>
          </cell>
          <cell r="B30" t="str">
            <v>RUA ARMINDA DE LIMA, 788</v>
          </cell>
          <cell r="C30" t="str">
            <v>VILA PROGRESSO</v>
          </cell>
          <cell r="D30" t="str">
            <v>2475-9158</v>
          </cell>
          <cell r="E30" t="str">
            <v>0001-16-01</v>
          </cell>
        </row>
        <row r="31">
          <cell r="A31" t="str">
            <v>LAGO DOS PATOS - VILA GALVÃO</v>
          </cell>
          <cell r="B31" t="str">
            <v>RUA NOSSA SENHORA DE LOURDES, S/N</v>
          </cell>
          <cell r="C31" t="str">
            <v xml:space="preserve">VILA GALVÃO </v>
          </cell>
          <cell r="E31" t="str">
            <v>0001-18-0208</v>
          </cell>
        </row>
        <row r="32">
          <cell r="A32" t="str">
            <v>LAGO DOS PATOS</v>
          </cell>
          <cell r="B32" t="str">
            <v>RUA PIRACANJUBA</v>
          </cell>
          <cell r="C32" t="str">
            <v xml:space="preserve">VILA GALVÃO </v>
          </cell>
          <cell r="E32" t="str">
            <v>0012-01-01-0006</v>
          </cell>
        </row>
        <row r="33">
          <cell r="A33" t="str">
            <v>CONTROLE DE ACESSO</v>
          </cell>
          <cell r="B33" t="str">
            <v>ESTRADA DA SERVIDÃO DA PEDREIRA</v>
          </cell>
          <cell r="C33" t="str">
            <v>SITIO BARROCADA -SP</v>
          </cell>
          <cell r="E33" t="str">
            <v>0001-16-01</v>
          </cell>
        </row>
        <row r="34">
          <cell r="A34" t="str">
            <v>GRÊMIO PROGUARU</v>
          </cell>
          <cell r="B34" t="str">
            <v>RUA SERRA, 148</v>
          </cell>
          <cell r="C34" t="str">
            <v>JD. SANTA MENA</v>
          </cell>
          <cell r="D34" t="str">
            <v>4962-5852</v>
          </cell>
          <cell r="E34" t="str">
            <v>0001-16-01</v>
          </cell>
        </row>
        <row r="35">
          <cell r="A35" t="str">
            <v>CONSTRUÇÃO DE PEV</v>
          </cell>
          <cell r="B35" t="str">
            <v>AV. BIRINEPE, 33</v>
          </cell>
          <cell r="C35" t="str">
            <v>JD.CUMBICA</v>
          </cell>
        </row>
        <row r="36">
          <cell r="A36" t="str">
            <v>PÁTIO DE TRIAGEM DE MATERIAIS, (ANTIGA FIAT)</v>
          </cell>
          <cell r="B36" t="str">
            <v>AV. GUARULHOS, 2945</v>
          </cell>
          <cell r="C36" t="str">
            <v>PONTE GRANDE</v>
          </cell>
        </row>
        <row r="37">
          <cell r="A37" t="str">
            <v>SERRALHERIA IPANEMA</v>
          </cell>
          <cell r="B37" t="str">
            <v>RUA CAMPO GRANDE, 188</v>
          </cell>
          <cell r="C37" t="str">
            <v>JD. IPANEMA</v>
          </cell>
        </row>
      </sheetData>
      <sheetData sheetId="1">
        <row r="2">
          <cell r="AB2" t="str">
            <v>AGUARDANDO VISTORIA</v>
          </cell>
          <cell r="AD2">
            <v>0.29677419354838708</v>
          </cell>
        </row>
        <row r="3">
          <cell r="AB3" t="str">
            <v>VISTORIADO</v>
          </cell>
          <cell r="AD3">
            <v>5.8064516129032261E-2</v>
          </cell>
        </row>
        <row r="4">
          <cell r="AB4" t="str">
            <v>AGUARDANDO MATERIAIS</v>
          </cell>
          <cell r="AD4">
            <v>7.7419354838709681E-2</v>
          </cell>
        </row>
        <row r="5">
          <cell r="AB5" t="str">
            <v>EM ATENDIMENTO</v>
          </cell>
          <cell r="AD5">
            <v>3.2258064516129031E-2</v>
          </cell>
        </row>
        <row r="6">
          <cell r="AB6" t="str">
            <v>RESOLVIDO</v>
          </cell>
          <cell r="AD6">
            <v>0.52903225806451615</v>
          </cell>
        </row>
        <row r="7">
          <cell r="AB7" t="str">
            <v>CANCELADA</v>
          </cell>
          <cell r="AD7">
            <v>6.4516129032258064E-3</v>
          </cell>
        </row>
        <row r="13">
          <cell r="AB13" t="str">
            <v>CIVIL</v>
          </cell>
          <cell r="AC13">
            <v>11</v>
          </cell>
        </row>
        <row r="14">
          <cell r="AB14" t="str">
            <v>ELÉTRICA</v>
          </cell>
          <cell r="AC14">
            <v>93</v>
          </cell>
        </row>
        <row r="15">
          <cell r="AB15" t="str">
            <v>HIDRAULICA</v>
          </cell>
          <cell r="AC15">
            <v>24</v>
          </cell>
        </row>
        <row r="16">
          <cell r="AB16" t="str">
            <v>CARPINTARIA</v>
          </cell>
          <cell r="AC16">
            <v>7</v>
          </cell>
        </row>
        <row r="17">
          <cell r="AB17" t="str">
            <v>SERRALHERIA</v>
          </cell>
          <cell r="AC17">
            <v>11</v>
          </cell>
        </row>
        <row r="18">
          <cell r="AB18" t="str">
            <v>PROJETO</v>
          </cell>
          <cell r="AC18">
            <v>0</v>
          </cell>
        </row>
        <row r="19">
          <cell r="AB19" t="str">
            <v>DIVERSOS</v>
          </cell>
          <cell r="AC19">
            <v>1</v>
          </cell>
        </row>
        <row r="20">
          <cell r="AB20" t="str">
            <v>OUTROS</v>
          </cell>
          <cell r="AC20">
            <v>8</v>
          </cell>
        </row>
      </sheetData>
      <sheetData sheetId="2"/>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
  <sheetViews>
    <sheetView tabSelected="1" workbookViewId="0">
      <selection activeCell="G2" sqref="G2"/>
    </sheetView>
  </sheetViews>
  <sheetFormatPr defaultRowHeight="15" x14ac:dyDescent="0.25"/>
  <sheetData>
    <row r="1" spans="1:16" ht="52.5" thickBot="1" x14ac:dyDescent="0.3">
      <c r="A1" s="1" t="s">
        <v>0</v>
      </c>
      <c r="B1" s="2" t="s">
        <v>1</v>
      </c>
      <c r="C1" s="1" t="s">
        <v>2</v>
      </c>
      <c r="D1" s="2" t="s">
        <v>3</v>
      </c>
      <c r="E1" s="1" t="s">
        <v>4</v>
      </c>
      <c r="F1" s="1" t="s">
        <v>5</v>
      </c>
      <c r="G1" s="1" t="s">
        <v>6</v>
      </c>
      <c r="H1" s="1" t="s">
        <v>7</v>
      </c>
      <c r="I1" s="1" t="s">
        <v>8</v>
      </c>
      <c r="J1" s="1" t="s">
        <v>9</v>
      </c>
      <c r="K1" s="1" t="s">
        <v>10</v>
      </c>
      <c r="L1" s="1" t="s">
        <v>11</v>
      </c>
      <c r="M1" s="1" t="s">
        <v>12</v>
      </c>
      <c r="N1" s="1" t="s">
        <v>13</v>
      </c>
      <c r="O1" s="1" t="s">
        <v>14</v>
      </c>
      <c r="P1" s="1" t="s">
        <v>15</v>
      </c>
    </row>
    <row r="2" spans="1:16" ht="165.75" thickTop="1" x14ac:dyDescent="0.25">
      <c r="A2" s="3" t="str">
        <f t="shared" ref="A2:A65" si="0">IF(B2&lt;&gt;"",CONCATENATE(Y2,"/",2020," - SME"),"")</f>
        <v>/2020 - SME</v>
      </c>
      <c r="B2" s="4">
        <v>43837</v>
      </c>
      <c r="C2" s="5" t="s">
        <v>16</v>
      </c>
      <c r="D2" s="4"/>
      <c r="E2" s="4" t="s">
        <v>17</v>
      </c>
      <c r="F2" s="6" t="s">
        <v>18</v>
      </c>
      <c r="G2" s="7" t="s">
        <v>19</v>
      </c>
      <c r="H2" s="5" t="s">
        <v>20</v>
      </c>
      <c r="I2" s="6" t="s">
        <v>21</v>
      </c>
      <c r="J2" s="6" t="s">
        <v>22</v>
      </c>
      <c r="K2" s="6" t="str">
        <f>IF([1]!Tabela1[[#This Row],[Colunas1]]="","",VLOOKUP([1]!Tabela1[[#This Row],[Colunas1]],[1]UNIDADES!$A$2:$E$99,2,FALSE))</f>
        <v>RUA BENJAMIN HARRIS HUNNICUTT, 4.400</v>
      </c>
      <c r="L2" s="6" t="str">
        <f>IF([1]!Tabela1[[#This Row],[Colunas1]]="","",VLOOKUP([1]!Tabela1[[#This Row],[Colunas1]],[1]UNIDADES!$A$2:$E$99,3,FALSE))</f>
        <v>CABUÇU</v>
      </c>
      <c r="M2" s="5" t="str">
        <f>IF([1]!Tabela1[[#This Row],[Colunas1]]="","",VLOOKUP([1]!Tabela1[[#This Row],[Colunas1]],[1]UNIDADES!$A$2:$E$99,4,FALSE))</f>
        <v>2458 2454</v>
      </c>
      <c r="N2" s="5" t="str">
        <f>IF([1]!Tabela1[[#This Row],[Colunas1]]="","",VLOOKUP([1]!Tabela1[[#This Row],[Colunas1]],[1]UNIDADES!$A$2:$E$99,5,FALSE))</f>
        <v>0001-16-01</v>
      </c>
      <c r="O2" s="6" t="s">
        <v>23</v>
      </c>
      <c r="P2" s="6" t="s">
        <v>24</v>
      </c>
    </row>
    <row r="3" spans="1:16" ht="409.5" x14ac:dyDescent="0.25">
      <c r="A3" s="8" t="str">
        <f t="shared" si="0"/>
        <v>/2020 - SME</v>
      </c>
      <c r="B3" s="9">
        <v>43836</v>
      </c>
      <c r="C3" s="10" t="s">
        <v>25</v>
      </c>
      <c r="D3" s="9"/>
      <c r="E3" s="9" t="s">
        <v>26</v>
      </c>
      <c r="F3" s="11" t="s">
        <v>27</v>
      </c>
      <c r="G3" s="12" t="s">
        <v>28</v>
      </c>
      <c r="H3" s="10" t="s">
        <v>29</v>
      </c>
      <c r="I3" s="11" t="s">
        <v>30</v>
      </c>
      <c r="J3" s="11" t="s">
        <v>31</v>
      </c>
      <c r="K3" s="11" t="str">
        <f>IF([1]!Tabela1[[#This Row],[Colunas1]]="","",VLOOKUP([1]!Tabela1[[#This Row],[Colunas1]],[1]UNIDADES!$A$2:$E$99,2,FALSE))</f>
        <v>RUA BENJAMIN HARRIS HUNNICUTT, 4.400</v>
      </c>
      <c r="L3" s="11" t="str">
        <f>IF([1]!Tabela1[[#This Row],[Colunas1]]="","",VLOOKUP([1]!Tabela1[[#This Row],[Colunas1]],[1]UNIDADES!$A$2:$E$99,3,FALSE))</f>
        <v>CABUÇU</v>
      </c>
      <c r="M3" s="10" t="str">
        <f>IF([1]!Tabela1[[#This Row],[Colunas1]]="","",VLOOKUP([1]!Tabela1[[#This Row],[Colunas1]],[1]UNIDADES!$A$2:$E$99,4,FALSE))</f>
        <v>2458 2454</v>
      </c>
      <c r="N3" s="10" t="str">
        <f>IF([1]!Tabela1[[#This Row],[Colunas1]]="","",VLOOKUP([1]!Tabela1[[#This Row],[Colunas1]],[1]UNIDADES!$A$2:$E$99,5,FALSE))</f>
        <v>0001-16-01</v>
      </c>
      <c r="O3" s="11" t="s">
        <v>32</v>
      </c>
      <c r="P3" s="11" t="s">
        <v>24</v>
      </c>
    </row>
    <row r="4" spans="1:16" ht="75" x14ac:dyDescent="0.25">
      <c r="A4" s="3" t="str">
        <f t="shared" si="0"/>
        <v>/2020 - SME</v>
      </c>
      <c r="B4" s="4">
        <v>43836</v>
      </c>
      <c r="C4" s="5" t="s">
        <v>16</v>
      </c>
      <c r="D4" s="4"/>
      <c r="E4" s="4" t="s">
        <v>17</v>
      </c>
      <c r="F4" s="6" t="s">
        <v>33</v>
      </c>
      <c r="G4" s="7" t="s">
        <v>34</v>
      </c>
      <c r="H4" s="5" t="s">
        <v>35</v>
      </c>
      <c r="I4" s="6" t="s">
        <v>36</v>
      </c>
      <c r="J4" s="6"/>
      <c r="K4" s="6" t="str">
        <f>IF([1]!Tabela1[[#This Row],[Colunas1]]="","",VLOOKUP([1]!Tabela1[[#This Row],[Colunas1]],[1]UNIDADES!$A$2:$E$99,2,FALSE))</f>
        <v>AV. PAPA JOÃO PAULO, 2000</v>
      </c>
      <c r="L4" s="6" t="str">
        <f>IF([1]!Tabela1[[#This Row],[Colunas1]]="","",VLOOKUP([1]!Tabela1[[#This Row],[Colunas1]],[1]UNIDADES!$A$2:$E$99,3,FALSE))</f>
        <v>CUMBICA</v>
      </c>
      <c r="M4" s="5" t="str">
        <f>IF([1]!Tabela1[[#This Row],[Colunas1]]="","",VLOOKUP([1]!Tabela1[[#This Row],[Colunas1]],[1]UNIDADES!$A$2:$E$99,4,FALSE))</f>
        <v xml:space="preserve"> 2484-7772</v>
      </c>
      <c r="N4" s="5" t="str">
        <f>IF([1]!Tabela1[[#This Row],[Colunas1]]="","",VLOOKUP([1]!Tabela1[[#This Row],[Colunas1]],[1]UNIDADES!$A$2:$E$99,5,FALSE))</f>
        <v>0001-16-01</v>
      </c>
      <c r="O4" s="6" t="s">
        <v>37</v>
      </c>
      <c r="P4" s="6" t="s">
        <v>24</v>
      </c>
    </row>
    <row r="5" spans="1:16" ht="195" x14ac:dyDescent="0.25">
      <c r="A5" s="8" t="str">
        <f t="shared" si="0"/>
        <v>/2020 - SME</v>
      </c>
      <c r="B5" s="9">
        <v>43836</v>
      </c>
      <c r="C5" s="10" t="s">
        <v>16</v>
      </c>
      <c r="D5" s="9"/>
      <c r="E5" s="9" t="s">
        <v>38</v>
      </c>
      <c r="F5" s="11" t="s">
        <v>33</v>
      </c>
      <c r="G5" s="12" t="s">
        <v>39</v>
      </c>
      <c r="H5" s="10" t="s">
        <v>40</v>
      </c>
      <c r="I5" s="11" t="s">
        <v>21</v>
      </c>
      <c r="J5" s="11"/>
      <c r="K5" s="11" t="str">
        <f>IF([1]!Tabela1[[#This Row],[Colunas1]]="","",VLOOKUP([1]!Tabela1[[#This Row],[Colunas1]],[1]UNIDADES!$A$2:$E$99,2,FALSE))</f>
        <v>RUA BENJAMIN HARRIS HUNNICUTT, 4.400</v>
      </c>
      <c r="L5" s="11" t="str">
        <f>IF([1]!Tabela1[[#This Row],[Colunas1]]="","",VLOOKUP([1]!Tabela1[[#This Row],[Colunas1]],[1]UNIDADES!$A$2:$E$99,3,FALSE))</f>
        <v>CABUÇU</v>
      </c>
      <c r="M5" s="10" t="str">
        <f>IF([1]!Tabela1[[#This Row],[Colunas1]]="","",VLOOKUP([1]!Tabela1[[#This Row],[Colunas1]],[1]UNIDADES!$A$2:$E$99,4,FALSE))</f>
        <v>2458 2454</v>
      </c>
      <c r="N5" s="10" t="str">
        <f>IF([1]!Tabela1[[#This Row],[Colunas1]]="","",VLOOKUP([1]!Tabela1[[#This Row],[Colunas1]],[1]UNIDADES!$A$2:$E$99,5,FALSE))</f>
        <v>0001-16-01</v>
      </c>
      <c r="O5" s="11" t="s">
        <v>41</v>
      </c>
      <c r="P5" s="11" t="s">
        <v>24</v>
      </c>
    </row>
    <row r="6" spans="1:16" ht="90" x14ac:dyDescent="0.25">
      <c r="A6" s="3" t="str">
        <f t="shared" si="0"/>
        <v>/2020 - SME</v>
      </c>
      <c r="B6" s="4">
        <v>43837</v>
      </c>
      <c r="C6" s="5" t="s">
        <v>25</v>
      </c>
      <c r="D6" s="4">
        <v>43837</v>
      </c>
      <c r="E6" s="4" t="s">
        <v>26</v>
      </c>
      <c r="F6" s="6" t="s">
        <v>27</v>
      </c>
      <c r="G6" s="7" t="s">
        <v>42</v>
      </c>
      <c r="H6" s="5" t="s">
        <v>29</v>
      </c>
      <c r="I6" s="6" t="s">
        <v>43</v>
      </c>
      <c r="J6" s="6"/>
      <c r="K6" s="6" t="str">
        <f>IF([1]!Tabela1[[#This Row],[Colunas1]]="","",VLOOKUP([1]!Tabela1[[#This Row],[Colunas1]],[1]UNIDADES!$A$2:$E$99,2,FALSE))</f>
        <v>RUA ARMINDA DE LIMA, 788</v>
      </c>
      <c r="L6" s="6" t="str">
        <f>IF([1]!Tabela1[[#This Row],[Colunas1]]="","",VLOOKUP([1]!Tabela1[[#This Row],[Colunas1]],[1]UNIDADES!$A$2:$E$99,3,FALSE))</f>
        <v>VILA PROGRESSO</v>
      </c>
      <c r="M6" s="5" t="str">
        <f>IF([1]!Tabela1[[#This Row],[Colunas1]]="","",VLOOKUP([1]!Tabela1[[#This Row],[Colunas1]],[1]UNIDADES!$A$2:$E$99,4,FALSE))</f>
        <v>2475-9000</v>
      </c>
      <c r="N6" s="5" t="str">
        <f>IF([1]!Tabela1[[#This Row],[Colunas1]]="","",VLOOKUP([1]!Tabela1[[#This Row],[Colunas1]],[1]UNIDADES!$A$2:$E$99,5,FALSE))</f>
        <v>0001-16-07</v>
      </c>
      <c r="O6" s="6" t="s">
        <v>16</v>
      </c>
      <c r="P6" s="6" t="s">
        <v>44</v>
      </c>
    </row>
    <row r="7" spans="1:16" ht="120" x14ac:dyDescent="0.25">
      <c r="A7" s="8" t="str">
        <f t="shared" si="0"/>
        <v>/2020 - SME</v>
      </c>
      <c r="B7" s="9">
        <v>43837</v>
      </c>
      <c r="C7" s="10" t="s">
        <v>25</v>
      </c>
      <c r="D7" s="9">
        <v>43837</v>
      </c>
      <c r="E7" s="9" t="s">
        <v>26</v>
      </c>
      <c r="F7" s="11" t="s">
        <v>27</v>
      </c>
      <c r="G7" s="12"/>
      <c r="H7" s="10" t="s">
        <v>29</v>
      </c>
      <c r="I7" s="11" t="s">
        <v>43</v>
      </c>
      <c r="J7" s="11" t="s">
        <v>45</v>
      </c>
      <c r="K7" s="11" t="str">
        <f>IF([1]!Tabela1[[#This Row],[Colunas1]]="","",VLOOKUP([1]!Tabela1[[#This Row],[Colunas1]],[1]UNIDADES!$A$2:$E$99,2,FALSE))</f>
        <v>RUA ARMINDA DE LIMA, 788</v>
      </c>
      <c r="L7" s="11" t="str">
        <f>IF([1]!Tabela1[[#This Row],[Colunas1]]="","",VLOOKUP([1]!Tabela1[[#This Row],[Colunas1]],[1]UNIDADES!$A$2:$E$99,3,FALSE))</f>
        <v>VILA PROGRESSO</v>
      </c>
      <c r="M7" s="10" t="str">
        <f>IF([1]!Tabela1[[#This Row],[Colunas1]]="","",VLOOKUP([1]!Tabela1[[#This Row],[Colunas1]],[1]UNIDADES!$A$2:$E$99,4,FALSE))</f>
        <v>2475-9000</v>
      </c>
      <c r="N7" s="10" t="str">
        <f>IF([1]!Tabela1[[#This Row],[Colunas1]]="","",VLOOKUP([1]!Tabela1[[#This Row],[Colunas1]],[1]UNIDADES!$A$2:$E$99,5,FALSE))</f>
        <v>0001-16-07</v>
      </c>
      <c r="O7" s="11" t="s">
        <v>46</v>
      </c>
      <c r="P7" s="11" t="s">
        <v>47</v>
      </c>
    </row>
    <row r="8" spans="1:16" ht="210" x14ac:dyDescent="0.25">
      <c r="A8" s="3" t="str">
        <f t="shared" si="0"/>
        <v>/2020 - SME</v>
      </c>
      <c r="B8" s="4">
        <v>43837</v>
      </c>
      <c r="C8" s="5" t="s">
        <v>48</v>
      </c>
      <c r="D8" s="4"/>
      <c r="E8" s="4" t="s">
        <v>38</v>
      </c>
      <c r="F8" s="6" t="s">
        <v>27</v>
      </c>
      <c r="G8" s="7" t="s">
        <v>49</v>
      </c>
      <c r="H8" s="5" t="s">
        <v>40</v>
      </c>
      <c r="I8" s="6" t="s">
        <v>30</v>
      </c>
      <c r="J8" s="6"/>
      <c r="K8" s="6" t="str">
        <f>IF([1]!Tabela1[[#This Row],[Colunas1]]="","",VLOOKUP([1]!Tabela1[[#This Row],[Colunas1]],[1]UNIDADES!$A$2:$E$99,2,FALSE))</f>
        <v>RUA BENJAMIN HARRIS HUNNICUTT, 4.400</v>
      </c>
      <c r="L8" s="6" t="str">
        <f>IF([1]!Tabela1[[#This Row],[Colunas1]]="","",VLOOKUP([1]!Tabela1[[#This Row],[Colunas1]],[1]UNIDADES!$A$2:$E$99,3,FALSE))</f>
        <v>CABUÇU</v>
      </c>
      <c r="M8" s="5" t="str">
        <f>IF([1]!Tabela1[[#This Row],[Colunas1]]="","",VLOOKUP([1]!Tabela1[[#This Row],[Colunas1]],[1]UNIDADES!$A$2:$E$99,4,FALSE))</f>
        <v>2458 2454</v>
      </c>
      <c r="N8" s="5" t="str">
        <f>IF([1]!Tabela1[[#This Row],[Colunas1]]="","",VLOOKUP([1]!Tabela1[[#This Row],[Colunas1]],[1]UNIDADES!$A$2:$E$99,5,FALSE))</f>
        <v>0001-16-01</v>
      </c>
      <c r="O8" s="6" t="s">
        <v>50</v>
      </c>
      <c r="P8" s="6"/>
    </row>
    <row r="9" spans="1:16" ht="75" x14ac:dyDescent="0.25">
      <c r="A9" s="8" t="str">
        <f t="shared" si="0"/>
        <v>/2020 - SME</v>
      </c>
      <c r="B9" s="9">
        <v>43839</v>
      </c>
      <c r="C9" s="10" t="s">
        <v>25</v>
      </c>
      <c r="D9" s="9">
        <v>43839</v>
      </c>
      <c r="E9" s="9" t="s">
        <v>26</v>
      </c>
      <c r="F9" s="11" t="s">
        <v>27</v>
      </c>
      <c r="G9" s="12" t="s">
        <v>51</v>
      </c>
      <c r="H9" s="10" t="s">
        <v>29</v>
      </c>
      <c r="I9" s="11" t="s">
        <v>43</v>
      </c>
      <c r="J9" s="11" t="s">
        <v>52</v>
      </c>
      <c r="K9" s="11" t="str">
        <f>IF([1]!Tabela1[[#This Row],[Colunas1]]="","",VLOOKUP([1]!Tabela1[[#This Row],[Colunas1]],[1]UNIDADES!$A$2:$E$99,2,FALSE))</f>
        <v>RUA ARMINDA DE LIMA, 788</v>
      </c>
      <c r="L9" s="11" t="str">
        <f>IF([1]!Tabela1[[#This Row],[Colunas1]]="","",VLOOKUP([1]!Tabela1[[#This Row],[Colunas1]],[1]UNIDADES!$A$2:$E$99,3,FALSE))</f>
        <v>VILA PROGRESSO</v>
      </c>
      <c r="M9" s="10" t="str">
        <f>IF([1]!Tabela1[[#This Row],[Colunas1]]="","",VLOOKUP([1]!Tabela1[[#This Row],[Colunas1]],[1]UNIDADES!$A$2:$E$99,4,FALSE))</f>
        <v>2475-9000</v>
      </c>
      <c r="N9" s="10" t="str">
        <f>IF([1]!Tabela1[[#This Row],[Colunas1]]="","",VLOOKUP([1]!Tabela1[[#This Row],[Colunas1]],[1]UNIDADES!$A$2:$E$99,5,FALSE))</f>
        <v>0001-16-07</v>
      </c>
      <c r="O9" s="11" t="s">
        <v>53</v>
      </c>
      <c r="P9" s="11" t="s">
        <v>44</v>
      </c>
    </row>
    <row r="10" spans="1:16" ht="180" x14ac:dyDescent="0.25">
      <c r="A10" s="3" t="str">
        <f t="shared" si="0"/>
        <v>/2020 - SME</v>
      </c>
      <c r="B10" s="4">
        <v>43839</v>
      </c>
      <c r="C10" s="5" t="s">
        <v>16</v>
      </c>
      <c r="D10" s="4">
        <v>43839</v>
      </c>
      <c r="E10" s="4" t="s">
        <v>38</v>
      </c>
      <c r="F10" s="6" t="s">
        <v>27</v>
      </c>
      <c r="G10" s="7" t="s">
        <v>54</v>
      </c>
      <c r="H10" s="5" t="s">
        <v>35</v>
      </c>
      <c r="I10" s="6" t="s">
        <v>43</v>
      </c>
      <c r="J10" s="6"/>
      <c r="K10" s="6" t="str">
        <f>IF([1]!Tabela1[[#This Row],[Colunas1]]="","",VLOOKUP([1]!Tabela1[[#This Row],[Colunas1]],[1]UNIDADES!$A$2:$E$99,2,FALSE))</f>
        <v>RUA ARMINDA DE LIMA, 788</v>
      </c>
      <c r="L10" s="6" t="str">
        <f>IF([1]!Tabela1[[#This Row],[Colunas1]]="","",VLOOKUP([1]!Tabela1[[#This Row],[Colunas1]],[1]UNIDADES!$A$2:$E$99,3,FALSE))</f>
        <v>VILA PROGRESSO</v>
      </c>
      <c r="M10" s="5" t="str">
        <f>IF([1]!Tabela1[[#This Row],[Colunas1]]="","",VLOOKUP([1]!Tabela1[[#This Row],[Colunas1]],[1]UNIDADES!$A$2:$E$99,4,FALSE))</f>
        <v>2475-9000</v>
      </c>
      <c r="N10" s="5" t="str">
        <f>IF([1]!Tabela1[[#This Row],[Colunas1]]="","",VLOOKUP([1]!Tabela1[[#This Row],[Colunas1]],[1]UNIDADES!$A$2:$E$99,5,FALSE))</f>
        <v>0001-16-07</v>
      </c>
      <c r="O10" s="6" t="s">
        <v>55</v>
      </c>
      <c r="P10" s="6" t="s">
        <v>56</v>
      </c>
    </row>
    <row r="11" spans="1:16" ht="150" x14ac:dyDescent="0.25">
      <c r="A11" s="8" t="str">
        <f t="shared" si="0"/>
        <v>/2020 - SME</v>
      </c>
      <c r="B11" s="9">
        <v>43474</v>
      </c>
      <c r="C11" s="10" t="s">
        <v>16</v>
      </c>
      <c r="D11" s="9">
        <v>43839</v>
      </c>
      <c r="E11" s="9" t="s">
        <v>38</v>
      </c>
      <c r="F11" s="11" t="s">
        <v>27</v>
      </c>
      <c r="G11" s="12" t="s">
        <v>57</v>
      </c>
      <c r="H11" s="10" t="s">
        <v>35</v>
      </c>
      <c r="I11" s="11" t="s">
        <v>43</v>
      </c>
      <c r="J11" s="11"/>
      <c r="K11" s="11" t="str">
        <f>IF([1]!Tabela1[[#This Row],[Colunas1]]="","",VLOOKUP([1]!Tabela1[[#This Row],[Colunas1]],[1]UNIDADES!$A$2:$E$99,2,FALSE))</f>
        <v>RUA ARMINDA DE LIMA, 788</v>
      </c>
      <c r="L11" s="11" t="str">
        <f>IF([1]!Tabela1[[#This Row],[Colunas1]]="","",VLOOKUP([1]!Tabela1[[#This Row],[Colunas1]],[1]UNIDADES!$A$2:$E$99,3,FALSE))</f>
        <v>VILA PROGRESSO</v>
      </c>
      <c r="M11" s="10" t="str">
        <f>IF([1]!Tabela1[[#This Row],[Colunas1]]="","",VLOOKUP([1]!Tabela1[[#This Row],[Colunas1]],[1]UNIDADES!$A$2:$E$99,4,FALSE))</f>
        <v>2475-9000</v>
      </c>
      <c r="N11" s="10" t="str">
        <f>IF([1]!Tabela1[[#This Row],[Colunas1]]="","",VLOOKUP([1]!Tabela1[[#This Row],[Colunas1]],[1]UNIDADES!$A$2:$E$99,5,FALSE))</f>
        <v>0001-16-07</v>
      </c>
      <c r="O11" s="11" t="s">
        <v>58</v>
      </c>
      <c r="P11" s="11" t="s">
        <v>56</v>
      </c>
    </row>
    <row r="12" spans="1:16" ht="120" x14ac:dyDescent="0.25">
      <c r="A12" s="3" t="str">
        <f t="shared" si="0"/>
        <v>/2020 - SME</v>
      </c>
      <c r="B12" s="4">
        <v>43846</v>
      </c>
      <c r="C12" s="5" t="s">
        <v>25</v>
      </c>
      <c r="D12" s="4">
        <v>43846</v>
      </c>
      <c r="E12" s="4" t="s">
        <v>17</v>
      </c>
      <c r="F12" s="6" t="s">
        <v>59</v>
      </c>
      <c r="G12" s="7" t="s">
        <v>60</v>
      </c>
      <c r="H12" s="5" t="s">
        <v>29</v>
      </c>
      <c r="I12" s="6" t="s">
        <v>43</v>
      </c>
      <c r="J12" s="6" t="s">
        <v>61</v>
      </c>
      <c r="K12" s="6" t="str">
        <f>IF([1]!Tabela1[[#This Row],[Colunas1]]="","",VLOOKUP([1]!Tabela1[[#This Row],[Colunas1]],[1]UNIDADES!$A$2:$E$99,2,FALSE))</f>
        <v>RUA ARMINDA DE LIMA, 788</v>
      </c>
      <c r="L12" s="6" t="str">
        <f>IF([1]!Tabela1[[#This Row],[Colunas1]]="","",VLOOKUP([1]!Tabela1[[#This Row],[Colunas1]],[1]UNIDADES!$A$2:$E$99,3,FALSE))</f>
        <v>VILA PROGRESSO</v>
      </c>
      <c r="M12" s="5" t="str">
        <f>IF([1]!Tabela1[[#This Row],[Colunas1]]="","",VLOOKUP([1]!Tabela1[[#This Row],[Colunas1]],[1]UNIDADES!$A$2:$E$99,4,FALSE))</f>
        <v>2475-9000</v>
      </c>
      <c r="N12" s="5" t="str">
        <f>IF([1]!Tabela1[[#This Row],[Colunas1]]="","",VLOOKUP([1]!Tabela1[[#This Row],[Colunas1]],[1]UNIDADES!$A$2:$E$99,5,FALSE))</f>
        <v>0001-16-07</v>
      </c>
      <c r="O12" s="6"/>
      <c r="P12" s="6"/>
    </row>
    <row r="13" spans="1:16" ht="120" x14ac:dyDescent="0.25">
      <c r="A13" s="8" t="str">
        <f t="shared" si="0"/>
        <v>/2020 - SME</v>
      </c>
      <c r="B13" s="9">
        <v>43840</v>
      </c>
      <c r="C13" s="10" t="s">
        <v>16</v>
      </c>
      <c r="D13" s="9"/>
      <c r="E13" s="9" t="s">
        <v>38</v>
      </c>
      <c r="F13" s="11" t="s">
        <v>27</v>
      </c>
      <c r="G13" s="12" t="s">
        <v>62</v>
      </c>
      <c r="H13" s="10" t="s">
        <v>20</v>
      </c>
      <c r="I13" s="11" t="s">
        <v>43</v>
      </c>
      <c r="J13" s="11"/>
      <c r="K13" s="11" t="str">
        <f>IF([1]!Tabela1[[#This Row],[Colunas1]]="","",VLOOKUP([1]!Tabela1[[#This Row],[Colunas1]],[1]UNIDADES!$A$2:$E$99,2,FALSE))</f>
        <v>RUA ARMINDA DE LIMA, 788</v>
      </c>
      <c r="L13" s="11" t="str">
        <f>IF([1]!Tabela1[[#This Row],[Colunas1]]="","",VLOOKUP([1]!Tabela1[[#This Row],[Colunas1]],[1]UNIDADES!$A$2:$E$99,3,FALSE))</f>
        <v>VILA PROGRESSO</v>
      </c>
      <c r="M13" s="10" t="str">
        <f>IF([1]!Tabela1[[#This Row],[Colunas1]]="","",VLOOKUP([1]!Tabela1[[#This Row],[Colunas1]],[1]UNIDADES!$A$2:$E$99,4,FALSE))</f>
        <v>2475-9000</v>
      </c>
      <c r="N13" s="10" t="str">
        <f>IF([1]!Tabela1[[#This Row],[Colunas1]]="","",VLOOKUP([1]!Tabela1[[#This Row],[Colunas1]],[1]UNIDADES!$A$2:$E$99,5,FALSE))</f>
        <v>0001-16-07</v>
      </c>
      <c r="O13" s="11" t="s">
        <v>63</v>
      </c>
      <c r="P13" s="11" t="s">
        <v>24</v>
      </c>
    </row>
    <row r="14" spans="1:16" ht="75" x14ac:dyDescent="0.25">
      <c r="A14" s="3" t="str">
        <f t="shared" si="0"/>
        <v>/2020 - SME</v>
      </c>
      <c r="B14" s="4">
        <v>43846</v>
      </c>
      <c r="C14" s="5" t="s">
        <v>48</v>
      </c>
      <c r="D14" s="4"/>
      <c r="E14" s="4" t="s">
        <v>38</v>
      </c>
      <c r="F14" s="6" t="s">
        <v>33</v>
      </c>
      <c r="G14" s="7" t="s">
        <v>64</v>
      </c>
      <c r="H14" s="5" t="s">
        <v>65</v>
      </c>
      <c r="I14" s="6" t="s">
        <v>66</v>
      </c>
      <c r="J14" s="6"/>
      <c r="K14" s="6" t="str">
        <f>IF([1]!Tabela1[[#This Row],[Colunas1]]="","",VLOOKUP([1]!Tabela1[[#This Row],[Colunas1]],[1]UNIDADES!$A$2:$E$99,2,FALSE))</f>
        <v>RUA ATALAIA DO NORTE, 150</v>
      </c>
      <c r="L14" s="6" t="str">
        <f>IF([1]!Tabela1[[#This Row],[Colunas1]]="","",VLOOKUP([1]!Tabela1[[#This Row],[Colunas1]],[1]UNIDADES!$A$2:$E$99,3,FALSE))</f>
        <v xml:space="preserve"> CUMBICA</v>
      </c>
      <c r="M14" s="5" t="str">
        <f>IF([1]!Tabela1[[#This Row],[Colunas1]]="","",VLOOKUP([1]!Tabela1[[#This Row],[Colunas1]],[1]UNIDADES!$A$2:$E$99,4,FALSE))</f>
        <v>2412 2748</v>
      </c>
      <c r="N14" s="5" t="str">
        <f>IF([1]!Tabela1[[#This Row],[Colunas1]]="","",VLOOKUP([1]!Tabela1[[#This Row],[Colunas1]],[1]UNIDADES!$A$2:$E$99,5,FALSE))</f>
        <v>0001-16-01</v>
      </c>
      <c r="O14" s="6" t="s">
        <v>67</v>
      </c>
      <c r="P14" s="6" t="s">
        <v>24</v>
      </c>
    </row>
    <row r="15" spans="1:16" ht="150" x14ac:dyDescent="0.25">
      <c r="A15" s="8" t="str">
        <f t="shared" si="0"/>
        <v>/2020 - SME</v>
      </c>
      <c r="B15" s="9">
        <v>43846</v>
      </c>
      <c r="C15" s="10" t="s">
        <v>16</v>
      </c>
      <c r="D15" s="9"/>
      <c r="E15" s="9" t="s">
        <v>38</v>
      </c>
      <c r="F15" s="11" t="s">
        <v>33</v>
      </c>
      <c r="G15" s="12" t="s">
        <v>68</v>
      </c>
      <c r="H15" s="10" t="s">
        <v>40</v>
      </c>
      <c r="I15" s="11" t="s">
        <v>30</v>
      </c>
      <c r="J15" s="11"/>
      <c r="K15" s="11" t="str">
        <f>IF([1]!Tabela1[[#This Row],[Colunas1]]="","",VLOOKUP([1]!Tabela1[[#This Row],[Colunas1]],[1]UNIDADES!$A$2:$E$99,2,FALSE))</f>
        <v>RUA BENJAMIN HARRIS HUNNICUTT, 4.400</v>
      </c>
      <c r="L15" s="11" t="str">
        <f>IF([1]!Tabela1[[#This Row],[Colunas1]]="","",VLOOKUP([1]!Tabela1[[#This Row],[Colunas1]],[1]UNIDADES!$A$2:$E$99,3,FALSE))</f>
        <v>CABUÇU</v>
      </c>
      <c r="M15" s="10" t="str">
        <f>IF([1]!Tabela1[[#This Row],[Colunas1]]="","",VLOOKUP([1]!Tabela1[[#This Row],[Colunas1]],[1]UNIDADES!$A$2:$E$99,4,FALSE))</f>
        <v>2458 2454</v>
      </c>
      <c r="N15" s="10" t="str">
        <f>IF([1]!Tabela1[[#This Row],[Colunas1]]="","",VLOOKUP([1]!Tabela1[[#This Row],[Colunas1]],[1]UNIDADES!$A$2:$E$99,5,FALSE))</f>
        <v>0001-16-01</v>
      </c>
      <c r="O15" s="11" t="s">
        <v>69</v>
      </c>
      <c r="P15" s="11" t="s">
        <v>24</v>
      </c>
    </row>
    <row r="16" spans="1:16" ht="165" x14ac:dyDescent="0.25">
      <c r="A16" s="3" t="str">
        <f t="shared" si="0"/>
        <v>/2020 - SME</v>
      </c>
      <c r="B16" s="4">
        <v>43846</v>
      </c>
      <c r="C16" s="5" t="s">
        <v>25</v>
      </c>
      <c r="D16" s="4"/>
      <c r="E16" s="4" t="s">
        <v>26</v>
      </c>
      <c r="F16" s="6" t="s">
        <v>27</v>
      </c>
      <c r="G16" s="7" t="s">
        <v>70</v>
      </c>
      <c r="H16" s="5" t="s">
        <v>29</v>
      </c>
      <c r="I16" s="6" t="s">
        <v>30</v>
      </c>
      <c r="J16" s="6"/>
      <c r="K16" s="6" t="str">
        <f>IF([1]!Tabela1[[#This Row],[Colunas1]]="","",VLOOKUP([1]!Tabela1[[#This Row],[Colunas1]],[1]UNIDADES!$A$2:$E$99,2,FALSE))</f>
        <v>RUA BENJAMIN HARRIS HUNNICUTT, 4.400</v>
      </c>
      <c r="L16" s="6" t="str">
        <f>IF([1]!Tabela1[[#This Row],[Colunas1]]="","",VLOOKUP([1]!Tabela1[[#This Row],[Colunas1]],[1]UNIDADES!$A$2:$E$99,3,FALSE))</f>
        <v>CABUÇU</v>
      </c>
      <c r="M16" s="5" t="str">
        <f>IF([1]!Tabela1[[#This Row],[Colunas1]]="","",VLOOKUP([1]!Tabela1[[#This Row],[Colunas1]],[1]UNIDADES!$A$2:$E$99,4,FALSE))</f>
        <v>2458 2454</v>
      </c>
      <c r="N16" s="5" t="str">
        <f>IF([1]!Tabela1[[#This Row],[Colunas1]]="","",VLOOKUP([1]!Tabela1[[#This Row],[Colunas1]],[1]UNIDADES!$A$2:$E$99,5,FALSE))</f>
        <v>0001-16-01</v>
      </c>
      <c r="O16" s="6" t="s">
        <v>69</v>
      </c>
      <c r="P16" s="6" t="s">
        <v>24</v>
      </c>
    </row>
    <row r="17" spans="1:16" ht="409.5" x14ac:dyDescent="0.25">
      <c r="A17" s="8" t="str">
        <f t="shared" si="0"/>
        <v>/2020 - SME</v>
      </c>
      <c r="B17" s="9">
        <v>43847</v>
      </c>
      <c r="C17" s="10" t="s">
        <v>25</v>
      </c>
      <c r="D17" s="9"/>
      <c r="E17" s="9" t="s">
        <v>38</v>
      </c>
      <c r="F17" s="11" t="s">
        <v>27</v>
      </c>
      <c r="G17" s="12" t="s">
        <v>71</v>
      </c>
      <c r="H17" s="10" t="s">
        <v>29</v>
      </c>
      <c r="I17" s="11" t="s">
        <v>30</v>
      </c>
      <c r="J17" s="11"/>
      <c r="K17" s="11" t="str">
        <f>IF([1]!Tabela1[[#This Row],[Colunas1]]="","",VLOOKUP([1]!Tabela1[[#This Row],[Colunas1]],[1]UNIDADES!$A$2:$E$99,2,FALSE))</f>
        <v>RUA BENJAMIN HARRIS HUNNICUTT, 4.400</v>
      </c>
      <c r="L17" s="11" t="str">
        <f>IF([1]!Tabela1[[#This Row],[Colunas1]]="","",VLOOKUP([1]!Tabela1[[#This Row],[Colunas1]],[1]UNIDADES!$A$2:$E$99,3,FALSE))</f>
        <v>CABUÇU</v>
      </c>
      <c r="M17" s="10" t="str">
        <f>IF([1]!Tabela1[[#This Row],[Colunas1]]="","",VLOOKUP([1]!Tabela1[[#This Row],[Colunas1]],[1]UNIDADES!$A$2:$E$99,4,FALSE))</f>
        <v>2458 2454</v>
      </c>
      <c r="N17" s="10" t="str">
        <f>IF([1]!Tabela1[[#This Row],[Colunas1]]="","",VLOOKUP([1]!Tabela1[[#This Row],[Colunas1]],[1]UNIDADES!$A$2:$E$99,5,FALSE))</f>
        <v>0001-16-01</v>
      </c>
      <c r="O17" s="11" t="s">
        <v>55</v>
      </c>
      <c r="P17" s="11" t="s">
        <v>24</v>
      </c>
    </row>
    <row r="18" spans="1:16" ht="105" x14ac:dyDescent="0.25">
      <c r="A18" s="3" t="str">
        <f t="shared" si="0"/>
        <v>/2020 - SME</v>
      </c>
      <c r="B18" s="4">
        <v>43847</v>
      </c>
      <c r="C18" s="5" t="s">
        <v>25</v>
      </c>
      <c r="D18" s="4"/>
      <c r="E18" s="4" t="s">
        <v>26</v>
      </c>
      <c r="F18" s="6" t="s">
        <v>27</v>
      </c>
      <c r="G18" s="7" t="s">
        <v>72</v>
      </c>
      <c r="H18" s="5" t="s">
        <v>29</v>
      </c>
      <c r="I18" s="6" t="s">
        <v>43</v>
      </c>
      <c r="J18" s="6"/>
      <c r="K18" s="6" t="str">
        <f>IF([1]!Tabela1[[#This Row],[Colunas1]]="","",VLOOKUP([1]!Tabela1[[#This Row],[Colunas1]],[1]UNIDADES!$A$2:$E$99,2,FALSE))</f>
        <v>RUA ARMINDA DE LIMA, 788</v>
      </c>
      <c r="L18" s="6" t="str">
        <f>IF([1]!Tabela1[[#This Row],[Colunas1]]="","",VLOOKUP([1]!Tabela1[[#This Row],[Colunas1]],[1]UNIDADES!$A$2:$E$99,3,FALSE))</f>
        <v>VILA PROGRESSO</v>
      </c>
      <c r="M18" s="5" t="str">
        <f>IF([1]!Tabela1[[#This Row],[Colunas1]]="","",VLOOKUP([1]!Tabela1[[#This Row],[Colunas1]],[1]UNIDADES!$A$2:$E$99,4,FALSE))</f>
        <v>2475-9000</v>
      </c>
      <c r="N18" s="5" t="str">
        <f>IF([1]!Tabela1[[#This Row],[Colunas1]]="","",VLOOKUP([1]!Tabela1[[#This Row],[Colunas1]],[1]UNIDADES!$A$2:$E$99,5,FALSE))</f>
        <v>0001-16-07</v>
      </c>
      <c r="O18" s="6" t="s">
        <v>73</v>
      </c>
      <c r="P18" s="6" t="s">
        <v>24</v>
      </c>
    </row>
    <row r="19" spans="1:16" ht="105" x14ac:dyDescent="0.25">
      <c r="A19" s="8" t="str">
        <f t="shared" si="0"/>
        <v>/2020 - SME</v>
      </c>
      <c r="B19" s="9">
        <v>43847</v>
      </c>
      <c r="C19" s="10" t="s">
        <v>25</v>
      </c>
      <c r="D19" s="9"/>
      <c r="E19" s="9" t="s">
        <v>26</v>
      </c>
      <c r="F19" s="11" t="s">
        <v>27</v>
      </c>
      <c r="G19" s="12" t="s">
        <v>74</v>
      </c>
      <c r="H19" s="10" t="s">
        <v>29</v>
      </c>
      <c r="I19" s="11" t="s">
        <v>43</v>
      </c>
      <c r="J19" s="11"/>
      <c r="K19" s="11" t="str">
        <f>IF([1]!Tabela1[[#This Row],[Colunas1]]="","",VLOOKUP([1]!Tabela1[[#This Row],[Colunas1]],[1]UNIDADES!$A$2:$E$99,2,FALSE))</f>
        <v>RUA ARMINDA DE LIMA, 788</v>
      </c>
      <c r="L19" s="11" t="str">
        <f>IF([1]!Tabela1[[#This Row],[Colunas1]]="","",VLOOKUP([1]!Tabela1[[#This Row],[Colunas1]],[1]UNIDADES!$A$2:$E$99,3,FALSE))</f>
        <v>VILA PROGRESSO</v>
      </c>
      <c r="M19" s="10" t="str">
        <f>IF([1]!Tabela1[[#This Row],[Colunas1]]="","",VLOOKUP([1]!Tabela1[[#This Row],[Colunas1]],[1]UNIDADES!$A$2:$E$99,4,FALSE))</f>
        <v>2475-9000</v>
      </c>
      <c r="N19" s="10" t="str">
        <f>IF([1]!Tabela1[[#This Row],[Colunas1]]="","",VLOOKUP([1]!Tabela1[[#This Row],[Colunas1]],[1]UNIDADES!$A$2:$E$99,5,FALSE))</f>
        <v>0001-16-07</v>
      </c>
      <c r="O19" s="11" t="s">
        <v>73</v>
      </c>
      <c r="P19" s="11" t="s">
        <v>24</v>
      </c>
    </row>
    <row r="20" spans="1:16" ht="180" x14ac:dyDescent="0.25">
      <c r="A20" s="3" t="str">
        <f t="shared" si="0"/>
        <v>/2020 - SME</v>
      </c>
      <c r="B20" s="4">
        <v>43839</v>
      </c>
      <c r="C20" s="5" t="s">
        <v>16</v>
      </c>
      <c r="D20" s="4"/>
      <c r="E20" s="4" t="s">
        <v>38</v>
      </c>
      <c r="F20" s="6" t="s">
        <v>27</v>
      </c>
      <c r="G20" s="7" t="s">
        <v>75</v>
      </c>
      <c r="H20" s="5" t="s">
        <v>35</v>
      </c>
      <c r="I20" s="6" t="s">
        <v>43</v>
      </c>
      <c r="J20" s="6"/>
      <c r="K20" s="6" t="str">
        <f>IF([1]!Tabela1[[#This Row],[Colunas1]]="","",VLOOKUP([1]!Tabela1[[#This Row],[Colunas1]],[1]UNIDADES!$A$2:$E$99,2,FALSE))</f>
        <v>RUA ARMINDA DE LIMA, 788</v>
      </c>
      <c r="L20" s="6" t="str">
        <f>IF([1]!Tabela1[[#This Row],[Colunas1]]="","",VLOOKUP([1]!Tabela1[[#This Row],[Colunas1]],[1]UNIDADES!$A$2:$E$99,3,FALSE))</f>
        <v>VILA PROGRESSO</v>
      </c>
      <c r="M20" s="5" t="str">
        <f>IF([1]!Tabela1[[#This Row],[Colunas1]]="","",VLOOKUP([1]!Tabela1[[#This Row],[Colunas1]],[1]UNIDADES!$A$2:$E$99,4,FALSE))</f>
        <v>2475-9000</v>
      </c>
      <c r="N20" s="5" t="str">
        <f>IF([1]!Tabela1[[#This Row],[Colunas1]]="","",VLOOKUP([1]!Tabela1[[#This Row],[Colunas1]],[1]UNIDADES!$A$2:$E$99,5,FALSE))</f>
        <v>0001-16-07</v>
      </c>
      <c r="O20" s="6" t="s">
        <v>76</v>
      </c>
      <c r="P20" s="6" t="s">
        <v>24</v>
      </c>
    </row>
    <row r="21" spans="1:16" ht="135" x14ac:dyDescent="0.25">
      <c r="A21" s="8" t="str">
        <f t="shared" si="0"/>
        <v>/2020 - SME</v>
      </c>
      <c r="B21" s="9">
        <v>43852</v>
      </c>
      <c r="C21" s="10" t="s">
        <v>25</v>
      </c>
      <c r="D21" s="9">
        <v>43852</v>
      </c>
      <c r="E21" s="9" t="s">
        <v>38</v>
      </c>
      <c r="F21" s="11" t="s">
        <v>27</v>
      </c>
      <c r="G21" s="12" t="s">
        <v>77</v>
      </c>
      <c r="H21" s="10" t="s">
        <v>29</v>
      </c>
      <c r="I21" s="11" t="s">
        <v>78</v>
      </c>
      <c r="J21" s="11" t="s">
        <v>79</v>
      </c>
      <c r="K21" s="11" t="str">
        <f>IF([1]!Tabela1[[#This Row],[Colunas1]]="","",VLOOKUP([1]!Tabela1[[#This Row],[Colunas1]],[1]UNIDADES!$A$2:$E$99,2,FALSE))</f>
        <v>RUA PEDRO DE TOLEDO, 360</v>
      </c>
      <c r="L21" s="11" t="str">
        <f>IF([1]!Tabela1[[#This Row],[Colunas1]]="","",VLOOKUP([1]!Tabela1[[#This Row],[Colunas1]],[1]UNIDADES!$A$2:$E$99,3,FALSE))</f>
        <v>TABOÃO</v>
      </c>
      <c r="M21" s="10" t="str">
        <f>IF([1]!Tabela1[[#This Row],[Colunas1]]="","",VLOOKUP([1]!Tabela1[[#This Row],[Colunas1]],[1]UNIDADES!$A$2:$E$99,4,FALSE))</f>
        <v>2402-8710</v>
      </c>
      <c r="N21" s="10" t="str">
        <f>IF([1]!Tabela1[[#This Row],[Colunas1]]="","",VLOOKUP([1]!Tabela1[[#This Row],[Colunas1]],[1]UNIDADES!$A$2:$E$99,5,FALSE))</f>
        <v>0001-16-01</v>
      </c>
      <c r="O21" s="11" t="s">
        <v>80</v>
      </c>
      <c r="P21" s="11" t="s">
        <v>44</v>
      </c>
    </row>
    <row r="22" spans="1:16" ht="90" x14ac:dyDescent="0.25">
      <c r="A22" s="3" t="str">
        <f t="shared" si="0"/>
        <v>/2020 - SME</v>
      </c>
      <c r="B22" s="4">
        <v>43853</v>
      </c>
      <c r="C22" s="5" t="s">
        <v>25</v>
      </c>
      <c r="D22" s="4"/>
      <c r="E22" s="4" t="s">
        <v>26</v>
      </c>
      <c r="F22" s="6" t="s">
        <v>27</v>
      </c>
      <c r="G22" s="7" t="s">
        <v>81</v>
      </c>
      <c r="H22" s="5" t="s">
        <v>29</v>
      </c>
      <c r="I22" s="6" t="s">
        <v>82</v>
      </c>
      <c r="J22" s="6"/>
      <c r="K22" s="6" t="str">
        <f>IF([1]!Tabela1[[#This Row],[Colunas1]]="","",VLOOKUP([1]!Tabela1[[#This Row],[Colunas1]],[1]UNIDADES!$A$2:$E$99,2,FALSE))</f>
        <v xml:space="preserve">RUA PEDRO DE TOLEDO, 500 </v>
      </c>
      <c r="L22" s="6" t="str">
        <f>IF([1]!Tabela1[[#This Row],[Colunas1]]="","",VLOOKUP([1]!Tabela1[[#This Row],[Colunas1]],[1]UNIDADES!$A$2:$E$99,3,FALSE))</f>
        <v>TABOÃO</v>
      </c>
      <c r="M22" s="5" t="str">
        <f>IF([1]!Tabela1[[#This Row],[Colunas1]]="","",VLOOKUP([1]!Tabela1[[#This Row],[Colunas1]],[1]UNIDADES!$A$2:$E$99,4,FALSE))</f>
        <v xml:space="preserve"> 2404 4331</v>
      </c>
      <c r="N22" s="5" t="str">
        <f>IF([1]!Tabela1[[#This Row],[Colunas1]]="","",VLOOKUP([1]!Tabela1[[#This Row],[Colunas1]],[1]UNIDADES!$A$2:$E$99,5,FALSE))</f>
        <v>0001-16-01</v>
      </c>
      <c r="O22" s="6"/>
      <c r="P22" s="6"/>
    </row>
    <row r="23" spans="1:16" ht="120" x14ac:dyDescent="0.25">
      <c r="A23" s="8" t="str">
        <f t="shared" si="0"/>
        <v>/2020 - SME</v>
      </c>
      <c r="B23" s="9">
        <v>43853</v>
      </c>
      <c r="C23" s="10" t="s">
        <v>25</v>
      </c>
      <c r="D23" s="9"/>
      <c r="E23" s="9" t="s">
        <v>26</v>
      </c>
      <c r="F23" s="11" t="s">
        <v>27</v>
      </c>
      <c r="G23" s="12" t="s">
        <v>83</v>
      </c>
      <c r="H23" s="10" t="s">
        <v>29</v>
      </c>
      <c r="I23" s="11" t="s">
        <v>84</v>
      </c>
      <c r="J23" s="11"/>
      <c r="K23" s="11" t="str">
        <f>IF([1]!Tabela1[[#This Row],[Colunas1]]="","",VLOOKUP([1]!Tabela1[[#This Row],[Colunas1]],[1]UNIDADES!$A$2:$E$99,2,FALSE))</f>
        <v>RUA CARNAUBAIS, 200</v>
      </c>
      <c r="L23" s="11" t="str">
        <f>IF([1]!Tabela1[[#This Row],[Colunas1]]="","",VLOOKUP([1]!Tabela1[[#This Row],[Colunas1]],[1]UNIDADES!$A$2:$E$99,3,FALSE))</f>
        <v>SÃO JOÃO</v>
      </c>
      <c r="M23" s="10" t="str">
        <f>IF([1]!Tabela1[[#This Row],[Colunas1]]="","",VLOOKUP([1]!Tabela1[[#This Row],[Colunas1]],[1]UNIDADES!$A$2:$E$99,4,FALSE))</f>
        <v>2467 2932</v>
      </c>
      <c r="N23" s="10" t="str">
        <f>IF([1]!Tabela1[[#This Row],[Colunas1]]="","",VLOOKUP([1]!Tabela1[[#This Row],[Colunas1]],[1]UNIDADES!$A$2:$E$99,5,FALSE))</f>
        <v>0003-05</v>
      </c>
      <c r="O23" s="11"/>
      <c r="P23" s="11"/>
    </row>
    <row r="24" spans="1:16" ht="75" x14ac:dyDescent="0.25">
      <c r="A24" s="3" t="str">
        <f t="shared" si="0"/>
        <v>/2020 - SME</v>
      </c>
      <c r="B24" s="4">
        <v>43854</v>
      </c>
      <c r="C24" s="5" t="s">
        <v>25</v>
      </c>
      <c r="D24" s="4"/>
      <c r="E24" s="4" t="s">
        <v>38</v>
      </c>
      <c r="F24" s="6" t="s">
        <v>27</v>
      </c>
      <c r="G24" s="7" t="s">
        <v>85</v>
      </c>
      <c r="H24" s="5" t="s">
        <v>29</v>
      </c>
      <c r="I24" s="6" t="s">
        <v>43</v>
      </c>
      <c r="J24" s="6"/>
      <c r="K24" s="6" t="str">
        <f>IF([1]!Tabela1[[#This Row],[Colunas1]]="","",VLOOKUP([1]!Tabela1[[#This Row],[Colunas1]],[1]UNIDADES!$A$2:$E$99,2,FALSE))</f>
        <v>RUA ARMINDA DE LIMA, 788</v>
      </c>
      <c r="L24" s="6" t="str">
        <f>IF([1]!Tabela1[[#This Row],[Colunas1]]="","",VLOOKUP([1]!Tabela1[[#This Row],[Colunas1]],[1]UNIDADES!$A$2:$E$99,3,FALSE))</f>
        <v>VILA PROGRESSO</v>
      </c>
      <c r="M24" s="5" t="str">
        <f>IF([1]!Tabela1[[#This Row],[Colunas1]]="","",VLOOKUP([1]!Tabela1[[#This Row],[Colunas1]],[1]UNIDADES!$A$2:$E$99,4,FALSE))</f>
        <v>2475-9000</v>
      </c>
      <c r="N24" s="5" t="str">
        <f>IF([1]!Tabela1[[#This Row],[Colunas1]]="","",VLOOKUP([1]!Tabela1[[#This Row],[Colunas1]],[1]UNIDADES!$A$2:$E$99,5,FALSE))</f>
        <v>0001-16-07</v>
      </c>
      <c r="O24" s="6" t="s">
        <v>86</v>
      </c>
      <c r="P24" s="6"/>
    </row>
    <row r="25" spans="1:16" ht="120" x14ac:dyDescent="0.25">
      <c r="A25" s="8" t="str">
        <f t="shared" si="0"/>
        <v>/2020 - SME</v>
      </c>
      <c r="B25" s="9">
        <v>43858</v>
      </c>
      <c r="C25" s="10" t="s">
        <v>25</v>
      </c>
      <c r="D25" s="9"/>
      <c r="E25" s="9" t="s">
        <v>26</v>
      </c>
      <c r="F25" s="11" t="s">
        <v>27</v>
      </c>
      <c r="G25" s="12" t="s">
        <v>87</v>
      </c>
      <c r="H25" s="10" t="s">
        <v>29</v>
      </c>
      <c r="I25" s="11" t="s">
        <v>43</v>
      </c>
      <c r="J25" s="11"/>
      <c r="K25" s="11" t="str">
        <f>IF([1]!Tabela1[[#This Row],[Colunas1]]="","",VLOOKUP([1]!Tabela1[[#This Row],[Colunas1]],[1]UNIDADES!$A$2:$E$99,2,FALSE))</f>
        <v>RUA ARMINDA DE LIMA, 788</v>
      </c>
      <c r="L25" s="11" t="str">
        <f>IF([1]!Tabela1[[#This Row],[Colunas1]]="","",VLOOKUP([1]!Tabela1[[#This Row],[Colunas1]],[1]UNIDADES!$A$2:$E$99,3,FALSE))</f>
        <v>VILA PROGRESSO</v>
      </c>
      <c r="M25" s="10" t="str">
        <f>IF([1]!Tabela1[[#This Row],[Colunas1]]="","",VLOOKUP([1]!Tabela1[[#This Row],[Colunas1]],[1]UNIDADES!$A$2:$E$99,4,FALSE))</f>
        <v>2475-9000</v>
      </c>
      <c r="N25" s="10" t="str">
        <f>IF([1]!Tabela1[[#This Row],[Colunas1]]="","",VLOOKUP([1]!Tabela1[[#This Row],[Colunas1]],[1]UNIDADES!$A$2:$E$99,5,FALSE))</f>
        <v>0001-16-07</v>
      </c>
      <c r="O25" s="11" t="s">
        <v>67</v>
      </c>
      <c r="P25" s="11"/>
    </row>
    <row r="26" spans="1:16" ht="75" x14ac:dyDescent="0.25">
      <c r="A26" s="3" t="str">
        <f t="shared" si="0"/>
        <v>/2020 - SME</v>
      </c>
      <c r="B26" s="4">
        <v>43858</v>
      </c>
      <c r="C26" s="5" t="s">
        <v>25</v>
      </c>
      <c r="D26" s="4"/>
      <c r="E26" s="4" t="s">
        <v>26</v>
      </c>
      <c r="F26" s="6" t="s">
        <v>33</v>
      </c>
      <c r="G26" s="7" t="s">
        <v>88</v>
      </c>
      <c r="H26" s="5" t="s">
        <v>29</v>
      </c>
      <c r="I26" s="6" t="s">
        <v>66</v>
      </c>
      <c r="J26" s="6"/>
      <c r="K26" s="6" t="str">
        <f>IF([1]!Tabela1[[#This Row],[Colunas1]]="","",VLOOKUP([1]!Tabela1[[#This Row],[Colunas1]],[1]UNIDADES!$A$2:$E$99,2,FALSE))</f>
        <v>RUA ATALAIA DO NORTE, 150</v>
      </c>
      <c r="L26" s="6" t="str">
        <f>IF([1]!Tabela1[[#This Row],[Colunas1]]="","",VLOOKUP([1]!Tabela1[[#This Row],[Colunas1]],[1]UNIDADES!$A$2:$E$99,3,FALSE))</f>
        <v xml:space="preserve"> CUMBICA</v>
      </c>
      <c r="M26" s="5" t="str">
        <f>IF([1]!Tabela1[[#This Row],[Colunas1]]="","",VLOOKUP([1]!Tabela1[[#This Row],[Colunas1]],[1]UNIDADES!$A$2:$E$99,4,FALSE))</f>
        <v>2412 2748</v>
      </c>
      <c r="N26" s="5" t="str">
        <f>IF([1]!Tabela1[[#This Row],[Colunas1]]="","",VLOOKUP([1]!Tabela1[[#This Row],[Colunas1]],[1]UNIDADES!$A$2:$E$99,5,FALSE))</f>
        <v>0001-16-01</v>
      </c>
      <c r="O26" s="6" t="s">
        <v>67</v>
      </c>
      <c r="P26" s="6"/>
    </row>
    <row r="27" spans="1:16" ht="105" x14ac:dyDescent="0.25">
      <c r="A27" s="8" t="str">
        <f t="shared" si="0"/>
        <v>/2020 - SME</v>
      </c>
      <c r="B27" s="9">
        <v>43858</v>
      </c>
      <c r="C27" s="10" t="s">
        <v>25</v>
      </c>
      <c r="D27" s="9"/>
      <c r="E27" s="9" t="s">
        <v>26</v>
      </c>
      <c r="F27" s="11" t="s">
        <v>27</v>
      </c>
      <c r="G27" s="12" t="s">
        <v>89</v>
      </c>
      <c r="H27" s="10" t="s">
        <v>29</v>
      </c>
      <c r="I27" s="11" t="s">
        <v>30</v>
      </c>
      <c r="J27" s="11"/>
      <c r="K27" s="11" t="str">
        <f>IF([1]!Tabela1[[#This Row],[Colunas1]]="","",VLOOKUP([1]!Tabela1[[#This Row],[Colunas1]],[1]UNIDADES!$A$2:$E$99,2,FALSE))</f>
        <v>RUA BENJAMIN HARRIS HUNNICUTT, 4.400</v>
      </c>
      <c r="L27" s="11" t="str">
        <f>IF([1]!Tabela1[[#This Row],[Colunas1]]="","",VLOOKUP([1]!Tabela1[[#This Row],[Colunas1]],[1]UNIDADES!$A$2:$E$99,3,FALSE))</f>
        <v>CABUÇU</v>
      </c>
      <c r="M27" s="10" t="str">
        <f>IF([1]!Tabela1[[#This Row],[Colunas1]]="","",VLOOKUP([1]!Tabela1[[#This Row],[Colunas1]],[1]UNIDADES!$A$2:$E$99,4,FALSE))</f>
        <v>2458 2454</v>
      </c>
      <c r="N27" s="10" t="str">
        <f>IF([1]!Tabela1[[#This Row],[Colunas1]]="","",VLOOKUP([1]!Tabela1[[#This Row],[Colunas1]],[1]UNIDADES!$A$2:$E$99,5,FALSE))</f>
        <v>0001-16-01</v>
      </c>
      <c r="O27" s="11"/>
      <c r="P27" s="11"/>
    </row>
    <row r="28" spans="1:16" ht="165" x14ac:dyDescent="0.25">
      <c r="A28" s="3" t="str">
        <f t="shared" si="0"/>
        <v>/2020 - SME</v>
      </c>
      <c r="B28" s="4">
        <v>43859</v>
      </c>
      <c r="C28" s="5" t="s">
        <v>48</v>
      </c>
      <c r="D28" s="4"/>
      <c r="E28" s="4" t="s">
        <v>17</v>
      </c>
      <c r="F28" s="6" t="s">
        <v>27</v>
      </c>
      <c r="G28" s="7" t="s">
        <v>90</v>
      </c>
      <c r="H28" s="5" t="s">
        <v>65</v>
      </c>
      <c r="I28" s="6" t="s">
        <v>91</v>
      </c>
      <c r="J28" s="6"/>
      <c r="K28" s="6" t="str">
        <f>IF([1]!Tabela1[[#This Row],[Colunas1]]="","",VLOOKUP([1]!Tabela1[[#This Row],[Colunas1]],[1]UNIDADES!$A$2:$E$99,2,FALSE))</f>
        <v>RUA CAMPO GRANDE, 188</v>
      </c>
      <c r="L28" s="6" t="str">
        <f>IF([1]!Tabela1[[#This Row],[Colunas1]]="","",VLOOKUP([1]!Tabela1[[#This Row],[Colunas1]],[1]UNIDADES!$A$2:$E$99,3,FALSE))</f>
        <v>JD. IPANEMA</v>
      </c>
      <c r="M28" s="5">
        <f>IF([1]!Tabela1[[#This Row],[Colunas1]]="","",VLOOKUP([1]!Tabela1[[#This Row],[Colunas1]],[1]UNIDADES!$A$2:$E$99,4,FALSE))</f>
        <v>0</v>
      </c>
      <c r="N28" s="5">
        <f>IF([1]!Tabela1[[#This Row],[Colunas1]]="","",VLOOKUP([1]!Tabela1[[#This Row],[Colunas1]],[1]UNIDADES!$A$2:$E$99,5,FALSE))</f>
        <v>0</v>
      </c>
      <c r="O28" s="6" t="s">
        <v>92</v>
      </c>
      <c r="P28" s="6" t="s">
        <v>56</v>
      </c>
    </row>
    <row r="29" spans="1:16" ht="210" x14ac:dyDescent="0.25">
      <c r="A29" s="8" t="str">
        <f t="shared" si="0"/>
        <v>/2020 - SME</v>
      </c>
      <c r="B29" s="9">
        <v>43859</v>
      </c>
      <c r="C29" s="10" t="s">
        <v>48</v>
      </c>
      <c r="D29" s="9"/>
      <c r="E29" s="9" t="s">
        <v>17</v>
      </c>
      <c r="F29" s="11" t="s">
        <v>27</v>
      </c>
      <c r="G29" s="12" t="s">
        <v>93</v>
      </c>
      <c r="H29" s="10" t="s">
        <v>65</v>
      </c>
      <c r="I29" s="11" t="s">
        <v>91</v>
      </c>
      <c r="J29" s="11"/>
      <c r="K29" s="11" t="str">
        <f>IF([1]!Tabela1[[#This Row],[Colunas1]]="","",VLOOKUP([1]!Tabela1[[#This Row],[Colunas1]],[1]UNIDADES!$A$2:$E$99,2,FALSE))</f>
        <v>RUA CAMPO GRANDE, 188</v>
      </c>
      <c r="L29" s="11" t="str">
        <f>IF([1]!Tabela1[[#This Row],[Colunas1]]="","",VLOOKUP([1]!Tabela1[[#This Row],[Colunas1]],[1]UNIDADES!$A$2:$E$99,3,FALSE))</f>
        <v>JD. IPANEMA</v>
      </c>
      <c r="M29" s="10">
        <f>IF([1]!Tabela1[[#This Row],[Colunas1]]="","",VLOOKUP([1]!Tabela1[[#This Row],[Colunas1]],[1]UNIDADES!$A$2:$E$99,4,FALSE))</f>
        <v>0</v>
      </c>
      <c r="N29" s="10">
        <f>IF([1]!Tabela1[[#This Row],[Colunas1]]="","",VLOOKUP([1]!Tabela1[[#This Row],[Colunas1]],[1]UNIDADES!$A$2:$E$99,5,FALSE))</f>
        <v>0</v>
      </c>
      <c r="O29" s="11" t="s">
        <v>92</v>
      </c>
      <c r="P29" s="11" t="s">
        <v>56</v>
      </c>
    </row>
    <row r="30" spans="1:16" ht="150" x14ac:dyDescent="0.25">
      <c r="A30" s="3" t="str">
        <f t="shared" si="0"/>
        <v>/2020 - SME</v>
      </c>
      <c r="B30" s="4">
        <v>43859</v>
      </c>
      <c r="C30" s="5" t="s">
        <v>48</v>
      </c>
      <c r="D30" s="4"/>
      <c r="E30" s="4" t="s">
        <v>17</v>
      </c>
      <c r="F30" s="6" t="s">
        <v>27</v>
      </c>
      <c r="G30" s="7" t="s">
        <v>94</v>
      </c>
      <c r="H30" s="5" t="s">
        <v>65</v>
      </c>
      <c r="I30" s="6" t="s">
        <v>91</v>
      </c>
      <c r="J30" s="6"/>
      <c r="K30" s="6" t="str">
        <f>IF([1]!Tabela1[[#This Row],[Colunas1]]="","",VLOOKUP([1]!Tabela1[[#This Row],[Colunas1]],[1]UNIDADES!$A$2:$E$99,2,FALSE))</f>
        <v>RUA CAMPO GRANDE, 188</v>
      </c>
      <c r="L30" s="6" t="str">
        <f>IF([1]!Tabela1[[#This Row],[Colunas1]]="","",VLOOKUP([1]!Tabela1[[#This Row],[Colunas1]],[1]UNIDADES!$A$2:$E$99,3,FALSE))</f>
        <v>JD. IPANEMA</v>
      </c>
      <c r="M30" s="5">
        <f>IF([1]!Tabela1[[#This Row],[Colunas1]]="","",VLOOKUP([1]!Tabela1[[#This Row],[Colunas1]],[1]UNIDADES!$A$2:$E$99,4,FALSE))</f>
        <v>0</v>
      </c>
      <c r="N30" s="5">
        <f>IF([1]!Tabela1[[#This Row],[Colunas1]]="","",VLOOKUP([1]!Tabela1[[#This Row],[Colunas1]],[1]UNIDADES!$A$2:$E$99,5,FALSE))</f>
        <v>0</v>
      </c>
      <c r="O30" s="6" t="s">
        <v>92</v>
      </c>
      <c r="P30" s="6" t="s">
        <v>56</v>
      </c>
    </row>
    <row r="31" spans="1:16" ht="105" x14ac:dyDescent="0.25">
      <c r="A31" s="8" t="str">
        <f t="shared" si="0"/>
        <v>/2020 - SME</v>
      </c>
      <c r="B31" s="9">
        <v>43861</v>
      </c>
      <c r="C31" s="10" t="s">
        <v>25</v>
      </c>
      <c r="D31" s="9"/>
      <c r="E31" s="9" t="s">
        <v>17</v>
      </c>
      <c r="F31" s="11" t="s">
        <v>27</v>
      </c>
      <c r="G31" s="12" t="s">
        <v>95</v>
      </c>
      <c r="H31" s="10" t="s">
        <v>29</v>
      </c>
      <c r="I31" s="11" t="s">
        <v>43</v>
      </c>
      <c r="J31" s="11"/>
      <c r="K31" s="11" t="str">
        <f>IF([1]!Tabela1[[#This Row],[Colunas1]]="","",VLOOKUP([1]!Tabela1[[#This Row],[Colunas1]],[1]UNIDADES!$A$2:$E$99,2,FALSE))</f>
        <v>RUA ARMINDA DE LIMA, 788</v>
      </c>
      <c r="L31" s="11" t="str">
        <f>IF([1]!Tabela1[[#This Row],[Colunas1]]="","",VLOOKUP([1]!Tabela1[[#This Row],[Colunas1]],[1]UNIDADES!$A$2:$E$99,3,FALSE))</f>
        <v>VILA PROGRESSO</v>
      </c>
      <c r="M31" s="10" t="str">
        <f>IF([1]!Tabela1[[#This Row],[Colunas1]]="","",VLOOKUP([1]!Tabela1[[#This Row],[Colunas1]],[1]UNIDADES!$A$2:$E$99,4,FALSE))</f>
        <v>2475-9000</v>
      </c>
      <c r="N31" s="10" t="str">
        <f>IF([1]!Tabela1[[#This Row],[Colunas1]]="","",VLOOKUP([1]!Tabela1[[#This Row],[Colunas1]],[1]UNIDADES!$A$2:$E$99,5,FALSE))</f>
        <v>0001-16-07</v>
      </c>
      <c r="O31" s="11"/>
      <c r="P31" s="11"/>
    </row>
    <row r="32" spans="1:16" ht="360" x14ac:dyDescent="0.25">
      <c r="A32" s="3" t="str">
        <f t="shared" si="0"/>
        <v>/2020 - SME</v>
      </c>
      <c r="B32" s="4">
        <v>43854</v>
      </c>
      <c r="C32" s="5" t="s">
        <v>16</v>
      </c>
      <c r="D32" s="4">
        <v>43854</v>
      </c>
      <c r="E32" s="4" t="s">
        <v>38</v>
      </c>
      <c r="F32" s="6" t="s">
        <v>27</v>
      </c>
      <c r="G32" s="7" t="s">
        <v>96</v>
      </c>
      <c r="H32" s="5" t="s">
        <v>35</v>
      </c>
      <c r="I32" s="6" t="s">
        <v>97</v>
      </c>
      <c r="J32" s="6"/>
      <c r="K32" s="6" t="str">
        <f>IF([1]!Tabela1[[#This Row],[Colunas1]]="","",VLOOKUP([1]!Tabela1[[#This Row],[Colunas1]],[1]UNIDADES!$A$2:$E$99,2,FALSE))</f>
        <v>AV. PAPA PIO XII, 975</v>
      </c>
      <c r="L32" s="6" t="str">
        <f>IF([1]!Tabela1[[#This Row],[Colunas1]]="","",VLOOKUP([1]!Tabela1[[#This Row],[Colunas1]],[1]UNIDADES!$A$2:$E$99,3,FALSE))</f>
        <v>MACEDO</v>
      </c>
      <c r="M32" s="5" t="str">
        <f>IF([1]!Tabela1[[#This Row],[Colunas1]]="","",VLOOKUP([1]!Tabela1[[#This Row],[Colunas1]],[1]UNIDADES!$A$2:$E$99,4,FALSE))</f>
        <v>2087-0286</v>
      </c>
      <c r="N32" s="5" t="str">
        <f>IF([1]!Tabela1[[#This Row],[Colunas1]]="","",VLOOKUP([1]!Tabela1[[#This Row],[Colunas1]],[1]UNIDADES!$A$2:$E$99,5,FALSE))</f>
        <v>0001-16-08</v>
      </c>
      <c r="O32" s="6" t="s">
        <v>98</v>
      </c>
      <c r="P32" s="6" t="s">
        <v>24</v>
      </c>
    </row>
    <row r="33" spans="1:16" ht="409.5" x14ac:dyDescent="0.25">
      <c r="A33" s="8" t="str">
        <f t="shared" si="0"/>
        <v>/2020 - SME</v>
      </c>
      <c r="B33" s="9">
        <v>43854</v>
      </c>
      <c r="C33" s="10" t="s">
        <v>16</v>
      </c>
      <c r="D33" s="9">
        <v>43854</v>
      </c>
      <c r="E33" s="9" t="s">
        <v>38</v>
      </c>
      <c r="F33" s="11" t="s">
        <v>59</v>
      </c>
      <c r="G33" s="12" t="s">
        <v>99</v>
      </c>
      <c r="H33" s="10" t="s">
        <v>100</v>
      </c>
      <c r="I33" s="11" t="s">
        <v>43</v>
      </c>
      <c r="J33" s="11" t="s">
        <v>101</v>
      </c>
      <c r="K33" s="11" t="str">
        <f>IF([1]!Tabela1[[#This Row],[Colunas1]]="","",VLOOKUP([1]!Tabela1[[#This Row],[Colunas1]],[1]UNIDADES!$A$2:$E$99,2,FALSE))</f>
        <v>RUA ARMINDA DE LIMA, 788</v>
      </c>
      <c r="L33" s="11" t="str">
        <f>IF([1]!Tabela1[[#This Row],[Colunas1]]="","",VLOOKUP([1]!Tabela1[[#This Row],[Colunas1]],[1]UNIDADES!$A$2:$E$99,3,FALSE))</f>
        <v>VILA PROGRESSO</v>
      </c>
      <c r="M33" s="10" t="str">
        <f>IF([1]!Tabela1[[#This Row],[Colunas1]]="","",VLOOKUP([1]!Tabela1[[#This Row],[Colunas1]],[1]UNIDADES!$A$2:$E$99,4,FALSE))</f>
        <v>2475-9000</v>
      </c>
      <c r="N33" s="10" t="str">
        <f>IF([1]!Tabela1[[#This Row],[Colunas1]]="","",VLOOKUP([1]!Tabela1[[#This Row],[Colunas1]],[1]UNIDADES!$A$2:$E$99,5,FALSE))</f>
        <v>0001-16-07</v>
      </c>
      <c r="O33" s="11" t="s">
        <v>67</v>
      </c>
      <c r="P33" s="11" t="s">
        <v>24</v>
      </c>
    </row>
    <row r="34" spans="1:16" ht="150" x14ac:dyDescent="0.25">
      <c r="A34" s="3" t="str">
        <f t="shared" si="0"/>
        <v>/2020 - SME</v>
      </c>
      <c r="B34" s="4">
        <v>43861</v>
      </c>
      <c r="C34" s="5" t="s">
        <v>16</v>
      </c>
      <c r="D34" s="4">
        <v>43861</v>
      </c>
      <c r="E34" s="4" t="s">
        <v>38</v>
      </c>
      <c r="F34" s="6" t="s">
        <v>18</v>
      </c>
      <c r="G34" s="7" t="s">
        <v>102</v>
      </c>
      <c r="H34" s="5" t="s">
        <v>65</v>
      </c>
      <c r="I34" s="6" t="s">
        <v>43</v>
      </c>
      <c r="J34" s="6"/>
      <c r="K34" s="6" t="str">
        <f>IF([1]!Tabela1[[#This Row],[Colunas1]]="","",VLOOKUP([1]!Tabela1[[#This Row],[Colunas1]],[1]UNIDADES!$A$2:$E$99,2,FALSE))</f>
        <v>RUA ARMINDA DE LIMA, 788</v>
      </c>
      <c r="L34" s="6" t="str">
        <f>IF([1]!Tabela1[[#This Row],[Colunas1]]="","",VLOOKUP([1]!Tabela1[[#This Row],[Colunas1]],[1]UNIDADES!$A$2:$E$99,3,FALSE))</f>
        <v>VILA PROGRESSO</v>
      </c>
      <c r="M34" s="5" t="str">
        <f>IF([1]!Tabela1[[#This Row],[Colunas1]]="","",VLOOKUP([1]!Tabela1[[#This Row],[Colunas1]],[1]UNIDADES!$A$2:$E$99,4,FALSE))</f>
        <v>2475-9000</v>
      </c>
      <c r="N34" s="5" t="str">
        <f>IF([1]!Tabela1[[#This Row],[Colunas1]]="","",VLOOKUP([1]!Tabela1[[#This Row],[Colunas1]],[1]UNIDADES!$A$2:$E$99,5,FALSE))</f>
        <v>0001-16-07</v>
      </c>
      <c r="O34" s="6" t="s">
        <v>73</v>
      </c>
      <c r="P34" s="6" t="s">
        <v>24</v>
      </c>
    </row>
    <row r="35" spans="1:16" ht="360" x14ac:dyDescent="0.25">
      <c r="A35" s="8" t="str">
        <f t="shared" si="0"/>
        <v>/2020 - SME</v>
      </c>
      <c r="B35" s="9">
        <v>43864</v>
      </c>
      <c r="C35" s="10" t="s">
        <v>16</v>
      </c>
      <c r="D35" s="9">
        <v>43864</v>
      </c>
      <c r="E35" s="9" t="s">
        <v>38</v>
      </c>
      <c r="F35" s="11" t="s">
        <v>27</v>
      </c>
      <c r="G35" s="12" t="s">
        <v>103</v>
      </c>
      <c r="H35" s="10" t="s">
        <v>29</v>
      </c>
      <c r="I35" s="11" t="s">
        <v>43</v>
      </c>
      <c r="J35" s="11"/>
      <c r="K35" s="11" t="str">
        <f>IF([1]!Tabela1[[#This Row],[Colunas1]]="","",VLOOKUP([1]!Tabela1[[#This Row],[Colunas1]],[1]UNIDADES!$A$2:$E$99,2,FALSE))</f>
        <v>RUA ARMINDA DE LIMA, 788</v>
      </c>
      <c r="L35" s="11" t="str">
        <f>IF([1]!Tabela1[[#This Row],[Colunas1]]="","",VLOOKUP([1]!Tabela1[[#This Row],[Colunas1]],[1]UNIDADES!$A$2:$E$99,3,FALSE))</f>
        <v>VILA PROGRESSO</v>
      </c>
      <c r="M35" s="10" t="str">
        <f>IF([1]!Tabela1[[#This Row],[Colunas1]]="","",VLOOKUP([1]!Tabela1[[#This Row],[Colunas1]],[1]UNIDADES!$A$2:$E$99,4,FALSE))</f>
        <v>2475-9000</v>
      </c>
      <c r="N35" s="10" t="str">
        <f>IF([1]!Tabela1[[#This Row],[Colunas1]]="","",VLOOKUP([1]!Tabela1[[#This Row],[Colunas1]],[1]UNIDADES!$A$2:$E$99,5,FALSE))</f>
        <v>0001-16-07</v>
      </c>
      <c r="O35" s="11" t="s">
        <v>104</v>
      </c>
      <c r="P35" s="11" t="s">
        <v>24</v>
      </c>
    </row>
    <row r="36" spans="1:16" ht="285" x14ac:dyDescent="0.25">
      <c r="A36" s="3" t="str">
        <f t="shared" si="0"/>
        <v>/2020 - SME</v>
      </c>
      <c r="B36" s="4">
        <v>43865</v>
      </c>
      <c r="C36" s="5" t="s">
        <v>16</v>
      </c>
      <c r="D36" s="4">
        <v>43875</v>
      </c>
      <c r="E36" s="4" t="s">
        <v>38</v>
      </c>
      <c r="F36" s="6" t="s">
        <v>27</v>
      </c>
      <c r="G36" s="7" t="s">
        <v>105</v>
      </c>
      <c r="H36" s="5" t="s">
        <v>35</v>
      </c>
      <c r="I36" s="6" t="s">
        <v>78</v>
      </c>
      <c r="J36" s="6"/>
      <c r="K36" s="6" t="str">
        <f>IF([1]!Tabela1[[#This Row],[Colunas1]]="","",VLOOKUP([1]!Tabela1[[#This Row],[Colunas1]],[1]UNIDADES!$A$2:$E$99,2,FALSE))</f>
        <v>RUA PEDRO DE TOLEDO, 360</v>
      </c>
      <c r="L36" s="6" t="str">
        <f>IF([1]!Tabela1[[#This Row],[Colunas1]]="","",VLOOKUP([1]!Tabela1[[#This Row],[Colunas1]],[1]UNIDADES!$A$2:$E$99,3,FALSE))</f>
        <v>TABOÃO</v>
      </c>
      <c r="M36" s="5" t="str">
        <f>IF([1]!Tabela1[[#This Row],[Colunas1]]="","",VLOOKUP([1]!Tabela1[[#This Row],[Colunas1]],[1]UNIDADES!$A$2:$E$99,4,FALSE))</f>
        <v>2402-8710</v>
      </c>
      <c r="N36" s="5" t="str">
        <f>IF([1]!Tabela1[[#This Row],[Colunas1]]="","",VLOOKUP([1]!Tabela1[[#This Row],[Colunas1]],[1]UNIDADES!$A$2:$E$99,5,FALSE))</f>
        <v>0001-16-01</v>
      </c>
      <c r="O36" s="6" t="s">
        <v>106</v>
      </c>
      <c r="P36" s="6" t="s">
        <v>24</v>
      </c>
    </row>
    <row r="37" spans="1:16" ht="390" x14ac:dyDescent="0.25">
      <c r="A37" s="8" t="str">
        <f t="shared" si="0"/>
        <v>/2020 - SME</v>
      </c>
      <c r="B37" s="9">
        <v>43866</v>
      </c>
      <c r="C37" s="10" t="s">
        <v>16</v>
      </c>
      <c r="D37" s="9"/>
      <c r="E37" s="9" t="s">
        <v>38</v>
      </c>
      <c r="F37" s="11" t="s">
        <v>33</v>
      </c>
      <c r="G37" s="12" t="s">
        <v>107</v>
      </c>
      <c r="H37" s="10" t="s">
        <v>65</v>
      </c>
      <c r="I37" s="11" t="s">
        <v>43</v>
      </c>
      <c r="J37" s="11"/>
      <c r="K37" s="11" t="str">
        <f>IF([1]!Tabela1[[#This Row],[Colunas1]]="","",VLOOKUP([1]!Tabela1[[#This Row],[Colunas1]],[1]UNIDADES!$A$2:$E$99,2,FALSE))</f>
        <v>RUA ARMINDA DE LIMA, 788</v>
      </c>
      <c r="L37" s="11" t="str">
        <f>IF([1]!Tabela1[[#This Row],[Colunas1]]="","",VLOOKUP([1]!Tabela1[[#This Row],[Colunas1]],[1]UNIDADES!$A$2:$E$99,3,FALSE))</f>
        <v>VILA PROGRESSO</v>
      </c>
      <c r="M37" s="10" t="str">
        <f>IF([1]!Tabela1[[#This Row],[Colunas1]]="","",VLOOKUP([1]!Tabela1[[#This Row],[Colunas1]],[1]UNIDADES!$A$2:$E$99,4,FALSE))</f>
        <v>2475-9000</v>
      </c>
      <c r="N37" s="10" t="str">
        <f>IF([1]!Tabela1[[#This Row],[Colunas1]]="","",VLOOKUP([1]!Tabela1[[#This Row],[Colunas1]],[1]UNIDADES!$A$2:$E$99,5,FALSE))</f>
        <v>0001-16-07</v>
      </c>
      <c r="O37" s="11" t="s">
        <v>108</v>
      </c>
      <c r="P37" s="11" t="s">
        <v>24</v>
      </c>
    </row>
    <row r="38" spans="1:16" ht="390" x14ac:dyDescent="0.25">
      <c r="A38" s="3" t="str">
        <f t="shared" si="0"/>
        <v>/2020 - SME</v>
      </c>
      <c r="B38" s="4">
        <v>43866</v>
      </c>
      <c r="C38" s="5" t="s">
        <v>16</v>
      </c>
      <c r="D38" s="4"/>
      <c r="E38" s="4" t="s">
        <v>26</v>
      </c>
      <c r="F38" s="6" t="s">
        <v>27</v>
      </c>
      <c r="G38" s="7" t="s">
        <v>109</v>
      </c>
      <c r="H38" s="5" t="s">
        <v>100</v>
      </c>
      <c r="I38" s="6" t="s">
        <v>43</v>
      </c>
      <c r="J38" s="6"/>
      <c r="K38" s="6" t="str">
        <f>IF([1]!Tabela1[[#This Row],[Colunas1]]="","",VLOOKUP([1]!Tabela1[[#This Row],[Colunas1]],[1]UNIDADES!$A$2:$E$99,2,FALSE))</f>
        <v>RUA ARMINDA DE LIMA, 788</v>
      </c>
      <c r="L38" s="6" t="str">
        <f>IF([1]!Tabela1[[#This Row],[Colunas1]]="","",VLOOKUP([1]!Tabela1[[#This Row],[Colunas1]],[1]UNIDADES!$A$2:$E$99,3,FALSE))</f>
        <v>VILA PROGRESSO</v>
      </c>
      <c r="M38" s="5" t="str">
        <f>IF([1]!Tabela1[[#This Row],[Colunas1]]="","",VLOOKUP([1]!Tabela1[[#This Row],[Colunas1]],[1]UNIDADES!$A$2:$E$99,4,FALSE))</f>
        <v>2475-9000</v>
      </c>
      <c r="N38" s="5" t="str">
        <f>IF([1]!Tabela1[[#This Row],[Colunas1]]="","",VLOOKUP([1]!Tabela1[[#This Row],[Colunas1]],[1]UNIDADES!$A$2:$E$99,5,FALSE))</f>
        <v>0001-16-07</v>
      </c>
      <c r="O38" s="6" t="s">
        <v>108</v>
      </c>
      <c r="P38" s="6" t="s">
        <v>24</v>
      </c>
    </row>
    <row r="39" spans="1:16" ht="165" x14ac:dyDescent="0.25">
      <c r="A39" s="8" t="str">
        <f t="shared" si="0"/>
        <v>/2020 - SME</v>
      </c>
      <c r="B39" s="9">
        <v>43866</v>
      </c>
      <c r="C39" s="10" t="s">
        <v>16</v>
      </c>
      <c r="D39" s="9"/>
      <c r="E39" s="9" t="s">
        <v>26</v>
      </c>
      <c r="F39" s="11" t="s">
        <v>27</v>
      </c>
      <c r="G39" s="12" t="s">
        <v>110</v>
      </c>
      <c r="H39" s="10" t="s">
        <v>29</v>
      </c>
      <c r="I39" s="11" t="s">
        <v>43</v>
      </c>
      <c r="J39" s="11"/>
      <c r="K39" s="11" t="str">
        <f>IF([1]!Tabela1[[#This Row],[Colunas1]]="","",VLOOKUP([1]!Tabela1[[#This Row],[Colunas1]],[1]UNIDADES!$A$2:$E$99,2,FALSE))</f>
        <v>RUA ARMINDA DE LIMA, 788</v>
      </c>
      <c r="L39" s="11" t="str">
        <f>IF([1]!Tabela1[[#This Row],[Colunas1]]="","",VLOOKUP([1]!Tabela1[[#This Row],[Colunas1]],[1]UNIDADES!$A$2:$E$99,3,FALSE))</f>
        <v>VILA PROGRESSO</v>
      </c>
      <c r="M39" s="10" t="str">
        <f>IF([1]!Tabela1[[#This Row],[Colunas1]]="","",VLOOKUP([1]!Tabela1[[#This Row],[Colunas1]],[1]UNIDADES!$A$2:$E$99,4,FALSE))</f>
        <v>2475-9000</v>
      </c>
      <c r="N39" s="10" t="str">
        <f>IF([1]!Tabela1[[#This Row],[Colunas1]]="","",VLOOKUP([1]!Tabela1[[#This Row],[Colunas1]],[1]UNIDADES!$A$2:$E$99,5,FALSE))</f>
        <v>0001-16-07</v>
      </c>
      <c r="O39" s="11" t="s">
        <v>111</v>
      </c>
      <c r="P39" s="11" t="s">
        <v>24</v>
      </c>
    </row>
    <row r="40" spans="1:16" ht="409.5" x14ac:dyDescent="0.25">
      <c r="A40" s="3" t="str">
        <f t="shared" si="0"/>
        <v>/2020 - SME</v>
      </c>
      <c r="B40" s="4">
        <v>43866</v>
      </c>
      <c r="C40" s="5" t="s">
        <v>16</v>
      </c>
      <c r="D40" s="4"/>
      <c r="E40" s="4" t="s">
        <v>38</v>
      </c>
      <c r="F40" s="6" t="s">
        <v>33</v>
      </c>
      <c r="G40" s="7" t="s">
        <v>112</v>
      </c>
      <c r="H40" s="5" t="s">
        <v>100</v>
      </c>
      <c r="I40" s="6" t="s">
        <v>78</v>
      </c>
      <c r="J40" s="6"/>
      <c r="K40" s="6" t="str">
        <f>IF([1]!Tabela1[[#This Row],[Colunas1]]="","",VLOOKUP([1]!Tabela1[[#This Row],[Colunas1]],[1]UNIDADES!$A$2:$E$99,2,FALSE))</f>
        <v>RUA PEDRO DE TOLEDO, 360</v>
      </c>
      <c r="L40" s="6" t="str">
        <f>IF([1]!Tabela1[[#This Row],[Colunas1]]="","",VLOOKUP([1]!Tabela1[[#This Row],[Colunas1]],[1]UNIDADES!$A$2:$E$99,3,FALSE))</f>
        <v>TABOÃO</v>
      </c>
      <c r="M40" s="5" t="str">
        <f>IF([1]!Tabela1[[#This Row],[Colunas1]]="","",VLOOKUP([1]!Tabela1[[#This Row],[Colunas1]],[1]UNIDADES!$A$2:$E$99,4,FALSE))</f>
        <v>2402-8710</v>
      </c>
      <c r="N40" s="5" t="str">
        <f>IF([1]!Tabela1[[#This Row],[Colunas1]]="","",VLOOKUP([1]!Tabela1[[#This Row],[Colunas1]],[1]UNIDADES!$A$2:$E$99,5,FALSE))</f>
        <v>0001-16-01</v>
      </c>
      <c r="O40" s="6" t="s">
        <v>106</v>
      </c>
      <c r="P40" s="6" t="s">
        <v>24</v>
      </c>
    </row>
    <row r="41" spans="1:16" ht="75" x14ac:dyDescent="0.25">
      <c r="A41" s="8" t="str">
        <f t="shared" si="0"/>
        <v>/2020 - SME</v>
      </c>
      <c r="B41" s="9">
        <v>43867</v>
      </c>
      <c r="C41" s="10" t="s">
        <v>16</v>
      </c>
      <c r="D41" s="9"/>
      <c r="E41" s="9" t="s">
        <v>38</v>
      </c>
      <c r="F41" s="11" t="s">
        <v>33</v>
      </c>
      <c r="G41" s="12" t="s">
        <v>113</v>
      </c>
      <c r="H41" s="10" t="s">
        <v>65</v>
      </c>
      <c r="I41" s="11" t="s">
        <v>36</v>
      </c>
      <c r="J41" s="11"/>
      <c r="K41" s="11" t="str">
        <f>IF([1]!Tabela1[[#This Row],[Colunas1]]="","",VLOOKUP([1]!Tabela1[[#This Row],[Colunas1]],[1]UNIDADES!$A$2:$E$99,2,FALSE))</f>
        <v>AV. PAPA JOÃO PAULO, 2000</v>
      </c>
      <c r="L41" s="11" t="str">
        <f>IF([1]!Tabela1[[#This Row],[Colunas1]]="","",VLOOKUP([1]!Tabela1[[#This Row],[Colunas1]],[1]UNIDADES!$A$2:$E$99,3,FALSE))</f>
        <v>CUMBICA</v>
      </c>
      <c r="M41" s="10" t="str">
        <f>IF([1]!Tabela1[[#This Row],[Colunas1]]="","",VLOOKUP([1]!Tabela1[[#This Row],[Colunas1]],[1]UNIDADES!$A$2:$E$99,4,FALSE))</f>
        <v xml:space="preserve"> 2484-7772</v>
      </c>
      <c r="N41" s="10" t="str">
        <f>IF([1]!Tabela1[[#This Row],[Colunas1]]="","",VLOOKUP([1]!Tabela1[[#This Row],[Colunas1]],[1]UNIDADES!$A$2:$E$99,5,FALSE))</f>
        <v>0001-16-01</v>
      </c>
      <c r="O41" s="11" t="s">
        <v>114</v>
      </c>
      <c r="P41" s="11" t="s">
        <v>24</v>
      </c>
    </row>
    <row r="42" spans="1:16" ht="105" x14ac:dyDescent="0.25">
      <c r="A42" s="3" t="str">
        <f t="shared" si="0"/>
        <v>/2020 - SME</v>
      </c>
      <c r="B42" s="4">
        <v>43874</v>
      </c>
      <c r="C42" s="4" t="s">
        <v>16</v>
      </c>
      <c r="D42" s="4">
        <v>43874</v>
      </c>
      <c r="E42" s="4" t="s">
        <v>17</v>
      </c>
      <c r="F42" s="6" t="s">
        <v>59</v>
      </c>
      <c r="G42" s="7" t="s">
        <v>115</v>
      </c>
      <c r="H42" s="5" t="s">
        <v>100</v>
      </c>
      <c r="I42" s="6" t="s">
        <v>43</v>
      </c>
      <c r="J42" s="6" t="s">
        <v>116</v>
      </c>
      <c r="K42" s="6" t="str">
        <f>IF([1]!Tabela1[[#This Row],[Colunas1]]="","",VLOOKUP([1]!Tabela1[[#This Row],[Colunas1]],[1]UNIDADES!$A$2:$E$99,2,FALSE))</f>
        <v>RUA ARMINDA DE LIMA, 788</v>
      </c>
      <c r="L42" s="6" t="str">
        <f>IF([1]!Tabela1[[#This Row],[Colunas1]]="","",VLOOKUP([1]!Tabela1[[#This Row],[Colunas1]],[1]UNIDADES!$A$2:$E$99,3,FALSE))</f>
        <v>VILA PROGRESSO</v>
      </c>
      <c r="M42" s="5" t="str">
        <f>IF([1]!Tabela1[[#This Row],[Colunas1]]="","",VLOOKUP([1]!Tabela1[[#This Row],[Colunas1]],[1]UNIDADES!$A$2:$E$99,4,FALSE))</f>
        <v>2475-9000</v>
      </c>
      <c r="N42" s="5" t="str">
        <f>IF([1]!Tabela1[[#This Row],[Colunas1]]="","",VLOOKUP([1]!Tabela1[[#This Row],[Colunas1]],[1]UNIDADES!$A$2:$E$99,5,FALSE))</f>
        <v>0001-16-07</v>
      </c>
      <c r="O42" s="6" t="s">
        <v>67</v>
      </c>
      <c r="P42" s="6" t="s">
        <v>24</v>
      </c>
    </row>
    <row r="43" spans="1:16" ht="150" x14ac:dyDescent="0.25">
      <c r="A43" s="8" t="str">
        <f t="shared" si="0"/>
        <v>/2020 - SME</v>
      </c>
      <c r="B43" s="9">
        <v>43874</v>
      </c>
      <c r="C43" s="10" t="s">
        <v>16</v>
      </c>
      <c r="D43" s="9"/>
      <c r="E43" s="9" t="s">
        <v>38</v>
      </c>
      <c r="F43" s="11" t="s">
        <v>33</v>
      </c>
      <c r="G43" s="12" t="s">
        <v>117</v>
      </c>
      <c r="H43" s="10" t="s">
        <v>20</v>
      </c>
      <c r="I43" s="11" t="s">
        <v>118</v>
      </c>
      <c r="J43" s="11"/>
      <c r="K43" s="11" t="str">
        <f>IF([1]!Tabela1[[#This Row],[Colunas1]]="","",VLOOKUP([1]!Tabela1[[#This Row],[Colunas1]],[1]UNIDADES!$A$2:$E$99,2,FALSE))</f>
        <v>RUA JACOB BITTENCOURT, 100</v>
      </c>
      <c r="L43" s="11" t="str">
        <f>IF([1]!Tabela1[[#This Row],[Colunas1]]="","",VLOOKUP([1]!Tabela1[[#This Row],[Colunas1]],[1]UNIDADES!$A$2:$E$99,3,FALSE))</f>
        <v>JD. SÃO ROBERTO</v>
      </c>
      <c r="M43" s="10">
        <f>IF([1]!Tabela1[[#This Row],[Colunas1]]="","",VLOOKUP([1]!Tabela1[[#This Row],[Colunas1]],[1]UNIDADES!$A$2:$E$99,4,FALSE))</f>
        <v>0</v>
      </c>
      <c r="N43" s="10" t="str">
        <f>IF([1]!Tabela1[[#This Row],[Colunas1]]="","",VLOOKUP([1]!Tabela1[[#This Row],[Colunas1]],[1]UNIDADES!$A$2:$E$99,5,FALSE))</f>
        <v>0001-16-17</v>
      </c>
      <c r="O43" s="11" t="s">
        <v>119</v>
      </c>
      <c r="P43" s="11" t="s">
        <v>24</v>
      </c>
    </row>
    <row r="44" spans="1:16" ht="180" x14ac:dyDescent="0.25">
      <c r="A44" s="3" t="str">
        <f t="shared" si="0"/>
        <v>/2020 - SME</v>
      </c>
      <c r="B44" s="4">
        <v>43874</v>
      </c>
      <c r="C44" s="5" t="s">
        <v>16</v>
      </c>
      <c r="D44" s="4"/>
      <c r="E44" s="4" t="s">
        <v>38</v>
      </c>
      <c r="F44" s="6" t="s">
        <v>33</v>
      </c>
      <c r="G44" s="7" t="s">
        <v>120</v>
      </c>
      <c r="H44" s="5" t="s">
        <v>100</v>
      </c>
      <c r="I44" s="6" t="s">
        <v>118</v>
      </c>
      <c r="J44" s="6"/>
      <c r="K44" s="6" t="str">
        <f>IF([1]!Tabela1[[#This Row],[Colunas1]]="","",VLOOKUP([1]!Tabela1[[#This Row],[Colunas1]],[1]UNIDADES!$A$2:$E$99,2,FALSE))</f>
        <v>RUA JACOB BITTENCOURT, 100</v>
      </c>
      <c r="L44" s="6" t="str">
        <f>IF([1]!Tabela1[[#This Row],[Colunas1]]="","",VLOOKUP([1]!Tabela1[[#This Row],[Colunas1]],[1]UNIDADES!$A$2:$E$99,3,FALSE))</f>
        <v>JD. SÃO ROBERTO</v>
      </c>
      <c r="M44" s="5">
        <f>IF([1]!Tabela1[[#This Row],[Colunas1]]="","",VLOOKUP([1]!Tabela1[[#This Row],[Colunas1]],[1]UNIDADES!$A$2:$E$99,4,FALSE))</f>
        <v>0</v>
      </c>
      <c r="N44" s="5" t="str">
        <f>IF([1]!Tabela1[[#This Row],[Colunas1]]="","",VLOOKUP([1]!Tabela1[[#This Row],[Colunas1]],[1]UNIDADES!$A$2:$E$99,5,FALSE))</f>
        <v>0001-16-17</v>
      </c>
      <c r="O44" s="6" t="s">
        <v>119</v>
      </c>
      <c r="P44" s="6" t="s">
        <v>24</v>
      </c>
    </row>
    <row r="45" spans="1:16" ht="210" x14ac:dyDescent="0.25">
      <c r="A45" s="8" t="str">
        <f t="shared" si="0"/>
        <v>/2020 - SME</v>
      </c>
      <c r="B45" s="9">
        <v>43874</v>
      </c>
      <c r="C45" s="10" t="s">
        <v>16</v>
      </c>
      <c r="D45" s="9"/>
      <c r="E45" s="9" t="s">
        <v>38</v>
      </c>
      <c r="F45" s="11" t="s">
        <v>33</v>
      </c>
      <c r="G45" s="12" t="s">
        <v>121</v>
      </c>
      <c r="H45" s="10" t="s">
        <v>40</v>
      </c>
      <c r="I45" s="11" t="s">
        <v>118</v>
      </c>
      <c r="J45" s="11"/>
      <c r="K45" s="11" t="str">
        <f>IF([1]!Tabela1[[#This Row],[Colunas1]]="","",VLOOKUP([1]!Tabela1[[#This Row],[Colunas1]],[1]UNIDADES!$A$2:$E$99,2,FALSE))</f>
        <v>RUA JACOB BITTENCOURT, 100</v>
      </c>
      <c r="L45" s="11" t="str">
        <f>IF([1]!Tabela1[[#This Row],[Colunas1]]="","",VLOOKUP([1]!Tabela1[[#This Row],[Colunas1]],[1]UNIDADES!$A$2:$E$99,3,FALSE))</f>
        <v>JD. SÃO ROBERTO</v>
      </c>
      <c r="M45" s="10">
        <f>IF([1]!Tabela1[[#This Row],[Colunas1]]="","",VLOOKUP([1]!Tabela1[[#This Row],[Colunas1]],[1]UNIDADES!$A$2:$E$99,4,FALSE))</f>
        <v>0</v>
      </c>
      <c r="N45" s="10" t="str">
        <f>IF([1]!Tabela1[[#This Row],[Colunas1]]="","",VLOOKUP([1]!Tabela1[[#This Row],[Colunas1]],[1]UNIDADES!$A$2:$E$99,5,FALSE))</f>
        <v>0001-16-17</v>
      </c>
      <c r="O45" s="11" t="s">
        <v>119</v>
      </c>
      <c r="P45" s="11" t="s">
        <v>24</v>
      </c>
    </row>
    <row r="46" spans="1:16" ht="105" x14ac:dyDescent="0.25">
      <c r="A46" s="3" t="str">
        <f t="shared" si="0"/>
        <v>/2020 - SME</v>
      </c>
      <c r="B46" s="4">
        <v>43874</v>
      </c>
      <c r="C46" s="5" t="s">
        <v>16</v>
      </c>
      <c r="D46" s="4"/>
      <c r="E46" s="4" t="s">
        <v>38</v>
      </c>
      <c r="F46" s="6" t="s">
        <v>27</v>
      </c>
      <c r="G46" s="7" t="s">
        <v>122</v>
      </c>
      <c r="H46" s="5" t="s">
        <v>29</v>
      </c>
      <c r="I46" s="6" t="s">
        <v>118</v>
      </c>
      <c r="J46" s="6"/>
      <c r="K46" s="6" t="str">
        <f>IF([1]!Tabela1[[#This Row],[Colunas1]]="","",VLOOKUP([1]!Tabela1[[#This Row],[Colunas1]],[1]UNIDADES!$A$2:$E$99,2,FALSE))</f>
        <v>RUA JACOB BITTENCOURT, 100</v>
      </c>
      <c r="L46" s="6" t="str">
        <f>IF([1]!Tabela1[[#This Row],[Colunas1]]="","",VLOOKUP([1]!Tabela1[[#This Row],[Colunas1]],[1]UNIDADES!$A$2:$E$99,3,FALSE))</f>
        <v>JD. SÃO ROBERTO</v>
      </c>
      <c r="M46" s="5">
        <f>IF([1]!Tabela1[[#This Row],[Colunas1]]="","",VLOOKUP([1]!Tabela1[[#This Row],[Colunas1]],[1]UNIDADES!$A$2:$E$99,4,FALSE))</f>
        <v>0</v>
      </c>
      <c r="N46" s="5" t="str">
        <f>IF([1]!Tabela1[[#This Row],[Colunas1]]="","",VLOOKUP([1]!Tabela1[[#This Row],[Colunas1]],[1]UNIDADES!$A$2:$E$99,5,FALSE))</f>
        <v>0001-16-17</v>
      </c>
      <c r="O46" s="6" t="s">
        <v>119</v>
      </c>
      <c r="P46" s="6" t="s">
        <v>24</v>
      </c>
    </row>
    <row r="47" spans="1:16" ht="90" x14ac:dyDescent="0.25">
      <c r="A47" s="8" t="str">
        <f t="shared" si="0"/>
        <v>/2020 - SME</v>
      </c>
      <c r="B47" s="9">
        <v>43874</v>
      </c>
      <c r="C47" s="10" t="s">
        <v>16</v>
      </c>
      <c r="D47" s="9"/>
      <c r="E47" s="9" t="s">
        <v>38</v>
      </c>
      <c r="F47" s="11" t="s">
        <v>33</v>
      </c>
      <c r="G47" s="12" t="s">
        <v>123</v>
      </c>
      <c r="H47" s="10" t="s">
        <v>29</v>
      </c>
      <c r="I47" s="11" t="s">
        <v>118</v>
      </c>
      <c r="J47" s="11"/>
      <c r="K47" s="11" t="str">
        <f>IF([1]!Tabela1[[#This Row],[Colunas1]]="","",VLOOKUP([1]!Tabela1[[#This Row],[Colunas1]],[1]UNIDADES!$A$2:$E$99,2,FALSE))</f>
        <v>RUA JACOB BITTENCOURT, 100</v>
      </c>
      <c r="L47" s="11" t="str">
        <f>IF([1]!Tabela1[[#This Row],[Colunas1]]="","",VLOOKUP([1]!Tabela1[[#This Row],[Colunas1]],[1]UNIDADES!$A$2:$E$99,3,FALSE))</f>
        <v>JD. SÃO ROBERTO</v>
      </c>
      <c r="M47" s="10">
        <f>IF([1]!Tabela1[[#This Row],[Colunas1]]="","",VLOOKUP([1]!Tabela1[[#This Row],[Colunas1]],[1]UNIDADES!$A$2:$E$99,4,FALSE))</f>
        <v>0</v>
      </c>
      <c r="N47" s="10" t="str">
        <f>IF([1]!Tabela1[[#This Row],[Colunas1]]="","",VLOOKUP([1]!Tabela1[[#This Row],[Colunas1]],[1]UNIDADES!$A$2:$E$99,5,FALSE))</f>
        <v>0001-16-17</v>
      </c>
      <c r="O47" s="11" t="s">
        <v>119</v>
      </c>
      <c r="P47" s="11" t="s">
        <v>24</v>
      </c>
    </row>
    <row r="48" spans="1:16" ht="225" x14ac:dyDescent="0.25">
      <c r="A48" s="3" t="str">
        <f t="shared" si="0"/>
        <v>/2020 - SME</v>
      </c>
      <c r="B48" s="4">
        <v>43875</v>
      </c>
      <c r="C48" s="5" t="s">
        <v>16</v>
      </c>
      <c r="D48" s="4"/>
      <c r="E48" s="4" t="s">
        <v>38</v>
      </c>
      <c r="F48" s="6" t="s">
        <v>27</v>
      </c>
      <c r="G48" s="7" t="s">
        <v>124</v>
      </c>
      <c r="H48" s="5" t="s">
        <v>29</v>
      </c>
      <c r="I48" s="6" t="s">
        <v>30</v>
      </c>
      <c r="J48" s="6"/>
      <c r="K48" s="6" t="str">
        <f>IF([1]!Tabela1[[#This Row],[Colunas1]]="","",VLOOKUP([1]!Tabela1[[#This Row],[Colunas1]],[1]UNIDADES!$A$2:$E$99,2,FALSE))</f>
        <v>RUA BENJAMIN HARRIS HUNNICUTT, 4.400</v>
      </c>
      <c r="L48" s="6" t="str">
        <f>IF([1]!Tabela1[[#This Row],[Colunas1]]="","",VLOOKUP([1]!Tabela1[[#This Row],[Colunas1]],[1]UNIDADES!$A$2:$E$99,3,FALSE))</f>
        <v>CABUÇU</v>
      </c>
      <c r="M48" s="5" t="str">
        <f>IF([1]!Tabela1[[#This Row],[Colunas1]]="","",VLOOKUP([1]!Tabela1[[#This Row],[Colunas1]],[1]UNIDADES!$A$2:$E$99,4,FALSE))</f>
        <v>2458 2454</v>
      </c>
      <c r="N48" s="5" t="str">
        <f>IF([1]!Tabela1[[#This Row],[Colunas1]]="","",VLOOKUP([1]!Tabela1[[#This Row],[Colunas1]],[1]UNIDADES!$A$2:$E$99,5,FALSE))</f>
        <v>0001-16-01</v>
      </c>
      <c r="O48" s="6" t="s">
        <v>32</v>
      </c>
      <c r="P48" s="6" t="s">
        <v>24</v>
      </c>
    </row>
    <row r="49" spans="1:16" ht="409.5" x14ac:dyDescent="0.25">
      <c r="A49" s="8" t="str">
        <f t="shared" si="0"/>
        <v>/2020 - SME</v>
      </c>
      <c r="B49" s="9">
        <v>43875</v>
      </c>
      <c r="C49" s="10" t="s">
        <v>16</v>
      </c>
      <c r="D49" s="9"/>
      <c r="E49" s="9" t="s">
        <v>38</v>
      </c>
      <c r="F49" s="11" t="s">
        <v>33</v>
      </c>
      <c r="G49" s="12" t="s">
        <v>125</v>
      </c>
      <c r="H49" s="10" t="s">
        <v>20</v>
      </c>
      <c r="I49" s="11" t="s">
        <v>43</v>
      </c>
      <c r="J49" s="11"/>
      <c r="K49" s="11" t="str">
        <f>IF([1]!Tabela1[[#This Row],[Colunas1]]="","",VLOOKUP([1]!Tabela1[[#This Row],[Colunas1]],[1]UNIDADES!$A$2:$E$99,2,FALSE))</f>
        <v>RUA ARMINDA DE LIMA, 788</v>
      </c>
      <c r="L49" s="11" t="str">
        <f>IF([1]!Tabela1[[#This Row],[Colunas1]]="","",VLOOKUP([1]!Tabela1[[#This Row],[Colunas1]],[1]UNIDADES!$A$2:$E$99,3,FALSE))</f>
        <v>VILA PROGRESSO</v>
      </c>
      <c r="M49" s="10" t="str">
        <f>IF([1]!Tabela1[[#This Row],[Colunas1]]="","",VLOOKUP([1]!Tabela1[[#This Row],[Colunas1]],[1]UNIDADES!$A$2:$E$99,4,FALSE))</f>
        <v>2475-9000</v>
      </c>
      <c r="N49" s="10" t="str">
        <f>IF([1]!Tabela1[[#This Row],[Colunas1]]="","",VLOOKUP([1]!Tabela1[[#This Row],[Colunas1]],[1]UNIDADES!$A$2:$E$99,5,FALSE))</f>
        <v>0001-16-07</v>
      </c>
      <c r="O49" s="11" t="s">
        <v>126</v>
      </c>
      <c r="P49" s="11" t="s">
        <v>24</v>
      </c>
    </row>
    <row r="50" spans="1:16" ht="180" x14ac:dyDescent="0.25">
      <c r="A50" s="3" t="str">
        <f t="shared" si="0"/>
        <v>/2020 - SME</v>
      </c>
      <c r="B50" s="4">
        <v>43875</v>
      </c>
      <c r="C50" s="5" t="s">
        <v>16</v>
      </c>
      <c r="D50" s="4"/>
      <c r="E50" s="4" t="s">
        <v>38</v>
      </c>
      <c r="F50" s="6" t="s">
        <v>33</v>
      </c>
      <c r="G50" s="7" t="s">
        <v>127</v>
      </c>
      <c r="H50" s="5" t="s">
        <v>40</v>
      </c>
      <c r="I50" s="6" t="s">
        <v>43</v>
      </c>
      <c r="J50" s="6"/>
      <c r="K50" s="6" t="str">
        <f>IF([1]!Tabela1[[#This Row],[Colunas1]]="","",VLOOKUP([1]!Tabela1[[#This Row],[Colunas1]],[1]UNIDADES!$A$2:$E$99,2,FALSE))</f>
        <v>RUA ARMINDA DE LIMA, 788</v>
      </c>
      <c r="L50" s="6" t="str">
        <f>IF([1]!Tabela1[[#This Row],[Colunas1]]="","",VLOOKUP([1]!Tabela1[[#This Row],[Colunas1]],[1]UNIDADES!$A$2:$E$99,3,FALSE))</f>
        <v>VILA PROGRESSO</v>
      </c>
      <c r="M50" s="5" t="str">
        <f>IF([1]!Tabela1[[#This Row],[Colunas1]]="","",VLOOKUP([1]!Tabela1[[#This Row],[Colunas1]],[1]UNIDADES!$A$2:$E$99,4,FALSE))</f>
        <v>2475-9000</v>
      </c>
      <c r="N50" s="5" t="str">
        <f>IF([1]!Tabela1[[#This Row],[Colunas1]]="","",VLOOKUP([1]!Tabela1[[#This Row],[Colunas1]],[1]UNIDADES!$A$2:$E$99,5,FALSE))</f>
        <v>0001-16-07</v>
      </c>
      <c r="O50" s="6" t="s">
        <v>128</v>
      </c>
      <c r="P50" s="6" t="s">
        <v>24</v>
      </c>
    </row>
    <row r="51" spans="1:16" ht="300" x14ac:dyDescent="0.25">
      <c r="A51" s="8" t="str">
        <f t="shared" si="0"/>
        <v>/2020 - SME</v>
      </c>
      <c r="B51" s="9">
        <v>43850</v>
      </c>
      <c r="C51" s="10" t="s">
        <v>16</v>
      </c>
      <c r="D51" s="9">
        <v>43850</v>
      </c>
      <c r="E51" s="9" t="s">
        <v>26</v>
      </c>
      <c r="F51" s="11" t="s">
        <v>27</v>
      </c>
      <c r="G51" s="12" t="s">
        <v>129</v>
      </c>
      <c r="H51" s="10" t="s">
        <v>35</v>
      </c>
      <c r="I51" s="11" t="s">
        <v>30</v>
      </c>
      <c r="J51" s="11"/>
      <c r="K51" s="11" t="str">
        <f>IF([1]!Tabela1[[#This Row],[Colunas1]]="","",VLOOKUP([1]!Tabela1[[#This Row],[Colunas1]],[1]UNIDADES!$A$2:$E$99,2,FALSE))</f>
        <v>RUA BENJAMIN HARRIS HUNNICUTT, 4.400</v>
      </c>
      <c r="L51" s="11" t="str">
        <f>IF([1]!Tabela1[[#This Row],[Colunas1]]="","",VLOOKUP([1]!Tabela1[[#This Row],[Colunas1]],[1]UNIDADES!$A$2:$E$99,3,FALSE))</f>
        <v>CABUÇU</v>
      </c>
      <c r="M51" s="10" t="str">
        <f>IF([1]!Tabela1[[#This Row],[Colunas1]]="","",VLOOKUP([1]!Tabela1[[#This Row],[Colunas1]],[1]UNIDADES!$A$2:$E$99,4,FALSE))</f>
        <v>2458 2454</v>
      </c>
      <c r="N51" s="10" t="str">
        <f>IF([1]!Tabela1[[#This Row],[Colunas1]]="","",VLOOKUP([1]!Tabela1[[#This Row],[Colunas1]],[1]UNIDADES!$A$2:$E$99,5,FALSE))</f>
        <v>0001-16-01</v>
      </c>
      <c r="O51" s="11" t="s">
        <v>32</v>
      </c>
      <c r="P51" s="10" t="s">
        <v>24</v>
      </c>
    </row>
    <row r="52" spans="1:16" ht="409.5" x14ac:dyDescent="0.25">
      <c r="A52" s="3" t="str">
        <f t="shared" si="0"/>
        <v>/2020 - SME</v>
      </c>
      <c r="B52" s="4">
        <v>43847</v>
      </c>
      <c r="C52" s="5" t="s">
        <v>16</v>
      </c>
      <c r="D52" s="4"/>
      <c r="E52" s="4" t="s">
        <v>38</v>
      </c>
      <c r="F52" s="6" t="s">
        <v>33</v>
      </c>
      <c r="G52" s="7" t="s">
        <v>130</v>
      </c>
      <c r="H52" s="5" t="s">
        <v>20</v>
      </c>
      <c r="I52" s="6" t="s">
        <v>131</v>
      </c>
      <c r="J52" s="6"/>
      <c r="K52" s="6" t="str">
        <f>IF([1]!Tabela1[[#This Row],[Colunas1]]="","",VLOOKUP([1]!Tabela1[[#This Row],[Colunas1]],[1]UNIDADES!$A$2:$E$99,2,FALSE))</f>
        <v>RUA ARACY, 188</v>
      </c>
      <c r="L52" s="6" t="str">
        <f>IF([1]!Tabela1[[#This Row],[Colunas1]]="","",VLOOKUP([1]!Tabela1[[#This Row],[Colunas1]],[1]UNIDADES!$A$2:$E$99,3,FALSE))</f>
        <v>JARDIM LEBLON</v>
      </c>
      <c r="M52" s="5" t="str">
        <f>IF([1]!Tabela1[[#This Row],[Colunas1]]="","",VLOOKUP([1]!Tabela1[[#This Row],[Colunas1]],[1]UNIDADES!$A$2:$E$99,4,FALSE))</f>
        <v>2486 2728</v>
      </c>
      <c r="N52" s="5" t="str">
        <f>IF([1]!Tabela1[[#This Row],[Colunas1]]="","",VLOOKUP([1]!Tabela1[[#This Row],[Colunas1]],[1]UNIDADES!$A$2:$E$99,5,FALSE))</f>
        <v>0001-16-01</v>
      </c>
      <c r="O52" s="6" t="s">
        <v>132</v>
      </c>
      <c r="P52" s="5" t="s">
        <v>24</v>
      </c>
    </row>
    <row r="53" spans="1:16" ht="210" x14ac:dyDescent="0.25">
      <c r="A53" s="8" t="str">
        <f t="shared" si="0"/>
        <v>/2020 - SME</v>
      </c>
      <c r="B53" s="9">
        <v>43878</v>
      </c>
      <c r="C53" s="10"/>
      <c r="D53" s="9"/>
      <c r="E53" s="9" t="s">
        <v>38</v>
      </c>
      <c r="F53" s="11" t="s">
        <v>33</v>
      </c>
      <c r="G53" s="12" t="s">
        <v>133</v>
      </c>
      <c r="H53" s="10" t="s">
        <v>35</v>
      </c>
      <c r="I53" s="11" t="s">
        <v>78</v>
      </c>
      <c r="J53" s="11"/>
      <c r="K53" s="11" t="str">
        <f>IF([1]!Tabela1[[#This Row],[Colunas1]]="","",VLOOKUP([1]!Tabela1[[#This Row],[Colunas1]],[1]UNIDADES!$A$2:$E$99,2,FALSE))</f>
        <v>RUA PEDRO DE TOLEDO, 360</v>
      </c>
      <c r="L53" s="11" t="str">
        <f>IF([1]!Tabela1[[#This Row],[Colunas1]]="","",VLOOKUP([1]!Tabela1[[#This Row],[Colunas1]],[1]UNIDADES!$A$2:$E$99,3,FALSE))</f>
        <v>TABOÃO</v>
      </c>
      <c r="M53" s="10" t="str">
        <f>IF([1]!Tabela1[[#This Row],[Colunas1]]="","",VLOOKUP([1]!Tabela1[[#This Row],[Colunas1]],[1]UNIDADES!$A$2:$E$99,4,FALSE))</f>
        <v>2402-8710</v>
      </c>
      <c r="N53" s="10" t="str">
        <f>IF([1]!Tabela1[[#This Row],[Colunas1]]="","",VLOOKUP([1]!Tabela1[[#This Row],[Colunas1]],[1]UNIDADES!$A$2:$E$99,5,FALSE))</f>
        <v>0001-16-01</v>
      </c>
      <c r="O53" s="11" t="s">
        <v>106</v>
      </c>
      <c r="P53" s="10" t="s">
        <v>24</v>
      </c>
    </row>
    <row r="54" spans="1:16" ht="409.5" x14ac:dyDescent="0.25">
      <c r="A54" s="3" t="str">
        <f t="shared" si="0"/>
        <v>/2020 - SME</v>
      </c>
      <c r="B54" s="4">
        <v>43879</v>
      </c>
      <c r="C54" s="5" t="s">
        <v>16</v>
      </c>
      <c r="D54" s="4"/>
      <c r="E54" s="4" t="s">
        <v>17</v>
      </c>
      <c r="F54" s="6" t="s">
        <v>33</v>
      </c>
      <c r="G54" s="7" t="s">
        <v>134</v>
      </c>
      <c r="H54" s="5" t="s">
        <v>65</v>
      </c>
      <c r="I54" s="6" t="s">
        <v>36</v>
      </c>
      <c r="J54" s="6"/>
      <c r="K54" s="6" t="str">
        <f>IF([1]!Tabela1[[#This Row],[Colunas1]]="","",VLOOKUP([1]!Tabela1[[#This Row],[Colunas1]],[1]UNIDADES!$A$2:$E$99,2,FALSE))</f>
        <v>AV. PAPA JOÃO PAULO, 2000</v>
      </c>
      <c r="L54" s="6" t="str">
        <f>IF([1]!Tabela1[[#This Row],[Colunas1]]="","",VLOOKUP([1]!Tabela1[[#This Row],[Colunas1]],[1]UNIDADES!$A$2:$E$99,3,FALSE))</f>
        <v>CUMBICA</v>
      </c>
      <c r="M54" s="5" t="str">
        <f>IF([1]!Tabela1[[#This Row],[Colunas1]]="","",VLOOKUP([1]!Tabela1[[#This Row],[Colunas1]],[1]UNIDADES!$A$2:$E$99,4,FALSE))</f>
        <v xml:space="preserve"> 2484-7772</v>
      </c>
      <c r="N54" s="5" t="str">
        <f>IF([1]!Tabela1[[#This Row],[Colunas1]]="","",VLOOKUP([1]!Tabela1[[#This Row],[Colunas1]],[1]UNIDADES!$A$2:$E$99,5,FALSE))</f>
        <v>0001-16-01</v>
      </c>
      <c r="O54" s="6" t="s">
        <v>67</v>
      </c>
      <c r="P54" s="5" t="s">
        <v>24</v>
      </c>
    </row>
    <row r="55" spans="1:16" ht="240" x14ac:dyDescent="0.25">
      <c r="A55" s="8" t="str">
        <f t="shared" si="0"/>
        <v>/2020 - SME</v>
      </c>
      <c r="B55" s="9">
        <v>43879</v>
      </c>
      <c r="C55" s="10" t="s">
        <v>16</v>
      </c>
      <c r="D55" s="9"/>
      <c r="E55" s="9" t="s">
        <v>38</v>
      </c>
      <c r="F55" s="11" t="s">
        <v>27</v>
      </c>
      <c r="G55" s="12" t="s">
        <v>135</v>
      </c>
      <c r="H55" s="10" t="s">
        <v>35</v>
      </c>
      <c r="I55" s="11" t="s">
        <v>43</v>
      </c>
      <c r="J55" s="11"/>
      <c r="K55" s="11" t="str">
        <f>IF([1]!Tabela1[[#This Row],[Colunas1]]="","",VLOOKUP([1]!Tabela1[[#This Row],[Colunas1]],[1]UNIDADES!$A$2:$E$99,2,FALSE))</f>
        <v>RUA ARMINDA DE LIMA, 788</v>
      </c>
      <c r="L55" s="11" t="str">
        <f>IF([1]!Tabela1[[#This Row],[Colunas1]]="","",VLOOKUP([1]!Tabela1[[#This Row],[Colunas1]],[1]UNIDADES!$A$2:$E$99,3,FALSE))</f>
        <v>VILA PROGRESSO</v>
      </c>
      <c r="M55" s="10" t="str">
        <f>IF([1]!Tabela1[[#This Row],[Colunas1]]="","",VLOOKUP([1]!Tabela1[[#This Row],[Colunas1]],[1]UNIDADES!$A$2:$E$99,4,FALSE))</f>
        <v>2475-9000</v>
      </c>
      <c r="N55" s="10" t="str">
        <f>IF([1]!Tabela1[[#This Row],[Colunas1]]="","",VLOOKUP([1]!Tabela1[[#This Row],[Colunas1]],[1]UNIDADES!$A$2:$E$99,5,FALSE))</f>
        <v>0001-16-07</v>
      </c>
      <c r="O55" s="11" t="s">
        <v>67</v>
      </c>
      <c r="P55" s="10" t="s">
        <v>24</v>
      </c>
    </row>
    <row r="56" spans="1:16" ht="240" x14ac:dyDescent="0.25">
      <c r="A56" s="3" t="str">
        <f t="shared" si="0"/>
        <v>/2020 - SME</v>
      </c>
      <c r="B56" s="4">
        <v>43879</v>
      </c>
      <c r="C56" s="5" t="s">
        <v>136</v>
      </c>
      <c r="D56" s="4"/>
      <c r="E56" s="4" t="s">
        <v>38</v>
      </c>
      <c r="F56" s="6" t="s">
        <v>27</v>
      </c>
      <c r="G56" s="7" t="s">
        <v>137</v>
      </c>
      <c r="H56" s="5" t="s">
        <v>35</v>
      </c>
      <c r="I56" s="6" t="s">
        <v>43</v>
      </c>
      <c r="J56" s="6"/>
      <c r="K56" s="6" t="str">
        <f>IF([1]!Tabela1[[#This Row],[Colunas1]]="","",VLOOKUP([1]!Tabela1[[#This Row],[Colunas1]],[1]UNIDADES!$A$2:$E$99,2,FALSE))</f>
        <v>RUA ARMINDA DE LIMA, 788</v>
      </c>
      <c r="L56" s="6" t="str">
        <f>IF([1]!Tabela1[[#This Row],[Colunas1]]="","",VLOOKUP([1]!Tabela1[[#This Row],[Colunas1]],[1]UNIDADES!$A$2:$E$99,3,FALSE))</f>
        <v>VILA PROGRESSO</v>
      </c>
      <c r="M56" s="5" t="str">
        <f>IF([1]!Tabela1[[#This Row],[Colunas1]]="","",VLOOKUP([1]!Tabela1[[#This Row],[Colunas1]],[1]UNIDADES!$A$2:$E$99,4,FALSE))</f>
        <v>2475-9000</v>
      </c>
      <c r="N56" s="5" t="str">
        <f>IF([1]!Tabela1[[#This Row],[Colunas1]]="","",VLOOKUP([1]!Tabela1[[#This Row],[Colunas1]],[1]UNIDADES!$A$2:$E$99,5,FALSE))</f>
        <v>0001-16-07</v>
      </c>
      <c r="O56" s="6" t="s">
        <v>67</v>
      </c>
      <c r="P56" s="5" t="s">
        <v>24</v>
      </c>
    </row>
    <row r="57" spans="1:16" ht="405" x14ac:dyDescent="0.25">
      <c r="A57" s="8" t="str">
        <f t="shared" si="0"/>
        <v>/2020 - SME</v>
      </c>
      <c r="B57" s="9">
        <v>43879</v>
      </c>
      <c r="C57" s="10" t="s">
        <v>25</v>
      </c>
      <c r="D57" s="9">
        <v>43879</v>
      </c>
      <c r="E57" s="9" t="s">
        <v>26</v>
      </c>
      <c r="F57" s="11" t="s">
        <v>27</v>
      </c>
      <c r="G57" s="12" t="s">
        <v>138</v>
      </c>
      <c r="H57" s="10" t="s">
        <v>29</v>
      </c>
      <c r="I57" s="11" t="s">
        <v>43</v>
      </c>
      <c r="J57" s="11"/>
      <c r="K57" s="11" t="str">
        <f>IF([1]!Tabela1[[#This Row],[Colunas1]]="","",VLOOKUP([1]!Tabela1[[#This Row],[Colunas1]],[1]UNIDADES!$A$2:$E$99,2,FALSE))</f>
        <v>RUA ARMINDA DE LIMA, 788</v>
      </c>
      <c r="L57" s="11" t="str">
        <f>IF([1]!Tabela1[[#This Row],[Colunas1]]="","",VLOOKUP([1]!Tabela1[[#This Row],[Colunas1]],[1]UNIDADES!$A$2:$E$99,3,FALSE))</f>
        <v>VILA PROGRESSO</v>
      </c>
      <c r="M57" s="10" t="str">
        <f>IF([1]!Tabela1[[#This Row],[Colunas1]]="","",VLOOKUP([1]!Tabela1[[#This Row],[Colunas1]],[1]UNIDADES!$A$2:$E$99,4,FALSE))</f>
        <v>2475-9000</v>
      </c>
      <c r="N57" s="10" t="str">
        <f>IF([1]!Tabela1[[#This Row],[Colunas1]]="","",VLOOKUP([1]!Tabela1[[#This Row],[Colunas1]],[1]UNIDADES!$A$2:$E$99,5,FALSE))</f>
        <v>0001-16-07</v>
      </c>
      <c r="O57" s="11" t="s">
        <v>67</v>
      </c>
      <c r="P57" s="10" t="s">
        <v>24</v>
      </c>
    </row>
    <row r="58" spans="1:16" ht="409.5" x14ac:dyDescent="0.25">
      <c r="A58" s="3" t="str">
        <f t="shared" si="0"/>
        <v>/2020 - SME</v>
      </c>
      <c r="B58" s="4">
        <v>43879</v>
      </c>
      <c r="C58" s="5" t="s">
        <v>25</v>
      </c>
      <c r="D58" s="4">
        <v>43880</v>
      </c>
      <c r="E58" s="4" t="s">
        <v>26</v>
      </c>
      <c r="F58" s="6" t="s">
        <v>27</v>
      </c>
      <c r="G58" s="7" t="s">
        <v>139</v>
      </c>
      <c r="H58" s="5" t="s">
        <v>29</v>
      </c>
      <c r="I58" s="6" t="s">
        <v>43</v>
      </c>
      <c r="J58" s="6" t="s">
        <v>140</v>
      </c>
      <c r="K58" s="6" t="str">
        <f>IF([1]!Tabela1[[#This Row],[Colunas1]]="","",VLOOKUP([1]!Tabela1[[#This Row],[Colunas1]],[1]UNIDADES!$A$2:$E$99,2,FALSE))</f>
        <v>RUA ARMINDA DE LIMA, 788</v>
      </c>
      <c r="L58" s="6" t="str">
        <f>IF([1]!Tabela1[[#This Row],[Colunas1]]="","",VLOOKUP([1]!Tabela1[[#This Row],[Colunas1]],[1]UNIDADES!$A$2:$E$99,3,FALSE))</f>
        <v>VILA PROGRESSO</v>
      </c>
      <c r="M58" s="5" t="str">
        <f>IF([1]!Tabela1[[#This Row],[Colunas1]]="","",VLOOKUP([1]!Tabela1[[#This Row],[Colunas1]],[1]UNIDADES!$A$2:$E$99,4,FALSE))</f>
        <v>2475-9000</v>
      </c>
      <c r="N58" s="5" t="str">
        <f>IF([1]!Tabela1[[#This Row],[Colunas1]]="","",VLOOKUP([1]!Tabela1[[#This Row],[Colunas1]],[1]UNIDADES!$A$2:$E$99,5,FALSE))</f>
        <v>0001-16-07</v>
      </c>
      <c r="O58" s="6" t="s">
        <v>141</v>
      </c>
      <c r="P58" s="5" t="s">
        <v>24</v>
      </c>
    </row>
    <row r="59" spans="1:16" ht="409.5" x14ac:dyDescent="0.25">
      <c r="A59" s="8" t="str">
        <f t="shared" si="0"/>
        <v>/2020 - SME</v>
      </c>
      <c r="B59" s="9">
        <v>43879</v>
      </c>
      <c r="C59" s="10" t="s">
        <v>16</v>
      </c>
      <c r="D59" s="9">
        <v>43879</v>
      </c>
      <c r="E59" s="9" t="s">
        <v>26</v>
      </c>
      <c r="F59" s="11" t="s">
        <v>27</v>
      </c>
      <c r="G59" s="12" t="s">
        <v>142</v>
      </c>
      <c r="H59" s="10" t="s">
        <v>100</v>
      </c>
      <c r="I59" s="11" t="s">
        <v>43</v>
      </c>
      <c r="J59" s="11"/>
      <c r="K59" s="11" t="str">
        <f>IF([1]!Tabela1[[#This Row],[Colunas1]]="","",VLOOKUP([1]!Tabela1[[#This Row],[Colunas1]],[1]UNIDADES!$A$2:$E$99,2,FALSE))</f>
        <v>RUA ARMINDA DE LIMA, 788</v>
      </c>
      <c r="L59" s="11" t="str">
        <f>IF([1]!Tabela1[[#This Row],[Colunas1]]="","",VLOOKUP([1]!Tabela1[[#This Row],[Colunas1]],[1]UNIDADES!$A$2:$E$99,3,FALSE))</f>
        <v>VILA PROGRESSO</v>
      </c>
      <c r="M59" s="10" t="str">
        <f>IF([1]!Tabela1[[#This Row],[Colunas1]]="","",VLOOKUP([1]!Tabela1[[#This Row],[Colunas1]],[1]UNIDADES!$A$2:$E$99,4,FALSE))</f>
        <v>2475-9000</v>
      </c>
      <c r="N59" s="10" t="str">
        <f>IF([1]!Tabela1[[#This Row],[Colunas1]]="","",VLOOKUP([1]!Tabela1[[#This Row],[Colunas1]],[1]UNIDADES!$A$2:$E$99,5,FALSE))</f>
        <v>0001-16-07</v>
      </c>
      <c r="O59" s="11" t="s">
        <v>73</v>
      </c>
      <c r="P59" s="10" t="s">
        <v>24</v>
      </c>
    </row>
    <row r="60" spans="1:16" ht="120" x14ac:dyDescent="0.25">
      <c r="A60" s="3" t="str">
        <f t="shared" si="0"/>
        <v>/2020 - SME</v>
      </c>
      <c r="B60" s="4">
        <v>43880</v>
      </c>
      <c r="C60" s="5" t="s">
        <v>25</v>
      </c>
      <c r="D60" s="4">
        <v>43880</v>
      </c>
      <c r="E60" s="4" t="s">
        <v>26</v>
      </c>
      <c r="F60" s="6" t="s">
        <v>27</v>
      </c>
      <c r="G60" s="7" t="s">
        <v>143</v>
      </c>
      <c r="H60" s="5" t="s">
        <v>29</v>
      </c>
      <c r="I60" s="6" t="s">
        <v>43</v>
      </c>
      <c r="J60" s="6" t="s">
        <v>144</v>
      </c>
      <c r="K60" s="6" t="str">
        <f>IF([1]!Tabela1[[#This Row],[Colunas1]]="","",VLOOKUP([1]!Tabela1[[#This Row],[Colunas1]],[1]UNIDADES!$A$2:$E$99,2,FALSE))</f>
        <v>RUA ARMINDA DE LIMA, 788</v>
      </c>
      <c r="L60" s="6" t="str">
        <f>IF([1]!Tabela1[[#This Row],[Colunas1]]="","",VLOOKUP([1]!Tabela1[[#This Row],[Colunas1]],[1]UNIDADES!$A$2:$E$99,3,FALSE))</f>
        <v>VILA PROGRESSO</v>
      </c>
      <c r="M60" s="5" t="str">
        <f>IF([1]!Tabela1[[#This Row],[Colunas1]]="","",VLOOKUP([1]!Tabela1[[#This Row],[Colunas1]],[1]UNIDADES!$A$2:$E$99,4,FALSE))</f>
        <v>2475-9000</v>
      </c>
      <c r="N60" s="5" t="str">
        <f>IF([1]!Tabela1[[#This Row],[Colunas1]]="","",VLOOKUP([1]!Tabela1[[#This Row],[Colunas1]],[1]UNIDADES!$A$2:$E$99,5,FALSE))</f>
        <v>0001-16-07</v>
      </c>
      <c r="O60" s="6" t="s">
        <v>145</v>
      </c>
      <c r="P60" s="5" t="s">
        <v>44</v>
      </c>
    </row>
    <row r="61" spans="1:16" ht="75" x14ac:dyDescent="0.25">
      <c r="A61" s="8" t="str">
        <f t="shared" si="0"/>
        <v>/2020 - SME</v>
      </c>
      <c r="B61" s="9">
        <v>43881</v>
      </c>
      <c r="C61" s="10" t="s">
        <v>146</v>
      </c>
      <c r="D61" s="9"/>
      <c r="E61" s="9" t="s">
        <v>26</v>
      </c>
      <c r="F61" s="11" t="s">
        <v>59</v>
      </c>
      <c r="G61" s="12" t="s">
        <v>147</v>
      </c>
      <c r="H61" s="10" t="s">
        <v>29</v>
      </c>
      <c r="I61" s="11" t="s">
        <v>78</v>
      </c>
      <c r="J61" s="11" t="s">
        <v>148</v>
      </c>
      <c r="K61" s="11" t="str">
        <f>IF([1]!Tabela1[[#This Row],[Colunas1]]="","",VLOOKUP([1]!Tabela1[[#This Row],[Colunas1]],[1]UNIDADES!$A$2:$E$99,2,FALSE))</f>
        <v>RUA PEDRO DE TOLEDO, 360</v>
      </c>
      <c r="L61" s="11" t="str">
        <f>IF([1]!Tabela1[[#This Row],[Colunas1]]="","",VLOOKUP([1]!Tabela1[[#This Row],[Colunas1]],[1]UNIDADES!$A$2:$E$99,3,FALSE))</f>
        <v>TABOÃO</v>
      </c>
      <c r="M61" s="10" t="str">
        <f>IF([1]!Tabela1[[#This Row],[Colunas1]]="","",VLOOKUP([1]!Tabela1[[#This Row],[Colunas1]],[1]UNIDADES!$A$2:$E$99,4,FALSE))</f>
        <v>2402-8710</v>
      </c>
      <c r="N61" s="10" t="str">
        <f>IF([1]!Tabela1[[#This Row],[Colunas1]]="","",VLOOKUP([1]!Tabela1[[#This Row],[Colunas1]],[1]UNIDADES!$A$2:$E$99,5,FALSE))</f>
        <v>0001-16-01</v>
      </c>
      <c r="O61" s="11" t="s">
        <v>149</v>
      </c>
      <c r="P61" s="10"/>
    </row>
    <row r="62" spans="1:16" ht="150" x14ac:dyDescent="0.25">
      <c r="A62" s="3" t="str">
        <f t="shared" si="0"/>
        <v>/2020 - SME</v>
      </c>
      <c r="B62" s="4">
        <v>43882</v>
      </c>
      <c r="C62" s="5" t="s">
        <v>150</v>
      </c>
      <c r="D62" s="4"/>
      <c r="E62" s="4" t="s">
        <v>26</v>
      </c>
      <c r="F62" s="6" t="s">
        <v>33</v>
      </c>
      <c r="G62" s="7" t="s">
        <v>151</v>
      </c>
      <c r="H62" s="5" t="s">
        <v>65</v>
      </c>
      <c r="I62" s="6" t="s">
        <v>152</v>
      </c>
      <c r="J62" s="6"/>
      <c r="K62" s="6" t="s">
        <v>153</v>
      </c>
      <c r="L62" s="6" t="s">
        <v>154</v>
      </c>
      <c r="M62" s="5" t="s">
        <v>155</v>
      </c>
      <c r="N62" s="5" t="s">
        <v>156</v>
      </c>
      <c r="O62" s="6" t="s">
        <v>157</v>
      </c>
      <c r="P62" s="5" t="s">
        <v>158</v>
      </c>
    </row>
    <row r="63" spans="1:16" ht="105" x14ac:dyDescent="0.25">
      <c r="A63" s="8" t="str">
        <f t="shared" si="0"/>
        <v>/2020 - SME</v>
      </c>
      <c r="B63" s="9">
        <v>43882</v>
      </c>
      <c r="C63" s="10" t="s">
        <v>159</v>
      </c>
      <c r="D63" s="9"/>
      <c r="E63" s="9" t="s">
        <v>26</v>
      </c>
      <c r="F63" s="11" t="s">
        <v>33</v>
      </c>
      <c r="G63" s="12" t="s">
        <v>160</v>
      </c>
      <c r="H63" s="10" t="s">
        <v>40</v>
      </c>
      <c r="I63" s="11" t="s">
        <v>152</v>
      </c>
      <c r="J63" s="11"/>
      <c r="K63" s="11" t="s">
        <v>153</v>
      </c>
      <c r="L63" s="11" t="s">
        <v>154</v>
      </c>
      <c r="M63" s="10" t="s">
        <v>155</v>
      </c>
      <c r="N63" s="10" t="s">
        <v>156</v>
      </c>
      <c r="O63" s="11" t="s">
        <v>157</v>
      </c>
      <c r="P63" s="10" t="s">
        <v>158</v>
      </c>
    </row>
    <row r="64" spans="1:16" ht="255" x14ac:dyDescent="0.25">
      <c r="A64" s="3" t="str">
        <f t="shared" si="0"/>
        <v>/2020 - SME</v>
      </c>
      <c r="B64" s="4">
        <v>43882</v>
      </c>
      <c r="C64" s="5"/>
      <c r="D64" s="4">
        <v>43882</v>
      </c>
      <c r="E64" s="4" t="s">
        <v>17</v>
      </c>
      <c r="F64" s="6" t="s">
        <v>18</v>
      </c>
      <c r="G64" s="7" t="s">
        <v>161</v>
      </c>
      <c r="H64" s="5" t="s">
        <v>65</v>
      </c>
      <c r="I64" s="6" t="s">
        <v>43</v>
      </c>
      <c r="J64" s="6" t="s">
        <v>162</v>
      </c>
      <c r="K64" s="6" t="str">
        <f>IF([1]!Tabela1[[#This Row],[Colunas1]]="","",VLOOKUP([1]!Tabela1[[#This Row],[Colunas1]],[1]UNIDADES!$A$2:$E$99,2,FALSE))</f>
        <v>RUA ARMINDA DE LIMA, 788</v>
      </c>
      <c r="L64" s="6" t="str">
        <f>IF([1]!Tabela1[[#This Row],[Colunas1]]="","",VLOOKUP([1]!Tabela1[[#This Row],[Colunas1]],[1]UNIDADES!$A$2:$E$99,3,FALSE))</f>
        <v>VILA PROGRESSO</v>
      </c>
      <c r="M64" s="5" t="str">
        <f>IF([1]!Tabela1[[#This Row],[Colunas1]]="","",VLOOKUP([1]!Tabela1[[#This Row],[Colunas1]],[1]UNIDADES!$A$2:$E$99,4,FALSE))</f>
        <v>2475-9000</v>
      </c>
      <c r="N64" s="5" t="str">
        <f>IF([1]!Tabela1[[#This Row],[Colunas1]]="","",VLOOKUP([1]!Tabela1[[#This Row],[Colunas1]],[1]UNIDADES!$A$2:$E$99,5,FALSE))</f>
        <v>0001-16-07</v>
      </c>
      <c r="O64" s="6" t="s">
        <v>67</v>
      </c>
      <c r="P64" s="5" t="s">
        <v>24</v>
      </c>
    </row>
    <row r="65" spans="1:16" ht="75" x14ac:dyDescent="0.25">
      <c r="A65" s="8" t="str">
        <f t="shared" si="0"/>
        <v>/2020 - SME</v>
      </c>
      <c r="B65" s="9">
        <v>43882</v>
      </c>
      <c r="C65" s="10"/>
      <c r="D65" s="9"/>
      <c r="E65" s="9" t="s">
        <v>26</v>
      </c>
      <c r="F65" s="11" t="s">
        <v>27</v>
      </c>
      <c r="G65" s="12" t="s">
        <v>163</v>
      </c>
      <c r="H65" s="10" t="s">
        <v>20</v>
      </c>
      <c r="I65" s="11" t="s">
        <v>43</v>
      </c>
      <c r="J65" s="11"/>
      <c r="K65" s="11" t="str">
        <f>IF([1]!Tabela1[[#This Row],[Colunas1]]="","",VLOOKUP([1]!Tabela1[[#This Row],[Colunas1]],[1]UNIDADES!$A$2:$E$99,2,FALSE))</f>
        <v>RUA ARMINDA DE LIMA, 788</v>
      </c>
      <c r="L65" s="11" t="str">
        <f>IF([1]!Tabela1[[#This Row],[Colunas1]]="","",VLOOKUP([1]!Tabela1[[#This Row],[Colunas1]],[1]UNIDADES!$A$2:$E$99,3,FALSE))</f>
        <v>VILA PROGRESSO</v>
      </c>
      <c r="M65" s="10" t="str">
        <f>IF([1]!Tabela1[[#This Row],[Colunas1]]="","",VLOOKUP([1]!Tabela1[[#This Row],[Colunas1]],[1]UNIDADES!$A$2:$E$99,4,FALSE))</f>
        <v>2475-9000</v>
      </c>
      <c r="N65" s="10" t="str">
        <f>IF([1]!Tabela1[[#This Row],[Colunas1]]="","",VLOOKUP([1]!Tabela1[[#This Row],[Colunas1]],[1]UNIDADES!$A$2:$E$99,5,FALSE))</f>
        <v>0001-16-07</v>
      </c>
      <c r="O65" s="11" t="s">
        <v>164</v>
      </c>
      <c r="P65" s="10" t="s">
        <v>24</v>
      </c>
    </row>
    <row r="66" spans="1:16" ht="165" x14ac:dyDescent="0.25">
      <c r="A66" s="3" t="str">
        <f t="shared" ref="A66:A129" si="1">IF(B66&lt;&gt;"",CONCATENATE(Y66,"/",2020," - SME"),"")</f>
        <v>/2020 - SME</v>
      </c>
      <c r="B66" s="4">
        <v>43889</v>
      </c>
      <c r="C66" s="5"/>
      <c r="D66" s="4"/>
      <c r="E66" s="4" t="s">
        <v>38</v>
      </c>
      <c r="F66" s="6" t="s">
        <v>33</v>
      </c>
      <c r="G66" s="7" t="s">
        <v>165</v>
      </c>
      <c r="H66" s="5" t="s">
        <v>20</v>
      </c>
      <c r="I66" s="6" t="s">
        <v>43</v>
      </c>
      <c r="J66" s="6"/>
      <c r="K66" s="6" t="str">
        <f>IF([1]!Tabela1[[#This Row],[Colunas1]]="","",VLOOKUP([1]!Tabela1[[#This Row],[Colunas1]],[1]UNIDADES!$A$2:$E$99,2,FALSE))</f>
        <v>RUA ARMINDA DE LIMA, 788</v>
      </c>
      <c r="L66" s="6" t="str">
        <f>IF([1]!Tabela1[[#This Row],[Colunas1]]="","",VLOOKUP([1]!Tabela1[[#This Row],[Colunas1]],[1]UNIDADES!$A$2:$E$99,3,FALSE))</f>
        <v>VILA PROGRESSO</v>
      </c>
      <c r="M66" s="5" t="str">
        <f>IF([1]!Tabela1[[#This Row],[Colunas1]]="","",VLOOKUP([1]!Tabela1[[#This Row],[Colunas1]],[1]UNIDADES!$A$2:$E$99,4,FALSE))</f>
        <v>2475-9000</v>
      </c>
      <c r="N66" s="5" t="str">
        <f>IF([1]!Tabela1[[#This Row],[Colunas1]]="","",VLOOKUP([1]!Tabela1[[#This Row],[Colunas1]],[1]UNIDADES!$A$2:$E$99,5,FALSE))</f>
        <v>0001-16-07</v>
      </c>
      <c r="O66" s="6" t="s">
        <v>166</v>
      </c>
      <c r="P66" s="5" t="s">
        <v>24</v>
      </c>
    </row>
    <row r="67" spans="1:16" ht="165" x14ac:dyDescent="0.25">
      <c r="A67" s="8" t="str">
        <f t="shared" si="1"/>
        <v>/2020 - SME</v>
      </c>
      <c r="B67" s="9">
        <v>43889</v>
      </c>
      <c r="C67" s="10"/>
      <c r="D67" s="9"/>
      <c r="E67" s="9" t="s">
        <v>38</v>
      </c>
      <c r="F67" s="11" t="s">
        <v>27</v>
      </c>
      <c r="G67" s="12" t="s">
        <v>167</v>
      </c>
      <c r="H67" s="10" t="s">
        <v>100</v>
      </c>
      <c r="I67" s="11" t="s">
        <v>43</v>
      </c>
      <c r="J67" s="11"/>
      <c r="K67" s="11" t="str">
        <f>IF([1]!Tabela1[[#This Row],[Colunas1]]="","",VLOOKUP([1]!Tabela1[[#This Row],[Colunas1]],[1]UNIDADES!$A$2:$E$99,2,FALSE))</f>
        <v>RUA ARMINDA DE LIMA, 788</v>
      </c>
      <c r="L67" s="11" t="str">
        <f>IF([1]!Tabela1[[#This Row],[Colunas1]]="","",VLOOKUP([1]!Tabela1[[#This Row],[Colunas1]],[1]UNIDADES!$A$2:$E$99,3,FALSE))</f>
        <v>VILA PROGRESSO</v>
      </c>
      <c r="M67" s="10" t="str">
        <f>IF([1]!Tabela1[[#This Row],[Colunas1]]="","",VLOOKUP([1]!Tabela1[[#This Row],[Colunas1]],[1]UNIDADES!$A$2:$E$99,4,FALSE))</f>
        <v>2475-9000</v>
      </c>
      <c r="N67" s="10" t="str">
        <f>IF([1]!Tabela1[[#This Row],[Colunas1]]="","",VLOOKUP([1]!Tabela1[[#This Row],[Colunas1]],[1]UNIDADES!$A$2:$E$99,5,FALSE))</f>
        <v>0001-16-07</v>
      </c>
      <c r="O67" s="11" t="s">
        <v>67</v>
      </c>
      <c r="P67" s="10" t="s">
        <v>24</v>
      </c>
    </row>
    <row r="68" spans="1:16" ht="210" x14ac:dyDescent="0.25">
      <c r="A68" s="3" t="str">
        <f t="shared" si="1"/>
        <v>/2020 - SME</v>
      </c>
      <c r="B68" s="4">
        <v>43889</v>
      </c>
      <c r="C68" s="5"/>
      <c r="D68" s="4"/>
      <c r="E68" s="4" t="s">
        <v>17</v>
      </c>
      <c r="F68" s="6" t="s">
        <v>27</v>
      </c>
      <c r="G68" s="7" t="s">
        <v>168</v>
      </c>
      <c r="H68" s="5" t="s">
        <v>35</v>
      </c>
      <c r="I68" s="6" t="s">
        <v>43</v>
      </c>
      <c r="J68" s="6"/>
      <c r="K68" s="6" t="str">
        <f>IF([1]!Tabela1[[#This Row],[Colunas1]]="","",VLOOKUP([1]!Tabela1[[#This Row],[Colunas1]],[1]UNIDADES!$A$2:$E$99,2,FALSE))</f>
        <v>RUA ARMINDA DE LIMA, 788</v>
      </c>
      <c r="L68" s="6" t="str">
        <f>IF([1]!Tabela1[[#This Row],[Colunas1]]="","",VLOOKUP([1]!Tabela1[[#This Row],[Colunas1]],[1]UNIDADES!$A$2:$E$99,3,FALSE))</f>
        <v>VILA PROGRESSO</v>
      </c>
      <c r="M68" s="5" t="str">
        <f>IF([1]!Tabela1[[#This Row],[Colunas1]]="","",VLOOKUP([1]!Tabela1[[#This Row],[Colunas1]],[1]UNIDADES!$A$2:$E$99,4,FALSE))</f>
        <v>2475-9000</v>
      </c>
      <c r="N68" s="5" t="str">
        <f>IF([1]!Tabela1[[#This Row],[Colunas1]]="","",VLOOKUP([1]!Tabela1[[#This Row],[Colunas1]],[1]UNIDADES!$A$2:$E$99,5,FALSE))</f>
        <v>0001-16-07</v>
      </c>
      <c r="O68" s="6" t="s">
        <v>67</v>
      </c>
      <c r="P68" s="5" t="s">
        <v>24</v>
      </c>
    </row>
    <row r="69" spans="1:16" ht="165" x14ac:dyDescent="0.25">
      <c r="A69" s="8" t="str">
        <f t="shared" si="1"/>
        <v>/2020 - SME</v>
      </c>
      <c r="B69" s="9">
        <v>43893</v>
      </c>
      <c r="C69" s="10" t="s">
        <v>25</v>
      </c>
      <c r="D69" s="9"/>
      <c r="E69" s="9" t="s">
        <v>17</v>
      </c>
      <c r="F69" s="11" t="s">
        <v>169</v>
      </c>
      <c r="G69" s="12" t="s">
        <v>170</v>
      </c>
      <c r="H69" s="10" t="s">
        <v>29</v>
      </c>
      <c r="I69" s="11" t="s">
        <v>30</v>
      </c>
      <c r="J69" s="11" t="s">
        <v>171</v>
      </c>
      <c r="K69" s="11" t="str">
        <f>IF([1]!Tabela1[[#This Row],[Colunas1]]="","",VLOOKUP([1]!Tabela1[[#This Row],[Colunas1]],[1]UNIDADES!$A$2:$E$99,2,FALSE))</f>
        <v>RUA BENJAMIN HARRIS HUNNICUTT, 4.400</v>
      </c>
      <c r="L69" s="11" t="str">
        <f>IF([1]!Tabela1[[#This Row],[Colunas1]]="","",VLOOKUP([1]!Tabela1[[#This Row],[Colunas1]],[1]UNIDADES!$A$2:$E$99,3,FALSE))</f>
        <v>CABUÇU</v>
      </c>
      <c r="M69" s="10" t="str">
        <f>IF([1]!Tabela1[[#This Row],[Colunas1]]="","",VLOOKUP([1]!Tabela1[[#This Row],[Colunas1]],[1]UNIDADES!$A$2:$E$99,4,FALSE))</f>
        <v>2458 2454</v>
      </c>
      <c r="N69" s="10" t="str">
        <f>IF([1]!Tabela1[[#This Row],[Colunas1]]="","",VLOOKUP([1]!Tabela1[[#This Row],[Colunas1]],[1]UNIDADES!$A$2:$E$99,5,FALSE))</f>
        <v>0001-16-01</v>
      </c>
      <c r="O69" s="11"/>
      <c r="P69" s="10"/>
    </row>
    <row r="70" spans="1:16" ht="150" x14ac:dyDescent="0.25">
      <c r="A70" s="3" t="str">
        <f t="shared" si="1"/>
        <v>/2020 - SME</v>
      </c>
      <c r="B70" s="4">
        <v>43893</v>
      </c>
      <c r="C70" s="5" t="s">
        <v>146</v>
      </c>
      <c r="D70" s="4"/>
      <c r="E70" s="4" t="s">
        <v>38</v>
      </c>
      <c r="F70" s="6" t="s">
        <v>27</v>
      </c>
      <c r="G70" s="7" t="s">
        <v>172</v>
      </c>
      <c r="H70" s="5" t="s">
        <v>29</v>
      </c>
      <c r="I70" s="6" t="s">
        <v>43</v>
      </c>
      <c r="J70" s="6"/>
      <c r="K70" s="6" t="str">
        <f>IF([1]!Tabela1[[#This Row],[Colunas1]]="","",VLOOKUP([1]!Tabela1[[#This Row],[Colunas1]],[1]UNIDADES!$A$2:$E$99,2,FALSE))</f>
        <v>RUA ARMINDA DE LIMA, 788</v>
      </c>
      <c r="L70" s="6" t="str">
        <f>IF([1]!Tabela1[[#This Row],[Colunas1]]="","",VLOOKUP([1]!Tabela1[[#This Row],[Colunas1]],[1]UNIDADES!$A$2:$E$99,3,FALSE))</f>
        <v>VILA PROGRESSO</v>
      </c>
      <c r="M70" s="5" t="str">
        <f>IF([1]!Tabela1[[#This Row],[Colunas1]]="","",VLOOKUP([1]!Tabela1[[#This Row],[Colunas1]],[1]UNIDADES!$A$2:$E$99,4,FALSE))</f>
        <v>2475-9000</v>
      </c>
      <c r="N70" s="5" t="str">
        <f>IF([1]!Tabela1[[#This Row],[Colunas1]]="","",VLOOKUP([1]!Tabela1[[#This Row],[Colunas1]],[1]UNIDADES!$A$2:$E$99,5,FALSE))</f>
        <v>0001-16-07</v>
      </c>
      <c r="O70" s="6" t="s">
        <v>53</v>
      </c>
      <c r="P70" s="5" t="s">
        <v>44</v>
      </c>
    </row>
    <row r="71" spans="1:16" ht="135" x14ac:dyDescent="0.25">
      <c r="A71" s="8" t="str">
        <f t="shared" si="1"/>
        <v>/2020 - SME</v>
      </c>
      <c r="B71" s="9">
        <v>43893</v>
      </c>
      <c r="C71" s="10" t="s">
        <v>146</v>
      </c>
      <c r="D71" s="9"/>
      <c r="E71" s="9" t="s">
        <v>38</v>
      </c>
      <c r="F71" s="11" t="s">
        <v>27</v>
      </c>
      <c r="G71" s="12" t="s">
        <v>173</v>
      </c>
      <c r="H71" s="10" t="s">
        <v>29</v>
      </c>
      <c r="I71" s="11" t="s">
        <v>43</v>
      </c>
      <c r="J71" s="11"/>
      <c r="K71" s="11" t="str">
        <f>IF([1]!Tabela1[[#This Row],[Colunas1]]="","",VLOOKUP([1]!Tabela1[[#This Row],[Colunas1]],[1]UNIDADES!$A$2:$E$99,2,FALSE))</f>
        <v>RUA ARMINDA DE LIMA, 788</v>
      </c>
      <c r="L71" s="11" t="str">
        <f>IF([1]!Tabela1[[#This Row],[Colunas1]]="","",VLOOKUP([1]!Tabela1[[#This Row],[Colunas1]],[1]UNIDADES!$A$2:$E$99,3,FALSE))</f>
        <v>VILA PROGRESSO</v>
      </c>
      <c r="M71" s="10" t="str">
        <f>IF([1]!Tabela1[[#This Row],[Colunas1]]="","",VLOOKUP([1]!Tabela1[[#This Row],[Colunas1]],[1]UNIDADES!$A$2:$E$99,4,FALSE))</f>
        <v>2475-9000</v>
      </c>
      <c r="N71" s="10" t="str">
        <f>IF([1]!Tabela1[[#This Row],[Colunas1]]="","",VLOOKUP([1]!Tabela1[[#This Row],[Colunas1]],[1]UNIDADES!$A$2:$E$99,5,FALSE))</f>
        <v>0001-16-07</v>
      </c>
      <c r="O71" s="11" t="s">
        <v>174</v>
      </c>
      <c r="P71" s="10" t="s">
        <v>44</v>
      </c>
    </row>
    <row r="72" spans="1:16" ht="120" x14ac:dyDescent="0.25">
      <c r="A72" s="3" t="str">
        <f t="shared" si="1"/>
        <v>/2020 - SME</v>
      </c>
      <c r="B72" s="4">
        <v>43893</v>
      </c>
      <c r="C72" s="5" t="s">
        <v>146</v>
      </c>
      <c r="D72" s="4"/>
      <c r="E72" s="4" t="s">
        <v>26</v>
      </c>
      <c r="F72" s="6" t="s">
        <v>27</v>
      </c>
      <c r="G72" s="7" t="s">
        <v>175</v>
      </c>
      <c r="H72" s="5" t="s">
        <v>29</v>
      </c>
      <c r="I72" s="6" t="s">
        <v>43</v>
      </c>
      <c r="J72" s="6"/>
      <c r="K72" s="6" t="str">
        <f>IF([1]!Tabela1[[#This Row],[Colunas1]]="","",VLOOKUP([1]!Tabela1[[#This Row],[Colunas1]],[1]UNIDADES!$A$2:$E$99,2,FALSE))</f>
        <v>RUA ARMINDA DE LIMA, 788</v>
      </c>
      <c r="L72" s="6" t="str">
        <f>IF([1]!Tabela1[[#This Row],[Colunas1]]="","",VLOOKUP([1]!Tabela1[[#This Row],[Colunas1]],[1]UNIDADES!$A$2:$E$99,3,FALSE))</f>
        <v>VILA PROGRESSO</v>
      </c>
      <c r="M72" s="5" t="str">
        <f>IF([1]!Tabela1[[#This Row],[Colunas1]]="","",VLOOKUP([1]!Tabela1[[#This Row],[Colunas1]],[1]UNIDADES!$A$2:$E$99,4,FALSE))</f>
        <v>2475-9000</v>
      </c>
      <c r="N72" s="5" t="str">
        <f>IF([1]!Tabela1[[#This Row],[Colunas1]]="","",VLOOKUP([1]!Tabela1[[#This Row],[Colunas1]],[1]UNIDADES!$A$2:$E$99,5,FALSE))</f>
        <v>0001-16-07</v>
      </c>
      <c r="O72" s="6" t="s">
        <v>176</v>
      </c>
      <c r="P72" s="5"/>
    </row>
    <row r="73" spans="1:16" ht="120" x14ac:dyDescent="0.25">
      <c r="A73" s="8" t="str">
        <f t="shared" si="1"/>
        <v>/2020 - SME</v>
      </c>
      <c r="B73" s="9">
        <v>43893</v>
      </c>
      <c r="C73" s="10" t="s">
        <v>146</v>
      </c>
      <c r="D73" s="9"/>
      <c r="E73" s="9" t="s">
        <v>38</v>
      </c>
      <c r="F73" s="11" t="s">
        <v>27</v>
      </c>
      <c r="G73" s="12" t="s">
        <v>177</v>
      </c>
      <c r="H73" s="10" t="s">
        <v>29</v>
      </c>
      <c r="I73" s="11" t="s">
        <v>43</v>
      </c>
      <c r="J73" s="11" t="s">
        <v>178</v>
      </c>
      <c r="K73" s="11" t="str">
        <f>IF([1]!Tabela1[[#This Row],[Colunas1]]="","",VLOOKUP([1]!Tabela1[[#This Row],[Colunas1]],[1]UNIDADES!$A$2:$E$99,2,FALSE))</f>
        <v>RUA ARMINDA DE LIMA, 788</v>
      </c>
      <c r="L73" s="11" t="str">
        <f>IF([1]!Tabela1[[#This Row],[Colunas1]]="","",VLOOKUP([1]!Tabela1[[#This Row],[Colunas1]],[1]UNIDADES!$A$2:$E$99,3,FALSE))</f>
        <v>VILA PROGRESSO</v>
      </c>
      <c r="M73" s="10" t="str">
        <f>IF([1]!Tabela1[[#This Row],[Colunas1]]="","",VLOOKUP([1]!Tabela1[[#This Row],[Colunas1]],[1]UNIDADES!$A$2:$E$99,4,FALSE))</f>
        <v>2475-9000</v>
      </c>
      <c r="N73" s="10" t="str">
        <f>IF([1]!Tabela1[[#This Row],[Colunas1]]="","",VLOOKUP([1]!Tabela1[[#This Row],[Colunas1]],[1]UNIDADES!$A$2:$E$99,5,FALSE))</f>
        <v>0001-16-07</v>
      </c>
      <c r="O73" s="11"/>
      <c r="P73" s="10"/>
    </row>
    <row r="74" spans="1:16" ht="150" x14ac:dyDescent="0.25">
      <c r="A74" s="3" t="str">
        <f t="shared" si="1"/>
        <v>/2020 - SME</v>
      </c>
      <c r="B74" s="4">
        <v>43893</v>
      </c>
      <c r="C74" s="5" t="s">
        <v>25</v>
      </c>
      <c r="D74" s="4"/>
      <c r="E74" s="4" t="s">
        <v>38</v>
      </c>
      <c r="F74" s="6" t="s">
        <v>27</v>
      </c>
      <c r="G74" s="7" t="s">
        <v>179</v>
      </c>
      <c r="H74" s="5" t="s">
        <v>29</v>
      </c>
      <c r="I74" s="6" t="s">
        <v>43</v>
      </c>
      <c r="J74" s="6"/>
      <c r="K74" s="6" t="str">
        <f>IF([1]!Tabela1[[#This Row],[Colunas1]]="","",VLOOKUP([1]!Tabela1[[#This Row],[Colunas1]],[1]UNIDADES!$A$2:$E$99,2,FALSE))</f>
        <v>RUA ARMINDA DE LIMA, 788</v>
      </c>
      <c r="L74" s="6" t="str">
        <f>IF([1]!Tabela1[[#This Row],[Colunas1]]="","",VLOOKUP([1]!Tabela1[[#This Row],[Colunas1]],[1]UNIDADES!$A$2:$E$99,3,FALSE))</f>
        <v>VILA PROGRESSO</v>
      </c>
      <c r="M74" s="5" t="str">
        <f>IF([1]!Tabela1[[#This Row],[Colunas1]]="","",VLOOKUP([1]!Tabela1[[#This Row],[Colunas1]],[1]UNIDADES!$A$2:$E$99,4,FALSE))</f>
        <v>2475-9000</v>
      </c>
      <c r="N74" s="5" t="str">
        <f>IF([1]!Tabela1[[#This Row],[Colunas1]]="","",VLOOKUP([1]!Tabela1[[#This Row],[Colunas1]],[1]UNIDADES!$A$2:$E$99,5,FALSE))</f>
        <v>0001-16-07</v>
      </c>
      <c r="O74" s="6"/>
      <c r="P74" s="5"/>
    </row>
    <row r="75" spans="1:16" ht="90" x14ac:dyDescent="0.25">
      <c r="A75" s="8" t="str">
        <f t="shared" si="1"/>
        <v>/2020 - SME</v>
      </c>
      <c r="B75" s="9">
        <v>43893</v>
      </c>
      <c r="C75" s="10" t="s">
        <v>25</v>
      </c>
      <c r="D75" s="9"/>
      <c r="E75" s="9" t="s">
        <v>26</v>
      </c>
      <c r="F75" s="11" t="s">
        <v>27</v>
      </c>
      <c r="G75" s="12" t="s">
        <v>180</v>
      </c>
      <c r="H75" s="10" t="s">
        <v>29</v>
      </c>
      <c r="I75" s="11" t="s">
        <v>43</v>
      </c>
      <c r="J75" s="11"/>
      <c r="K75" s="11" t="str">
        <f>IF([1]!Tabela1[[#This Row],[Colunas1]]="","",VLOOKUP([1]!Tabela1[[#This Row],[Colunas1]],[1]UNIDADES!$A$2:$E$99,2,FALSE))</f>
        <v>RUA ARMINDA DE LIMA, 788</v>
      </c>
      <c r="L75" s="11" t="str">
        <f>IF([1]!Tabela1[[#This Row],[Colunas1]]="","",VLOOKUP([1]!Tabela1[[#This Row],[Colunas1]],[1]UNIDADES!$A$2:$E$99,3,FALSE))</f>
        <v>VILA PROGRESSO</v>
      </c>
      <c r="M75" s="10" t="str">
        <f>IF([1]!Tabela1[[#This Row],[Colunas1]]="","",VLOOKUP([1]!Tabela1[[#This Row],[Colunas1]],[1]UNIDADES!$A$2:$E$99,4,FALSE))</f>
        <v>2475-9000</v>
      </c>
      <c r="N75" s="10" t="str">
        <f>IF([1]!Tabela1[[#This Row],[Colunas1]]="","",VLOOKUP([1]!Tabela1[[#This Row],[Colunas1]],[1]UNIDADES!$A$2:$E$99,5,FALSE))</f>
        <v>0001-16-07</v>
      </c>
      <c r="O75" s="11" t="s">
        <v>126</v>
      </c>
      <c r="P75" s="10" t="s">
        <v>24</v>
      </c>
    </row>
    <row r="76" spans="1:16" ht="195" x14ac:dyDescent="0.25">
      <c r="A76" s="3" t="str">
        <f t="shared" si="1"/>
        <v>/2020 - SME</v>
      </c>
      <c r="B76" s="4">
        <v>43896</v>
      </c>
      <c r="C76" s="5" t="s">
        <v>25</v>
      </c>
      <c r="D76" s="4"/>
      <c r="E76" s="4" t="s">
        <v>38</v>
      </c>
      <c r="F76" s="6" t="str">
        <f>F75</f>
        <v>RESOLVIDO</v>
      </c>
      <c r="G76" s="7" t="s">
        <v>181</v>
      </c>
      <c r="H76" s="5" t="s">
        <v>29</v>
      </c>
      <c r="I76" s="6" t="s">
        <v>43</v>
      </c>
      <c r="J76" s="6"/>
      <c r="K76" s="6" t="str">
        <f>IF([1]!Tabela1[[#This Row],[Colunas1]]="","",VLOOKUP([1]!Tabela1[[#This Row],[Colunas1]],[1]UNIDADES!$A$2:$E$99,2,FALSE))</f>
        <v>RUA ARMINDA DE LIMA, 788</v>
      </c>
      <c r="L76" s="6" t="str">
        <f>IF([1]!Tabela1[[#This Row],[Colunas1]]="","",VLOOKUP([1]!Tabela1[[#This Row],[Colunas1]],[1]UNIDADES!$A$2:$E$99,3,FALSE))</f>
        <v>VILA PROGRESSO</v>
      </c>
      <c r="M76" s="5" t="str">
        <f>IF([1]!Tabela1[[#This Row],[Colunas1]]="","",VLOOKUP([1]!Tabela1[[#This Row],[Colunas1]],[1]UNIDADES!$A$2:$E$99,4,FALSE))</f>
        <v>2475-9000</v>
      </c>
      <c r="N76" s="5" t="str">
        <f>IF([1]!Tabela1[[#This Row],[Colunas1]]="","",VLOOKUP([1]!Tabela1[[#This Row],[Colunas1]],[1]UNIDADES!$A$2:$E$99,5,FALSE))</f>
        <v>0001-16-07</v>
      </c>
      <c r="O76" s="6" t="s">
        <v>182</v>
      </c>
      <c r="P76" s="5" t="s">
        <v>24</v>
      </c>
    </row>
    <row r="77" spans="1:16" ht="120" x14ac:dyDescent="0.25">
      <c r="A77" s="8" t="str">
        <f t="shared" si="1"/>
        <v>/2020 - SME</v>
      </c>
      <c r="B77" s="9">
        <v>43903</v>
      </c>
      <c r="C77" s="10" t="s">
        <v>25</v>
      </c>
      <c r="D77" s="9"/>
      <c r="E77" s="9" t="s">
        <v>26</v>
      </c>
      <c r="F77" s="11" t="s">
        <v>27</v>
      </c>
      <c r="G77" s="12" t="s">
        <v>183</v>
      </c>
      <c r="H77" s="10" t="s">
        <v>29</v>
      </c>
      <c r="I77" s="11" t="s">
        <v>184</v>
      </c>
      <c r="J77" s="11"/>
      <c r="K77" s="11" t="str">
        <f>IF([1]!Tabela1[[#This Row],[Colunas1]]="","",VLOOKUP([1]!Tabela1[[#This Row],[Colunas1]],[1]UNIDADES!$A$2:$E$99,2,FALSE))</f>
        <v>RUA CARNAUBAIS, 200</v>
      </c>
      <c r="L77" s="11" t="str">
        <f>IF([1]!Tabela1[[#This Row],[Colunas1]]="","",VLOOKUP([1]!Tabela1[[#This Row],[Colunas1]],[1]UNIDADES!$A$2:$E$99,3,FALSE))</f>
        <v>SÃO JOÃO</v>
      </c>
      <c r="M77" s="10" t="str">
        <f>IF([1]!Tabela1[[#This Row],[Colunas1]]="","",VLOOKUP([1]!Tabela1[[#This Row],[Colunas1]],[1]UNIDADES!$A$2:$E$99,4,FALSE))</f>
        <v>2467 2932</v>
      </c>
      <c r="N77" s="10" t="str">
        <f>IF([1]!Tabela1[[#This Row],[Colunas1]]="","",VLOOKUP([1]!Tabela1[[#This Row],[Colunas1]],[1]UNIDADES!$A$2:$E$99,5,FALSE))</f>
        <v>0001-16-01</v>
      </c>
      <c r="O77" s="11" t="s">
        <v>185</v>
      </c>
      <c r="P77" s="10" t="s">
        <v>24</v>
      </c>
    </row>
    <row r="78" spans="1:16" ht="105" x14ac:dyDescent="0.25">
      <c r="A78" s="3" t="str">
        <f t="shared" si="1"/>
        <v>/2020 - SME</v>
      </c>
      <c r="B78" s="4">
        <v>43903</v>
      </c>
      <c r="C78" s="5" t="s">
        <v>25</v>
      </c>
      <c r="D78" s="4"/>
      <c r="E78" s="4" t="s">
        <v>26</v>
      </c>
      <c r="F78" s="6" t="s">
        <v>27</v>
      </c>
      <c r="G78" s="7" t="s">
        <v>186</v>
      </c>
      <c r="H78" s="5" t="s">
        <v>29</v>
      </c>
      <c r="I78" s="6" t="s">
        <v>43</v>
      </c>
      <c r="J78" s="6"/>
      <c r="K78" s="6" t="str">
        <f>IF([1]!Tabela1[[#This Row],[Colunas1]]="","",VLOOKUP([1]!Tabela1[[#This Row],[Colunas1]],[1]UNIDADES!$A$2:$E$99,2,FALSE))</f>
        <v>RUA ARMINDA DE LIMA, 788</v>
      </c>
      <c r="L78" s="6" t="str">
        <f>IF([1]!Tabela1[[#This Row],[Colunas1]]="","",VLOOKUP([1]!Tabela1[[#This Row],[Colunas1]],[1]UNIDADES!$A$2:$E$99,3,FALSE))</f>
        <v>VILA PROGRESSO</v>
      </c>
      <c r="M78" s="5" t="str">
        <f>IF([1]!Tabela1[[#This Row],[Colunas1]]="","",VLOOKUP([1]!Tabela1[[#This Row],[Colunas1]],[1]UNIDADES!$A$2:$E$99,4,FALSE))</f>
        <v>2475-9000</v>
      </c>
      <c r="N78" s="5" t="str">
        <f>IF([1]!Tabela1[[#This Row],[Colunas1]]="","",VLOOKUP([1]!Tabela1[[#This Row],[Colunas1]],[1]UNIDADES!$A$2:$E$99,5,FALSE))</f>
        <v>0001-16-07</v>
      </c>
      <c r="O78" s="6" t="s">
        <v>126</v>
      </c>
      <c r="P78" s="5" t="s">
        <v>24</v>
      </c>
    </row>
    <row r="79" spans="1:16" ht="120" x14ac:dyDescent="0.25">
      <c r="A79" s="8" t="str">
        <f t="shared" si="1"/>
        <v>/2020 - SME</v>
      </c>
      <c r="B79" s="9">
        <v>43903</v>
      </c>
      <c r="C79" s="10" t="s">
        <v>25</v>
      </c>
      <c r="D79" s="9"/>
      <c r="E79" s="9" t="s">
        <v>26</v>
      </c>
      <c r="F79" s="11" t="s">
        <v>59</v>
      </c>
      <c r="G79" s="12" t="s">
        <v>187</v>
      </c>
      <c r="H79" s="10" t="s">
        <v>29</v>
      </c>
      <c r="I79" s="11" t="s">
        <v>184</v>
      </c>
      <c r="J79" s="11"/>
      <c r="K79" s="11" t="str">
        <f>IF([1]!Tabela1[[#This Row],[Colunas1]]="","",VLOOKUP([1]!Tabela1[[#This Row],[Colunas1]],[1]UNIDADES!$A$2:$E$99,2,FALSE))</f>
        <v>RUA CARNAUBAIS, 200</v>
      </c>
      <c r="L79" s="11" t="str">
        <f>IF([1]!Tabela1[[#This Row],[Colunas1]]="","",VLOOKUP([1]!Tabela1[[#This Row],[Colunas1]],[1]UNIDADES!$A$2:$E$99,3,FALSE))</f>
        <v>SÃO JOÃO</v>
      </c>
      <c r="M79" s="10" t="str">
        <f>IF([1]!Tabela1[[#This Row],[Colunas1]]="","",VLOOKUP([1]!Tabela1[[#This Row],[Colunas1]],[1]UNIDADES!$A$2:$E$99,4,FALSE))</f>
        <v>2467 2932</v>
      </c>
      <c r="N79" s="10" t="str">
        <f>IF([1]!Tabela1[[#This Row],[Colunas1]]="","",VLOOKUP([1]!Tabela1[[#This Row],[Colunas1]],[1]UNIDADES!$A$2:$E$99,5,FALSE))</f>
        <v>0001-16-01</v>
      </c>
      <c r="O79" s="11" t="s">
        <v>188</v>
      </c>
      <c r="P79" s="10" t="s">
        <v>24</v>
      </c>
    </row>
    <row r="80" spans="1:16" ht="90" x14ac:dyDescent="0.25">
      <c r="A80" s="3" t="str">
        <f t="shared" si="1"/>
        <v>/2020 - SME</v>
      </c>
      <c r="B80" s="4">
        <v>43903</v>
      </c>
      <c r="C80" s="5" t="s">
        <v>25</v>
      </c>
      <c r="D80" s="4"/>
      <c r="E80" s="4" t="s">
        <v>17</v>
      </c>
      <c r="F80" s="6" t="s">
        <v>27</v>
      </c>
      <c r="G80" s="7" t="s">
        <v>189</v>
      </c>
      <c r="H80" s="5" t="s">
        <v>29</v>
      </c>
      <c r="I80" s="6" t="s">
        <v>43</v>
      </c>
      <c r="J80" s="6"/>
      <c r="K80" s="6" t="str">
        <f>IF([1]!Tabela1[[#This Row],[Colunas1]]="","",VLOOKUP([1]!Tabela1[[#This Row],[Colunas1]],[1]UNIDADES!$A$2:$E$99,2,FALSE))</f>
        <v>RUA ARMINDA DE LIMA, 788</v>
      </c>
      <c r="L80" s="6" t="str">
        <f>IF([1]!Tabela1[[#This Row],[Colunas1]]="","",VLOOKUP([1]!Tabela1[[#This Row],[Colunas1]],[1]UNIDADES!$A$2:$E$99,3,FALSE))</f>
        <v>VILA PROGRESSO</v>
      </c>
      <c r="M80" s="5" t="str">
        <f>IF([1]!Tabela1[[#This Row],[Colunas1]]="","",VLOOKUP([1]!Tabela1[[#This Row],[Colunas1]],[1]UNIDADES!$A$2:$E$99,4,FALSE))</f>
        <v>2475-9000</v>
      </c>
      <c r="N80" s="5" t="str">
        <f>IF([1]!Tabela1[[#This Row],[Colunas1]]="","",VLOOKUP([1]!Tabela1[[#This Row],[Colunas1]],[1]UNIDADES!$A$2:$E$99,5,FALSE))</f>
        <v>0001-16-07</v>
      </c>
      <c r="O80" s="6" t="s">
        <v>190</v>
      </c>
      <c r="P80" s="5" t="s">
        <v>44</v>
      </c>
    </row>
    <row r="81" spans="1:16" ht="135" x14ac:dyDescent="0.25">
      <c r="A81" s="8" t="str">
        <f t="shared" si="1"/>
        <v>/2020 - SME</v>
      </c>
      <c r="B81" s="9">
        <v>43903</v>
      </c>
      <c r="C81" s="10" t="s">
        <v>25</v>
      </c>
      <c r="D81" s="9"/>
      <c r="E81" s="9" t="s">
        <v>26</v>
      </c>
      <c r="F81" s="11" t="s">
        <v>27</v>
      </c>
      <c r="G81" s="12" t="s">
        <v>191</v>
      </c>
      <c r="H81" s="10" t="s">
        <v>29</v>
      </c>
      <c r="I81" s="11" t="s">
        <v>118</v>
      </c>
      <c r="J81" s="11"/>
      <c r="K81" s="11" t="str">
        <f>IF([1]!Tabela1[[#This Row],[Colunas1]]="","",VLOOKUP([1]!Tabela1[[#This Row],[Colunas1]],[1]UNIDADES!$A$2:$E$99,2,FALSE))</f>
        <v>RUA JACOB BITTENCOURT, 100</v>
      </c>
      <c r="L81" s="11" t="str">
        <f>IF([1]!Tabela1[[#This Row],[Colunas1]]="","",VLOOKUP([1]!Tabela1[[#This Row],[Colunas1]],[1]UNIDADES!$A$2:$E$99,3,FALSE))</f>
        <v>JD. SÃO ROBERTO</v>
      </c>
      <c r="M81" s="10">
        <f>IF([1]!Tabela1[[#This Row],[Colunas1]]="","",VLOOKUP([1]!Tabela1[[#This Row],[Colunas1]],[1]UNIDADES!$A$2:$E$99,4,FALSE))</f>
        <v>0</v>
      </c>
      <c r="N81" s="10" t="str">
        <f>IF([1]!Tabela1[[#This Row],[Colunas1]]="","",VLOOKUP([1]!Tabela1[[#This Row],[Colunas1]],[1]UNIDADES!$A$2:$E$99,5,FALSE))</f>
        <v>0001-16-17</v>
      </c>
      <c r="O81" s="11" t="s">
        <v>192</v>
      </c>
      <c r="P81" s="10" t="s">
        <v>44</v>
      </c>
    </row>
    <row r="82" spans="1:16" ht="105" x14ac:dyDescent="0.25">
      <c r="A82" s="3" t="str">
        <f t="shared" si="1"/>
        <v>/2020 - SME</v>
      </c>
      <c r="B82" s="4">
        <v>43904</v>
      </c>
      <c r="C82" s="5" t="s">
        <v>25</v>
      </c>
      <c r="D82" s="4"/>
      <c r="E82" s="4" t="s">
        <v>17</v>
      </c>
      <c r="F82" s="6" t="s">
        <v>27</v>
      </c>
      <c r="G82" s="7" t="s">
        <v>193</v>
      </c>
      <c r="H82" s="5" t="s">
        <v>29</v>
      </c>
      <c r="I82" s="6" t="s">
        <v>43</v>
      </c>
      <c r="J82" s="6"/>
      <c r="K82" s="6" t="str">
        <f>IF([1]!Tabela1[[#This Row],[Colunas1]]="","",VLOOKUP([1]!Tabela1[[#This Row],[Colunas1]],[1]UNIDADES!$A$2:$E$99,2,FALSE))</f>
        <v>RUA ARMINDA DE LIMA, 788</v>
      </c>
      <c r="L82" s="6" t="str">
        <f>IF([1]!Tabela1[[#This Row],[Colunas1]]="","",VLOOKUP([1]!Tabela1[[#This Row],[Colunas1]],[1]UNIDADES!$A$2:$E$99,3,FALSE))</f>
        <v>VILA PROGRESSO</v>
      </c>
      <c r="M82" s="5" t="str">
        <f>IF([1]!Tabela1[[#This Row],[Colunas1]]="","",VLOOKUP([1]!Tabela1[[#This Row],[Colunas1]],[1]UNIDADES!$A$2:$E$99,4,FALSE))</f>
        <v>2475-9000</v>
      </c>
      <c r="N82" s="5" t="str">
        <f>IF([1]!Tabela1[[#This Row],[Colunas1]]="","",VLOOKUP([1]!Tabela1[[#This Row],[Colunas1]],[1]UNIDADES!$A$2:$E$99,5,FALSE))</f>
        <v>0001-16-07</v>
      </c>
      <c r="O82" s="6"/>
      <c r="P82" s="5"/>
    </row>
    <row r="83" spans="1:16" ht="90" x14ac:dyDescent="0.25">
      <c r="A83" s="8" t="str">
        <f t="shared" si="1"/>
        <v>/2020 - SME</v>
      </c>
      <c r="B83" s="9">
        <v>43906</v>
      </c>
      <c r="C83" s="10" t="s">
        <v>25</v>
      </c>
      <c r="D83" s="9"/>
      <c r="E83" s="9" t="s">
        <v>26</v>
      </c>
      <c r="F83" s="11" t="s">
        <v>27</v>
      </c>
      <c r="G83" s="12" t="s">
        <v>194</v>
      </c>
      <c r="H83" s="10" t="s">
        <v>29</v>
      </c>
      <c r="I83" s="11" t="s">
        <v>84</v>
      </c>
      <c r="J83" s="11"/>
      <c r="K83" s="11" t="str">
        <f>IF([1]!Tabela1[[#This Row],[Colunas1]]="","",VLOOKUP([1]!Tabela1[[#This Row],[Colunas1]],[1]UNIDADES!$A$2:$E$99,2,FALSE))</f>
        <v>RUA CARNAUBAIS, 200</v>
      </c>
      <c r="L83" s="11" t="str">
        <f>IF([1]!Tabela1[[#This Row],[Colunas1]]="","",VLOOKUP([1]!Tabela1[[#This Row],[Colunas1]],[1]UNIDADES!$A$2:$E$99,3,FALSE))</f>
        <v>SÃO JOÃO</v>
      </c>
      <c r="M83" s="10" t="str">
        <f>IF([1]!Tabela1[[#This Row],[Colunas1]]="","",VLOOKUP([1]!Tabela1[[#This Row],[Colunas1]],[1]UNIDADES!$A$2:$E$99,4,FALSE))</f>
        <v>2467 2932</v>
      </c>
      <c r="N83" s="10" t="str">
        <f>IF([1]!Tabela1[[#This Row],[Colunas1]]="","",VLOOKUP([1]!Tabela1[[#This Row],[Colunas1]],[1]UNIDADES!$A$2:$E$99,5,FALSE))</f>
        <v>0003-05</v>
      </c>
      <c r="O83" s="11" t="s">
        <v>46</v>
      </c>
      <c r="P83" s="10" t="s">
        <v>56</v>
      </c>
    </row>
    <row r="84" spans="1:16" ht="90" x14ac:dyDescent="0.25">
      <c r="A84" s="3" t="str">
        <f t="shared" si="1"/>
        <v>/2020 - SME</v>
      </c>
      <c r="B84" s="4">
        <v>43907</v>
      </c>
      <c r="C84" s="5" t="s">
        <v>25</v>
      </c>
      <c r="D84" s="4"/>
      <c r="E84" s="4" t="s">
        <v>26</v>
      </c>
      <c r="F84" s="6" t="s">
        <v>27</v>
      </c>
      <c r="G84" s="7" t="s">
        <v>195</v>
      </c>
      <c r="H84" s="5" t="s">
        <v>29</v>
      </c>
      <c r="I84" s="6" t="s">
        <v>78</v>
      </c>
      <c r="J84" s="6"/>
      <c r="K84" s="6" t="str">
        <f>IF([1]!Tabela1[[#This Row],[Colunas1]]="","",VLOOKUP([1]!Tabela1[[#This Row],[Colunas1]],[1]UNIDADES!$A$2:$E$99,2,FALSE))</f>
        <v>RUA PEDRO DE TOLEDO, 360</v>
      </c>
      <c r="L84" s="6" t="str">
        <f>IF([1]!Tabela1[[#This Row],[Colunas1]]="","",VLOOKUP([1]!Tabela1[[#This Row],[Colunas1]],[1]UNIDADES!$A$2:$E$99,3,FALSE))</f>
        <v>TABOÃO</v>
      </c>
      <c r="M84" s="5" t="str">
        <f>IF([1]!Tabela1[[#This Row],[Colunas1]]="","",VLOOKUP([1]!Tabela1[[#This Row],[Colunas1]],[1]UNIDADES!$A$2:$E$99,4,FALSE))</f>
        <v>2402-8710</v>
      </c>
      <c r="N84" s="5" t="str">
        <f>IF([1]!Tabela1[[#This Row],[Colunas1]]="","",VLOOKUP([1]!Tabela1[[#This Row],[Colunas1]],[1]UNIDADES!$A$2:$E$99,5,FALSE))</f>
        <v>0001-16-01</v>
      </c>
      <c r="O84" s="6"/>
      <c r="P84" s="5"/>
    </row>
    <row r="85" spans="1:16" ht="90" x14ac:dyDescent="0.25">
      <c r="A85" s="8" t="str">
        <f t="shared" si="1"/>
        <v>/2020 - SME</v>
      </c>
      <c r="B85" s="9">
        <v>43908</v>
      </c>
      <c r="C85" s="10" t="s">
        <v>25</v>
      </c>
      <c r="D85" s="9"/>
      <c r="E85" s="9" t="s">
        <v>26</v>
      </c>
      <c r="F85" s="11" t="s">
        <v>27</v>
      </c>
      <c r="G85" s="12" t="s">
        <v>196</v>
      </c>
      <c r="H85" s="10" t="s">
        <v>29</v>
      </c>
      <c r="I85" s="11" t="s">
        <v>197</v>
      </c>
      <c r="J85" s="11"/>
      <c r="K85" s="11" t="str">
        <f>IF([1]!Tabela1[[#This Row],[Colunas1]]="","",VLOOKUP([1]!Tabela1[[#This Row],[Colunas1]],[1]UNIDADES!$A$2:$E$99,2,FALSE))</f>
        <v xml:space="preserve">RUA ANTÔNIO TAVA, 200 </v>
      </c>
      <c r="L85" s="11" t="str">
        <f>IF([1]!Tabela1[[#This Row],[Colunas1]]="","",VLOOKUP([1]!Tabela1[[#This Row],[Colunas1]],[1]UNIDADES!$A$2:$E$99,3,FALSE))</f>
        <v>BONSUCESSO</v>
      </c>
      <c r="M85" s="10" t="str">
        <f>IF([1]!Tabela1[[#This Row],[Colunas1]]="","",VLOOKUP([1]!Tabela1[[#This Row],[Colunas1]],[1]UNIDADES!$A$2:$E$99,4,FALSE))</f>
        <v xml:space="preserve"> 2438 2667</v>
      </c>
      <c r="N85" s="10" t="str">
        <f>IF([1]!Tabela1[[#This Row],[Colunas1]]="","",VLOOKUP([1]!Tabela1[[#This Row],[Colunas1]],[1]UNIDADES!$A$2:$E$99,5,FALSE))</f>
        <v>0001-16-01</v>
      </c>
      <c r="O85" s="11" t="s">
        <v>198</v>
      </c>
      <c r="P85" s="10"/>
    </row>
    <row r="86" spans="1:16" ht="195" x14ac:dyDescent="0.25">
      <c r="A86" s="3" t="str">
        <f t="shared" si="1"/>
        <v>/2020 - SME</v>
      </c>
      <c r="B86" s="4">
        <v>43907</v>
      </c>
      <c r="C86" s="5" t="s">
        <v>136</v>
      </c>
      <c r="D86" s="4">
        <v>43907</v>
      </c>
      <c r="E86" s="4" t="s">
        <v>38</v>
      </c>
      <c r="F86" s="6" t="s">
        <v>27</v>
      </c>
      <c r="G86" s="7" t="s">
        <v>199</v>
      </c>
      <c r="H86" s="5" t="s">
        <v>35</v>
      </c>
      <c r="I86" s="6" t="s">
        <v>43</v>
      </c>
      <c r="J86" s="6" t="s">
        <v>200</v>
      </c>
      <c r="K86" s="6" t="str">
        <f>IF([1]!Tabela1[[#This Row],[Colunas1]]="","",VLOOKUP([1]!Tabela1[[#This Row],[Colunas1]],[1]UNIDADES!$A$2:$E$99,2,FALSE))</f>
        <v>RUA ARMINDA DE LIMA, 788</v>
      </c>
      <c r="L86" s="6" t="str">
        <f>IF([1]!Tabela1[[#This Row],[Colunas1]]="","",VLOOKUP([1]!Tabela1[[#This Row],[Colunas1]],[1]UNIDADES!$A$2:$E$99,3,FALSE))</f>
        <v>VILA PROGRESSO</v>
      </c>
      <c r="M86" s="5" t="str">
        <f>IF([1]!Tabela1[[#This Row],[Colunas1]]="","",VLOOKUP([1]!Tabela1[[#This Row],[Colunas1]],[1]UNIDADES!$A$2:$E$99,4,FALSE))</f>
        <v>2475-9000</v>
      </c>
      <c r="N86" s="5" t="str">
        <f>IF([1]!Tabela1[[#This Row],[Colunas1]]="","",VLOOKUP([1]!Tabela1[[#This Row],[Colunas1]],[1]UNIDADES!$A$2:$E$99,5,FALSE))</f>
        <v>0001-16-07</v>
      </c>
      <c r="O86" s="6" t="s">
        <v>136</v>
      </c>
      <c r="P86" s="5" t="s">
        <v>44</v>
      </c>
    </row>
    <row r="87" spans="1:16" ht="409.5" x14ac:dyDescent="0.25">
      <c r="A87" s="8" t="str">
        <f t="shared" si="1"/>
        <v>/2020 - SME</v>
      </c>
      <c r="B87" s="9">
        <v>43901</v>
      </c>
      <c r="C87" s="10"/>
      <c r="D87" s="9"/>
      <c r="E87" s="9" t="s">
        <v>26</v>
      </c>
      <c r="F87" s="11" t="s">
        <v>33</v>
      </c>
      <c r="G87" s="12" t="s">
        <v>201</v>
      </c>
      <c r="H87" s="10" t="s">
        <v>20</v>
      </c>
      <c r="I87" s="11" t="s">
        <v>184</v>
      </c>
      <c r="J87" s="11"/>
      <c r="K87" s="11" t="str">
        <f>IF([1]!Tabela1[[#This Row],[Colunas1]]="","",VLOOKUP([1]!Tabela1[[#This Row],[Colunas1]],[1]UNIDADES!$A$2:$E$99,2,FALSE))</f>
        <v>RUA CARNAUBAIS, 200</v>
      </c>
      <c r="L87" s="11" t="str">
        <f>IF([1]!Tabela1[[#This Row],[Colunas1]]="","",VLOOKUP([1]!Tabela1[[#This Row],[Colunas1]],[1]UNIDADES!$A$2:$E$99,3,FALSE))</f>
        <v>SÃO JOÃO</v>
      </c>
      <c r="M87" s="10" t="str">
        <f>IF([1]!Tabela1[[#This Row],[Colunas1]]="","",VLOOKUP([1]!Tabela1[[#This Row],[Colunas1]],[1]UNIDADES!$A$2:$E$99,4,FALSE))</f>
        <v>2467 2932</v>
      </c>
      <c r="N87" s="10" t="str">
        <f>IF([1]!Tabela1[[#This Row],[Colunas1]]="","",VLOOKUP([1]!Tabela1[[#This Row],[Colunas1]],[1]UNIDADES!$A$2:$E$99,5,FALSE))</f>
        <v>0001-16-01</v>
      </c>
      <c r="O87" s="11"/>
      <c r="P87" s="10" t="s">
        <v>24</v>
      </c>
    </row>
    <row r="88" spans="1:16" ht="345" x14ac:dyDescent="0.25">
      <c r="A88" s="3" t="str">
        <f t="shared" si="1"/>
        <v>/2020 - SME</v>
      </c>
      <c r="B88" s="4">
        <v>43906</v>
      </c>
      <c r="C88" s="5"/>
      <c r="D88" s="4"/>
      <c r="E88" s="4" t="s">
        <v>17</v>
      </c>
      <c r="F88" s="6" t="s">
        <v>33</v>
      </c>
      <c r="G88" s="7" t="s">
        <v>202</v>
      </c>
      <c r="H88" s="5" t="s">
        <v>35</v>
      </c>
      <c r="I88" s="6" t="s">
        <v>184</v>
      </c>
      <c r="J88" s="6"/>
      <c r="K88" s="6" t="str">
        <f>IF([1]!Tabela1[[#This Row],[Colunas1]]="","",VLOOKUP([1]!Tabela1[[#This Row],[Colunas1]],[1]UNIDADES!$A$2:$E$99,2,FALSE))</f>
        <v>RUA CARNAUBAIS, 200</v>
      </c>
      <c r="L88" s="6" t="str">
        <f>IF([1]!Tabela1[[#This Row],[Colunas1]]="","",VLOOKUP([1]!Tabela1[[#This Row],[Colunas1]],[1]UNIDADES!$A$2:$E$99,3,FALSE))</f>
        <v>SÃO JOÃO</v>
      </c>
      <c r="M88" s="5" t="str">
        <f>IF([1]!Tabela1[[#This Row],[Colunas1]]="","",VLOOKUP([1]!Tabela1[[#This Row],[Colunas1]],[1]UNIDADES!$A$2:$E$99,4,FALSE))</f>
        <v>2467 2932</v>
      </c>
      <c r="N88" s="5" t="str">
        <f>IF([1]!Tabela1[[#This Row],[Colunas1]]="","",VLOOKUP([1]!Tabela1[[#This Row],[Colunas1]],[1]UNIDADES!$A$2:$E$99,5,FALSE))</f>
        <v>0001-16-01</v>
      </c>
      <c r="O88" s="6" t="s">
        <v>185</v>
      </c>
      <c r="P88" s="5" t="s">
        <v>24</v>
      </c>
    </row>
    <row r="89" spans="1:16" ht="330" x14ac:dyDescent="0.25">
      <c r="A89" s="8" t="str">
        <f t="shared" si="1"/>
        <v>/2020 - SME</v>
      </c>
      <c r="B89" s="9">
        <v>43906</v>
      </c>
      <c r="C89" s="10"/>
      <c r="D89" s="9"/>
      <c r="E89" s="9" t="s">
        <v>38</v>
      </c>
      <c r="F89" s="11" t="s">
        <v>33</v>
      </c>
      <c r="G89" s="12" t="s">
        <v>203</v>
      </c>
      <c r="H89" s="10" t="s">
        <v>35</v>
      </c>
      <c r="I89" s="11" t="s">
        <v>131</v>
      </c>
      <c r="J89" s="11"/>
      <c r="K89" s="11" t="str">
        <f>IF([1]!Tabela1[[#This Row],[Colunas1]]="","",VLOOKUP([1]!Tabela1[[#This Row],[Colunas1]],[1]UNIDADES!$A$2:$E$99,2,FALSE))</f>
        <v>RUA ARACY, 188</v>
      </c>
      <c r="L89" s="11" t="str">
        <f>IF([1]!Tabela1[[#This Row],[Colunas1]]="","",VLOOKUP([1]!Tabela1[[#This Row],[Colunas1]],[1]UNIDADES!$A$2:$E$99,3,FALSE))</f>
        <v>JARDIM LEBLON</v>
      </c>
      <c r="M89" s="10" t="str">
        <f>IF([1]!Tabela1[[#This Row],[Colunas1]]="","",VLOOKUP([1]!Tabela1[[#This Row],[Colunas1]],[1]UNIDADES!$A$2:$E$99,4,FALSE))</f>
        <v>2486 2728</v>
      </c>
      <c r="N89" s="10" t="str">
        <f>IF([1]!Tabela1[[#This Row],[Colunas1]]="","",VLOOKUP([1]!Tabela1[[#This Row],[Colunas1]],[1]UNIDADES!$A$2:$E$99,5,FALSE))</f>
        <v>0001-16-01</v>
      </c>
      <c r="O89" s="11" t="s">
        <v>204</v>
      </c>
      <c r="P89" s="10" t="s">
        <v>24</v>
      </c>
    </row>
    <row r="90" spans="1:16" ht="409.5" x14ac:dyDescent="0.25">
      <c r="A90" s="3" t="str">
        <f t="shared" si="1"/>
        <v>/2020 - SME</v>
      </c>
      <c r="B90" s="4">
        <v>43908</v>
      </c>
      <c r="C90" s="5"/>
      <c r="D90" s="4"/>
      <c r="E90" s="4" t="s">
        <v>38</v>
      </c>
      <c r="F90" s="6" t="s">
        <v>33</v>
      </c>
      <c r="G90" s="7" t="s">
        <v>205</v>
      </c>
      <c r="H90" s="5" t="s">
        <v>40</v>
      </c>
      <c r="I90" s="6" t="s">
        <v>43</v>
      </c>
      <c r="J90" s="6"/>
      <c r="K90" s="6" t="str">
        <f>IF([1]!Tabela1[[#This Row],[Colunas1]]="","",VLOOKUP([1]!Tabela1[[#This Row],[Colunas1]],[1]UNIDADES!$A$2:$E$99,2,FALSE))</f>
        <v>RUA ARMINDA DE LIMA, 788</v>
      </c>
      <c r="L90" s="6" t="str">
        <f>IF([1]!Tabela1[[#This Row],[Colunas1]]="","",VLOOKUP([1]!Tabela1[[#This Row],[Colunas1]],[1]UNIDADES!$A$2:$E$99,3,FALSE))</f>
        <v>VILA PROGRESSO</v>
      </c>
      <c r="M90" s="5" t="str">
        <f>IF([1]!Tabela1[[#This Row],[Colunas1]]="","",VLOOKUP([1]!Tabela1[[#This Row],[Colunas1]],[1]UNIDADES!$A$2:$E$99,4,FALSE))</f>
        <v>2475-9000</v>
      </c>
      <c r="N90" s="5" t="str">
        <f>IF([1]!Tabela1[[#This Row],[Colunas1]]="","",VLOOKUP([1]!Tabela1[[#This Row],[Colunas1]],[1]UNIDADES!$A$2:$E$99,5,FALSE))</f>
        <v>0001-16-07</v>
      </c>
      <c r="O90" s="6" t="s">
        <v>55</v>
      </c>
      <c r="P90" s="5" t="s">
        <v>24</v>
      </c>
    </row>
    <row r="91" spans="1:16" ht="120" x14ac:dyDescent="0.25">
      <c r="A91" s="8" t="str">
        <f t="shared" si="1"/>
        <v>/2020 - SME</v>
      </c>
      <c r="B91" s="9">
        <v>43916</v>
      </c>
      <c r="C91" s="10" t="s">
        <v>25</v>
      </c>
      <c r="D91" s="9"/>
      <c r="E91" s="9" t="s">
        <v>26</v>
      </c>
      <c r="F91" s="11" t="s">
        <v>27</v>
      </c>
      <c r="G91" s="12" t="s">
        <v>206</v>
      </c>
      <c r="H91" s="10" t="s">
        <v>29</v>
      </c>
      <c r="I91" s="11" t="s">
        <v>43</v>
      </c>
      <c r="J91" s="11"/>
      <c r="K91" s="11" t="str">
        <f>IF([1]!Tabela1[[#This Row],[Colunas1]]="","",VLOOKUP([1]!Tabela1[[#This Row],[Colunas1]],[1]UNIDADES!$A$2:$E$99,2,FALSE))</f>
        <v>RUA ARMINDA DE LIMA, 788</v>
      </c>
      <c r="L91" s="11" t="str">
        <f>IF([1]!Tabela1[[#This Row],[Colunas1]]="","",VLOOKUP([1]!Tabela1[[#This Row],[Colunas1]],[1]UNIDADES!$A$2:$E$99,3,FALSE))</f>
        <v>VILA PROGRESSO</v>
      </c>
      <c r="M91" s="10" t="str">
        <f>IF([1]!Tabela1[[#This Row],[Colunas1]]="","",VLOOKUP([1]!Tabela1[[#This Row],[Colunas1]],[1]UNIDADES!$A$2:$E$99,4,FALSE))</f>
        <v>2475-9000</v>
      </c>
      <c r="N91" s="10" t="str">
        <f>IF([1]!Tabela1[[#This Row],[Colunas1]]="","",VLOOKUP([1]!Tabela1[[#This Row],[Colunas1]],[1]UNIDADES!$A$2:$E$99,5,FALSE))</f>
        <v>0001-16-07</v>
      </c>
      <c r="O91" s="11" t="s">
        <v>207</v>
      </c>
      <c r="P91" s="10" t="s">
        <v>24</v>
      </c>
    </row>
    <row r="92" spans="1:16" ht="150" x14ac:dyDescent="0.25">
      <c r="A92" s="3" t="str">
        <f t="shared" si="1"/>
        <v>/2020 - SME</v>
      </c>
      <c r="B92" s="4">
        <v>43938</v>
      </c>
      <c r="C92" s="5" t="s">
        <v>25</v>
      </c>
      <c r="D92" s="4"/>
      <c r="E92" s="4" t="s">
        <v>38</v>
      </c>
      <c r="F92" s="6" t="s">
        <v>27</v>
      </c>
      <c r="G92" s="7" t="s">
        <v>208</v>
      </c>
      <c r="H92" s="5" t="s">
        <v>29</v>
      </c>
      <c r="I92" s="6" t="s">
        <v>43</v>
      </c>
      <c r="J92" s="6"/>
      <c r="K92" s="6" t="str">
        <f>IF([1]!Tabela1[[#This Row],[Colunas1]]="","",VLOOKUP([1]!Tabela1[[#This Row],[Colunas1]],[1]UNIDADES!$A$2:$E$99,2,FALSE))</f>
        <v>RUA ARMINDA DE LIMA, 788</v>
      </c>
      <c r="L92" s="6" t="str">
        <f>IF([1]!Tabela1[[#This Row],[Colunas1]]="","",VLOOKUP([1]!Tabela1[[#This Row],[Colunas1]],[1]UNIDADES!$A$2:$E$99,3,FALSE))</f>
        <v>VILA PROGRESSO</v>
      </c>
      <c r="M92" s="5" t="str">
        <f>IF([1]!Tabela1[[#This Row],[Colunas1]]="","",VLOOKUP([1]!Tabela1[[#This Row],[Colunas1]],[1]UNIDADES!$A$2:$E$99,4,FALSE))</f>
        <v>2475-9000</v>
      </c>
      <c r="N92" s="5" t="str">
        <f>IF([1]!Tabela1[[#This Row],[Colunas1]]="","",VLOOKUP([1]!Tabela1[[#This Row],[Colunas1]],[1]UNIDADES!$A$2:$E$99,5,FALSE))</f>
        <v>0001-16-07</v>
      </c>
      <c r="O92" s="6"/>
      <c r="P92" s="5"/>
    </row>
    <row r="93" spans="1:16" ht="75" x14ac:dyDescent="0.25">
      <c r="A93" s="8" t="str">
        <f t="shared" si="1"/>
        <v>/2020 - SME</v>
      </c>
      <c r="B93" s="9">
        <v>43938</v>
      </c>
      <c r="C93" s="10" t="s">
        <v>25</v>
      </c>
      <c r="D93" s="9"/>
      <c r="E93" s="9" t="s">
        <v>38</v>
      </c>
      <c r="F93" s="11" t="s">
        <v>27</v>
      </c>
      <c r="G93" s="12" t="s">
        <v>209</v>
      </c>
      <c r="H93" s="10" t="s">
        <v>29</v>
      </c>
      <c r="I93" s="11" t="s">
        <v>84</v>
      </c>
      <c r="J93" s="11"/>
      <c r="K93" s="11" t="str">
        <f>IF([1]!Tabela1[[#This Row],[Colunas1]]="","",VLOOKUP([1]!Tabela1[[#This Row],[Colunas1]],[1]UNIDADES!$A$2:$E$99,2,FALSE))</f>
        <v>RUA CARNAUBAIS, 200</v>
      </c>
      <c r="L93" s="11" t="str">
        <f>IF([1]!Tabela1[[#This Row],[Colunas1]]="","",VLOOKUP([1]!Tabela1[[#This Row],[Colunas1]],[1]UNIDADES!$A$2:$E$99,3,FALSE))</f>
        <v>SÃO JOÃO</v>
      </c>
      <c r="M93" s="10" t="str">
        <f>IF([1]!Tabela1[[#This Row],[Colunas1]]="","",VLOOKUP([1]!Tabela1[[#This Row],[Colunas1]],[1]UNIDADES!$A$2:$E$99,4,FALSE))</f>
        <v>2467 2932</v>
      </c>
      <c r="N93" s="10" t="str">
        <f>IF([1]!Tabela1[[#This Row],[Colunas1]]="","",VLOOKUP([1]!Tabela1[[#This Row],[Colunas1]],[1]UNIDADES!$A$2:$E$99,5,FALSE))</f>
        <v>0003-05</v>
      </c>
      <c r="O93" s="11"/>
      <c r="P93" s="10"/>
    </row>
    <row r="94" spans="1:16" ht="105" x14ac:dyDescent="0.25">
      <c r="A94" s="3" t="str">
        <f t="shared" si="1"/>
        <v>/2020 - SME</v>
      </c>
      <c r="B94" s="4">
        <v>43938</v>
      </c>
      <c r="C94" s="5" t="s">
        <v>25</v>
      </c>
      <c r="D94" s="4"/>
      <c r="E94" s="4" t="s">
        <v>38</v>
      </c>
      <c r="F94" s="6" t="s">
        <v>27</v>
      </c>
      <c r="G94" s="7" t="s">
        <v>210</v>
      </c>
      <c r="H94" s="5" t="s">
        <v>29</v>
      </c>
      <c r="I94" s="6" t="s">
        <v>30</v>
      </c>
      <c r="J94" s="6"/>
      <c r="K94" s="6" t="str">
        <f>IF([1]!Tabela1[[#This Row],[Colunas1]]="","",VLOOKUP([1]!Tabela1[[#This Row],[Colunas1]],[1]UNIDADES!$A$2:$E$99,2,FALSE))</f>
        <v>RUA BENJAMIN HARRIS HUNNICUTT, 4.400</v>
      </c>
      <c r="L94" s="6" t="str">
        <f>IF([1]!Tabela1[[#This Row],[Colunas1]]="","",VLOOKUP([1]!Tabela1[[#This Row],[Colunas1]],[1]UNIDADES!$A$2:$E$99,3,FALSE))</f>
        <v>CABUÇU</v>
      </c>
      <c r="M94" s="5" t="str">
        <f>IF([1]!Tabela1[[#This Row],[Colunas1]]="","",VLOOKUP([1]!Tabela1[[#This Row],[Colunas1]],[1]UNIDADES!$A$2:$E$99,4,FALSE))</f>
        <v>2458 2454</v>
      </c>
      <c r="N94" s="5" t="str">
        <f>IF([1]!Tabela1[[#This Row],[Colunas1]]="","",VLOOKUP([1]!Tabela1[[#This Row],[Colunas1]],[1]UNIDADES!$A$2:$E$99,5,FALSE))</f>
        <v>0001-16-01</v>
      </c>
      <c r="O94" s="6"/>
      <c r="P94" s="5"/>
    </row>
    <row r="95" spans="1:16" ht="105" x14ac:dyDescent="0.25">
      <c r="A95" s="8" t="str">
        <f t="shared" si="1"/>
        <v>/2020 - SME</v>
      </c>
      <c r="B95" s="9">
        <v>43938</v>
      </c>
      <c r="C95" s="10" t="s">
        <v>25</v>
      </c>
      <c r="D95" s="9"/>
      <c r="E95" s="9" t="s">
        <v>26</v>
      </c>
      <c r="F95" s="11" t="s">
        <v>211</v>
      </c>
      <c r="G95" s="12" t="s">
        <v>212</v>
      </c>
      <c r="H95" s="10" t="s">
        <v>29</v>
      </c>
      <c r="I95" s="11" t="s">
        <v>30</v>
      </c>
      <c r="J95" s="11" t="s">
        <v>213</v>
      </c>
      <c r="K95" s="11" t="str">
        <f>IF([1]!Tabela1[[#This Row],[Colunas1]]="","",VLOOKUP([1]!Tabela1[[#This Row],[Colunas1]],[1]UNIDADES!$A$2:$E$99,2,FALSE))</f>
        <v>RUA BENJAMIN HARRIS HUNNICUTT, 4.400</v>
      </c>
      <c r="L95" s="11" t="str">
        <f>IF([1]!Tabela1[[#This Row],[Colunas1]]="","",VLOOKUP([1]!Tabela1[[#This Row],[Colunas1]],[1]UNIDADES!$A$2:$E$99,3,FALSE))</f>
        <v>CABUÇU</v>
      </c>
      <c r="M95" s="10" t="str">
        <f>IF([1]!Tabela1[[#This Row],[Colunas1]]="","",VLOOKUP([1]!Tabela1[[#This Row],[Colunas1]],[1]UNIDADES!$A$2:$E$99,4,FALSE))</f>
        <v>2458 2454</v>
      </c>
      <c r="N95" s="10" t="str">
        <f>IF([1]!Tabela1[[#This Row],[Colunas1]]="","",VLOOKUP([1]!Tabela1[[#This Row],[Colunas1]],[1]UNIDADES!$A$2:$E$99,5,FALSE))</f>
        <v>0001-16-01</v>
      </c>
      <c r="O95" s="11"/>
      <c r="P95" s="10"/>
    </row>
    <row r="96" spans="1:16" ht="105" x14ac:dyDescent="0.25">
      <c r="A96" s="3" t="str">
        <f t="shared" si="1"/>
        <v>/2020 - SME</v>
      </c>
      <c r="B96" s="4">
        <v>43943</v>
      </c>
      <c r="C96" s="5" t="s">
        <v>25</v>
      </c>
      <c r="D96" s="4"/>
      <c r="E96" s="4" t="s">
        <v>17</v>
      </c>
      <c r="F96" s="6" t="s">
        <v>27</v>
      </c>
      <c r="G96" s="7" t="s">
        <v>214</v>
      </c>
      <c r="H96" s="5" t="s">
        <v>29</v>
      </c>
      <c r="I96" s="6" t="s">
        <v>97</v>
      </c>
      <c r="J96" s="6"/>
      <c r="K96" s="6" t="str">
        <f>IF([1]!Tabela1[[#This Row],[Colunas1]]="","",VLOOKUP([1]!Tabela1[[#This Row],[Colunas1]],[1]UNIDADES!$A$2:$E$99,2,FALSE))</f>
        <v>AV. PAPA PIO XII, 975</v>
      </c>
      <c r="L96" s="6" t="str">
        <f>IF([1]!Tabela1[[#This Row],[Colunas1]]="","",VLOOKUP([1]!Tabela1[[#This Row],[Colunas1]],[1]UNIDADES!$A$2:$E$99,3,FALSE))</f>
        <v>MACEDO</v>
      </c>
      <c r="M96" s="5" t="str">
        <f>IF([1]!Tabela1[[#This Row],[Colunas1]]="","",VLOOKUP([1]!Tabela1[[#This Row],[Colunas1]],[1]UNIDADES!$A$2:$E$99,4,FALSE))</f>
        <v>2087-0286</v>
      </c>
      <c r="N96" s="5" t="str">
        <f>IF([1]!Tabela1[[#This Row],[Colunas1]]="","",VLOOKUP([1]!Tabela1[[#This Row],[Colunas1]],[1]UNIDADES!$A$2:$E$99,5,FALSE))</f>
        <v>0001-16-08</v>
      </c>
      <c r="O96" s="6"/>
      <c r="P96" s="5"/>
    </row>
    <row r="97" spans="1:16" ht="195" x14ac:dyDescent="0.25">
      <c r="A97" s="8" t="str">
        <f t="shared" si="1"/>
        <v>/2020 - SME</v>
      </c>
      <c r="B97" s="9">
        <v>43943</v>
      </c>
      <c r="C97" s="10" t="s">
        <v>48</v>
      </c>
      <c r="D97" s="9"/>
      <c r="E97" s="9" t="s">
        <v>38</v>
      </c>
      <c r="F97" s="11" t="s">
        <v>33</v>
      </c>
      <c r="G97" s="12" t="s">
        <v>215</v>
      </c>
      <c r="H97" s="10" t="s">
        <v>65</v>
      </c>
      <c r="I97" s="11" t="s">
        <v>91</v>
      </c>
      <c r="J97" s="11"/>
      <c r="K97" s="11" t="str">
        <f>IF([1]!Tabela1[[#This Row],[Colunas1]]="","",VLOOKUP([1]!Tabela1[[#This Row],[Colunas1]],[1]UNIDADES!$A$2:$E$99,2,FALSE))</f>
        <v>RUA CAMPO GRANDE, 188</v>
      </c>
      <c r="L97" s="11" t="str">
        <f>IF([1]!Tabela1[[#This Row],[Colunas1]]="","",VLOOKUP([1]!Tabela1[[#This Row],[Colunas1]],[1]UNIDADES!$A$2:$E$99,3,FALSE))</f>
        <v>JD. IPANEMA</v>
      </c>
      <c r="M97" s="10">
        <f>IF([1]!Tabela1[[#This Row],[Colunas1]]="","",VLOOKUP([1]!Tabela1[[#This Row],[Colunas1]],[1]UNIDADES!$A$2:$E$99,4,FALSE))</f>
        <v>0</v>
      </c>
      <c r="N97" s="10">
        <f>IF([1]!Tabela1[[#This Row],[Colunas1]]="","",VLOOKUP([1]!Tabela1[[#This Row],[Colunas1]],[1]UNIDADES!$A$2:$E$99,5,FALSE))</f>
        <v>0</v>
      </c>
      <c r="O97" s="11"/>
      <c r="P97" s="10"/>
    </row>
    <row r="98" spans="1:16" ht="90" x14ac:dyDescent="0.25">
      <c r="A98" s="3" t="str">
        <f t="shared" si="1"/>
        <v>/2020 - SME</v>
      </c>
      <c r="B98" s="4">
        <v>43949</v>
      </c>
      <c r="C98" s="5" t="s">
        <v>25</v>
      </c>
      <c r="D98" s="4"/>
      <c r="E98" s="4" t="s">
        <v>38</v>
      </c>
      <c r="F98" s="6" t="s">
        <v>27</v>
      </c>
      <c r="G98" s="7" t="s">
        <v>216</v>
      </c>
      <c r="H98" s="5" t="s">
        <v>29</v>
      </c>
      <c r="I98" s="6" t="s">
        <v>43</v>
      </c>
      <c r="J98" s="6"/>
      <c r="K98" s="6" t="str">
        <f>IF([1]!Tabela1[[#This Row],[Colunas1]]="","",VLOOKUP([1]!Tabela1[[#This Row],[Colunas1]],[1]UNIDADES!$A$2:$E$99,2,FALSE))</f>
        <v>RUA ARMINDA DE LIMA, 788</v>
      </c>
      <c r="L98" s="6" t="str">
        <f>IF([1]!Tabela1[[#This Row],[Colunas1]]="","",VLOOKUP([1]!Tabela1[[#This Row],[Colunas1]],[1]UNIDADES!$A$2:$E$99,3,FALSE))</f>
        <v>VILA PROGRESSO</v>
      </c>
      <c r="M98" s="5" t="str">
        <f>IF([1]!Tabela1[[#This Row],[Colunas1]]="","",VLOOKUP([1]!Tabela1[[#This Row],[Colunas1]],[1]UNIDADES!$A$2:$E$99,4,FALSE))</f>
        <v>2475-9000</v>
      </c>
      <c r="N98" s="5" t="str">
        <f>IF([1]!Tabela1[[#This Row],[Colunas1]]="","",VLOOKUP([1]!Tabela1[[#This Row],[Colunas1]],[1]UNIDADES!$A$2:$E$99,5,FALSE))</f>
        <v>0001-16-07</v>
      </c>
      <c r="O98" s="6" t="s">
        <v>217</v>
      </c>
      <c r="P98" s="5" t="s">
        <v>24</v>
      </c>
    </row>
    <row r="99" spans="1:16" ht="90" x14ac:dyDescent="0.25">
      <c r="A99" s="8" t="str">
        <f t="shared" si="1"/>
        <v>/2020 - SME</v>
      </c>
      <c r="B99" s="9">
        <v>43949</v>
      </c>
      <c r="C99" s="10" t="s">
        <v>25</v>
      </c>
      <c r="D99" s="9"/>
      <c r="E99" s="9" t="s">
        <v>38</v>
      </c>
      <c r="F99" s="11" t="s">
        <v>27</v>
      </c>
      <c r="G99" s="12" t="s">
        <v>218</v>
      </c>
      <c r="H99" s="10" t="s">
        <v>29</v>
      </c>
      <c r="I99" s="11" t="s">
        <v>43</v>
      </c>
      <c r="J99" s="11"/>
      <c r="K99" s="11" t="str">
        <f>IF([1]!Tabela1[[#This Row],[Colunas1]]="","",VLOOKUP([1]!Tabela1[[#This Row],[Colunas1]],[1]UNIDADES!$A$2:$E$99,2,FALSE))</f>
        <v>RUA ARMINDA DE LIMA, 788</v>
      </c>
      <c r="L99" s="11" t="str">
        <f>IF([1]!Tabela1[[#This Row],[Colunas1]]="","",VLOOKUP([1]!Tabela1[[#This Row],[Colunas1]],[1]UNIDADES!$A$2:$E$99,3,FALSE))</f>
        <v>VILA PROGRESSO</v>
      </c>
      <c r="M99" s="10" t="str">
        <f>IF([1]!Tabela1[[#This Row],[Colunas1]]="","",VLOOKUP([1]!Tabela1[[#This Row],[Colunas1]],[1]UNIDADES!$A$2:$E$99,4,FALSE))</f>
        <v>2475-9000</v>
      </c>
      <c r="N99" s="10" t="str">
        <f>IF([1]!Tabela1[[#This Row],[Colunas1]]="","",VLOOKUP([1]!Tabela1[[#This Row],[Colunas1]],[1]UNIDADES!$A$2:$E$99,5,FALSE))</f>
        <v>0001-16-07</v>
      </c>
      <c r="O99" s="11" t="s">
        <v>207</v>
      </c>
      <c r="P99" s="10" t="s">
        <v>24</v>
      </c>
    </row>
    <row r="100" spans="1:16" ht="105" x14ac:dyDescent="0.25">
      <c r="A100" s="3" t="str">
        <f t="shared" si="1"/>
        <v>/2020 - SME</v>
      </c>
      <c r="B100" s="4">
        <v>43949</v>
      </c>
      <c r="C100" s="5" t="s">
        <v>25</v>
      </c>
      <c r="D100" s="4"/>
      <c r="E100" s="4" t="s">
        <v>17</v>
      </c>
      <c r="F100" s="6" t="s">
        <v>169</v>
      </c>
      <c r="G100" s="7" t="s">
        <v>88</v>
      </c>
      <c r="H100" s="5" t="s">
        <v>29</v>
      </c>
      <c r="I100" s="6" t="s">
        <v>43</v>
      </c>
      <c r="J100" s="6" t="s">
        <v>219</v>
      </c>
      <c r="K100" s="6" t="str">
        <f>IF([1]!Tabela1[[#This Row],[Colunas1]]="","",VLOOKUP([1]!Tabela1[[#This Row],[Colunas1]],[1]UNIDADES!$A$2:$E$99,2,FALSE))</f>
        <v>RUA ARMINDA DE LIMA, 788</v>
      </c>
      <c r="L100" s="6" t="str">
        <f>IF([1]!Tabela1[[#This Row],[Colunas1]]="","",VLOOKUP([1]!Tabela1[[#This Row],[Colunas1]],[1]UNIDADES!$A$2:$E$99,3,FALSE))</f>
        <v>VILA PROGRESSO</v>
      </c>
      <c r="M100" s="5" t="str">
        <f>IF([1]!Tabela1[[#This Row],[Colunas1]]="","",VLOOKUP([1]!Tabela1[[#This Row],[Colunas1]],[1]UNIDADES!$A$2:$E$99,4,FALSE))</f>
        <v>2475-9000</v>
      </c>
      <c r="N100" s="5" t="str">
        <f>IF([1]!Tabela1[[#This Row],[Colunas1]]="","",VLOOKUP([1]!Tabela1[[#This Row],[Colunas1]],[1]UNIDADES!$A$2:$E$99,5,FALSE))</f>
        <v>0001-16-07</v>
      </c>
      <c r="O100" s="6" t="s">
        <v>220</v>
      </c>
      <c r="P100" s="5"/>
    </row>
    <row r="101" spans="1:16" ht="105" x14ac:dyDescent="0.25">
      <c r="A101" s="8" t="str">
        <f t="shared" si="1"/>
        <v>/2020 - SME</v>
      </c>
      <c r="B101" s="9">
        <v>43958</v>
      </c>
      <c r="C101" s="10" t="s">
        <v>25</v>
      </c>
      <c r="D101" s="9"/>
      <c r="E101" s="9" t="s">
        <v>38</v>
      </c>
      <c r="F101" s="11" t="s">
        <v>27</v>
      </c>
      <c r="G101" s="12" t="s">
        <v>221</v>
      </c>
      <c r="H101" s="10" t="s">
        <v>29</v>
      </c>
      <c r="I101" s="11" t="s">
        <v>30</v>
      </c>
      <c r="J101" s="11"/>
      <c r="K101" s="11" t="str">
        <f>IF([1]!Tabela1[[#This Row],[Colunas1]]="","",VLOOKUP([1]!Tabela1[[#This Row],[Colunas1]],[1]UNIDADES!$A$2:$E$99,2,FALSE))</f>
        <v>RUA BENJAMIN HARRIS HUNNICUTT, 4.400</v>
      </c>
      <c r="L101" s="11" t="str">
        <f>IF([1]!Tabela1[[#This Row],[Colunas1]]="","",VLOOKUP([1]!Tabela1[[#This Row],[Colunas1]],[1]UNIDADES!$A$2:$E$99,3,FALSE))</f>
        <v>CABUÇU</v>
      </c>
      <c r="M101" s="10" t="str">
        <f>IF([1]!Tabela1[[#This Row],[Colunas1]]="","",VLOOKUP([1]!Tabela1[[#This Row],[Colunas1]],[1]UNIDADES!$A$2:$E$99,4,FALSE))</f>
        <v>2458 2454</v>
      </c>
      <c r="N101" s="10" t="str">
        <f>IF([1]!Tabela1[[#This Row],[Colunas1]]="","",VLOOKUP([1]!Tabela1[[#This Row],[Colunas1]],[1]UNIDADES!$A$2:$E$99,5,FALSE))</f>
        <v>0001-16-01</v>
      </c>
      <c r="O101" s="11" t="s">
        <v>32</v>
      </c>
      <c r="P101" s="10" t="s">
        <v>24</v>
      </c>
    </row>
    <row r="102" spans="1:16" ht="120" x14ac:dyDescent="0.25">
      <c r="A102" s="3" t="str">
        <f t="shared" si="1"/>
        <v>/2020 - SME</v>
      </c>
      <c r="B102" s="4">
        <v>43958</v>
      </c>
      <c r="C102" s="5" t="s">
        <v>25</v>
      </c>
      <c r="D102" s="4"/>
      <c r="E102" s="4" t="s">
        <v>38</v>
      </c>
      <c r="F102" s="6" t="s">
        <v>27</v>
      </c>
      <c r="G102" s="7" t="s">
        <v>222</v>
      </c>
      <c r="H102" s="5" t="s">
        <v>29</v>
      </c>
      <c r="I102" s="6" t="s">
        <v>97</v>
      </c>
      <c r="J102" s="6"/>
      <c r="K102" s="6" t="str">
        <f>IF([1]!Tabela1[[#This Row],[Colunas1]]="","",VLOOKUP([1]!Tabela1[[#This Row],[Colunas1]],[1]UNIDADES!$A$2:$E$99,2,FALSE))</f>
        <v>AV. PAPA PIO XII, 975</v>
      </c>
      <c r="L102" s="6" t="str">
        <f>IF([1]!Tabela1[[#This Row],[Colunas1]]="","",VLOOKUP([1]!Tabela1[[#This Row],[Colunas1]],[1]UNIDADES!$A$2:$E$99,3,FALSE))</f>
        <v>MACEDO</v>
      </c>
      <c r="M102" s="5" t="str">
        <f>IF([1]!Tabela1[[#This Row],[Colunas1]]="","",VLOOKUP([1]!Tabela1[[#This Row],[Colunas1]],[1]UNIDADES!$A$2:$E$99,4,FALSE))</f>
        <v>2087-0286</v>
      </c>
      <c r="N102" s="5" t="str">
        <f>IF([1]!Tabela1[[#This Row],[Colunas1]]="","",VLOOKUP([1]!Tabela1[[#This Row],[Colunas1]],[1]UNIDADES!$A$2:$E$99,5,FALSE))</f>
        <v>0001-16-08</v>
      </c>
      <c r="O102" s="6" t="s">
        <v>146</v>
      </c>
      <c r="P102" s="5" t="s">
        <v>56</v>
      </c>
    </row>
    <row r="103" spans="1:16" ht="135" x14ac:dyDescent="0.25">
      <c r="A103" s="8" t="str">
        <f t="shared" si="1"/>
        <v>/2020 - SME</v>
      </c>
      <c r="B103" s="9">
        <v>43958</v>
      </c>
      <c r="C103" s="10" t="s">
        <v>25</v>
      </c>
      <c r="D103" s="9"/>
      <c r="E103" s="9" t="s">
        <v>17</v>
      </c>
      <c r="F103" s="11" t="s">
        <v>27</v>
      </c>
      <c r="G103" s="12" t="s">
        <v>223</v>
      </c>
      <c r="H103" s="10" t="s">
        <v>29</v>
      </c>
      <c r="I103" s="11" t="s">
        <v>30</v>
      </c>
      <c r="J103" s="11"/>
      <c r="K103" s="11" t="str">
        <f>IF([1]!Tabela1[[#This Row],[Colunas1]]="","",VLOOKUP([1]!Tabela1[[#This Row],[Colunas1]],[1]UNIDADES!$A$2:$E$99,2,FALSE))</f>
        <v>RUA BENJAMIN HARRIS HUNNICUTT, 4.400</v>
      </c>
      <c r="L103" s="11" t="str">
        <f>IF([1]!Tabela1[[#This Row],[Colunas1]]="","",VLOOKUP([1]!Tabela1[[#This Row],[Colunas1]],[1]UNIDADES!$A$2:$E$99,3,FALSE))</f>
        <v>CABUÇU</v>
      </c>
      <c r="M103" s="10" t="str">
        <f>IF([1]!Tabela1[[#This Row],[Colunas1]]="","",VLOOKUP([1]!Tabela1[[#This Row],[Colunas1]],[1]UNIDADES!$A$2:$E$99,4,FALSE))</f>
        <v>2458 2454</v>
      </c>
      <c r="N103" s="10" t="str">
        <f>IF([1]!Tabela1[[#This Row],[Colunas1]]="","",VLOOKUP([1]!Tabela1[[#This Row],[Colunas1]],[1]UNIDADES!$A$2:$E$99,5,FALSE))</f>
        <v>0001-16-01</v>
      </c>
      <c r="O103" s="11" t="s">
        <v>46</v>
      </c>
      <c r="P103" s="10" t="s">
        <v>44</v>
      </c>
    </row>
    <row r="104" spans="1:16" ht="105" x14ac:dyDescent="0.25">
      <c r="A104" s="3" t="str">
        <f t="shared" si="1"/>
        <v>/2020 - SME</v>
      </c>
      <c r="B104" s="4">
        <v>43959</v>
      </c>
      <c r="C104" s="5" t="s">
        <v>25</v>
      </c>
      <c r="D104" s="4"/>
      <c r="E104" s="4" t="s">
        <v>38</v>
      </c>
      <c r="F104" s="6" t="s">
        <v>18</v>
      </c>
      <c r="G104" s="7" t="s">
        <v>224</v>
      </c>
      <c r="H104" s="5" t="s">
        <v>29</v>
      </c>
      <c r="I104" s="6" t="s">
        <v>43</v>
      </c>
      <c r="J104" s="6"/>
      <c r="K104" s="6" t="str">
        <f>IF([1]!Tabela1[[#This Row],[Colunas1]]="","",VLOOKUP([1]!Tabela1[[#This Row],[Colunas1]],[1]UNIDADES!$A$2:$E$99,2,FALSE))</f>
        <v>RUA ARMINDA DE LIMA, 788</v>
      </c>
      <c r="L104" s="6" t="str">
        <f>IF([1]!Tabela1[[#This Row],[Colunas1]]="","",VLOOKUP([1]!Tabela1[[#This Row],[Colunas1]],[1]UNIDADES!$A$2:$E$99,3,FALSE))</f>
        <v>VILA PROGRESSO</v>
      </c>
      <c r="M104" s="5" t="str">
        <f>IF([1]!Tabela1[[#This Row],[Colunas1]]="","",VLOOKUP([1]!Tabela1[[#This Row],[Colunas1]],[1]UNIDADES!$A$2:$E$99,4,FALSE))</f>
        <v>2475-9000</v>
      </c>
      <c r="N104" s="5" t="str">
        <f>IF([1]!Tabela1[[#This Row],[Colunas1]]="","",VLOOKUP([1]!Tabela1[[#This Row],[Colunas1]],[1]UNIDADES!$A$2:$E$99,5,FALSE))</f>
        <v>0001-16-07</v>
      </c>
      <c r="O104" s="6" t="s">
        <v>225</v>
      </c>
      <c r="P104" s="5" t="s">
        <v>44</v>
      </c>
    </row>
    <row r="105" spans="1:16" ht="150" x14ac:dyDescent="0.25">
      <c r="A105" s="8" t="str">
        <f t="shared" si="1"/>
        <v>/2020 - SME</v>
      </c>
      <c r="B105" s="9">
        <v>43959</v>
      </c>
      <c r="C105" s="10" t="s">
        <v>25</v>
      </c>
      <c r="D105" s="9"/>
      <c r="E105" s="9" t="s">
        <v>38</v>
      </c>
      <c r="F105" s="11" t="s">
        <v>59</v>
      </c>
      <c r="G105" s="12" t="s">
        <v>226</v>
      </c>
      <c r="H105" s="10" t="s">
        <v>29</v>
      </c>
      <c r="I105" s="11" t="s">
        <v>43</v>
      </c>
      <c r="J105" s="11"/>
      <c r="K105" s="11" t="str">
        <f>IF([1]!Tabela1[[#This Row],[Colunas1]]="","",VLOOKUP([1]!Tabela1[[#This Row],[Colunas1]],[1]UNIDADES!$A$2:$E$99,2,FALSE))</f>
        <v>RUA ARMINDA DE LIMA, 788</v>
      </c>
      <c r="L105" s="11" t="str">
        <f>IF([1]!Tabela1[[#This Row],[Colunas1]]="","",VLOOKUP([1]!Tabela1[[#This Row],[Colunas1]],[1]UNIDADES!$A$2:$E$99,3,FALSE))</f>
        <v>VILA PROGRESSO</v>
      </c>
      <c r="M105" s="10" t="str">
        <f>IF([1]!Tabela1[[#This Row],[Colunas1]]="","",VLOOKUP([1]!Tabela1[[#This Row],[Colunas1]],[1]UNIDADES!$A$2:$E$99,4,FALSE))</f>
        <v>2475-9000</v>
      </c>
      <c r="N105" s="10" t="str">
        <f>IF([1]!Tabela1[[#This Row],[Colunas1]]="","",VLOOKUP([1]!Tabela1[[#This Row],[Colunas1]],[1]UNIDADES!$A$2:$E$99,5,FALSE))</f>
        <v>0001-16-07</v>
      </c>
      <c r="O105" s="11" t="s">
        <v>225</v>
      </c>
      <c r="P105" s="10" t="s">
        <v>44</v>
      </c>
    </row>
    <row r="106" spans="1:16" ht="165" x14ac:dyDescent="0.25">
      <c r="A106" s="3" t="str">
        <f t="shared" si="1"/>
        <v>/2020 - SME</v>
      </c>
      <c r="B106" s="4">
        <v>43959</v>
      </c>
      <c r="C106" s="5" t="s">
        <v>25</v>
      </c>
      <c r="D106" s="4"/>
      <c r="E106" s="4" t="s">
        <v>38</v>
      </c>
      <c r="F106" s="6" t="s">
        <v>59</v>
      </c>
      <c r="G106" s="7" t="s">
        <v>227</v>
      </c>
      <c r="H106" s="5" t="s">
        <v>29</v>
      </c>
      <c r="I106" s="6" t="s">
        <v>43</v>
      </c>
      <c r="J106" s="6" t="s">
        <v>228</v>
      </c>
      <c r="K106" s="6" t="str">
        <f>IF([1]!Tabela1[[#This Row],[Colunas1]]="","",VLOOKUP([1]!Tabela1[[#This Row],[Colunas1]],[1]UNIDADES!$A$2:$E$99,2,FALSE))</f>
        <v>RUA ARMINDA DE LIMA, 788</v>
      </c>
      <c r="L106" s="6" t="str">
        <f>IF([1]!Tabela1[[#This Row],[Colunas1]]="","",VLOOKUP([1]!Tabela1[[#This Row],[Colunas1]],[1]UNIDADES!$A$2:$E$99,3,FALSE))</f>
        <v>VILA PROGRESSO</v>
      </c>
      <c r="M106" s="5" t="str">
        <f>IF([1]!Tabela1[[#This Row],[Colunas1]]="","",VLOOKUP([1]!Tabela1[[#This Row],[Colunas1]],[1]UNIDADES!$A$2:$E$99,4,FALSE))</f>
        <v>2475-9000</v>
      </c>
      <c r="N106" s="5" t="str">
        <f>IF([1]!Tabela1[[#This Row],[Colunas1]]="","",VLOOKUP([1]!Tabela1[[#This Row],[Colunas1]],[1]UNIDADES!$A$2:$E$99,5,FALSE))</f>
        <v>0001-16-07</v>
      </c>
      <c r="O106" s="6" t="s">
        <v>225</v>
      </c>
      <c r="P106" s="5" t="s">
        <v>44</v>
      </c>
    </row>
    <row r="107" spans="1:16" ht="120" x14ac:dyDescent="0.25">
      <c r="A107" s="8" t="str">
        <f t="shared" si="1"/>
        <v>/2020 - SME</v>
      </c>
      <c r="B107" s="9">
        <v>43959</v>
      </c>
      <c r="C107" s="10" t="s">
        <v>25</v>
      </c>
      <c r="D107" s="9"/>
      <c r="E107" s="9" t="s">
        <v>38</v>
      </c>
      <c r="F107" s="11" t="s">
        <v>18</v>
      </c>
      <c r="G107" s="12" t="s">
        <v>229</v>
      </c>
      <c r="H107" s="10" t="s">
        <v>29</v>
      </c>
      <c r="I107" s="11" t="s">
        <v>43</v>
      </c>
      <c r="J107" s="11"/>
      <c r="K107" s="11" t="str">
        <f>IF([1]!Tabela1[[#This Row],[Colunas1]]="","",VLOOKUP([1]!Tabela1[[#This Row],[Colunas1]],[1]UNIDADES!$A$2:$E$99,2,FALSE))</f>
        <v>RUA ARMINDA DE LIMA, 788</v>
      </c>
      <c r="L107" s="11" t="str">
        <f>IF([1]!Tabela1[[#This Row],[Colunas1]]="","",VLOOKUP([1]!Tabela1[[#This Row],[Colunas1]],[1]UNIDADES!$A$2:$E$99,3,FALSE))</f>
        <v>VILA PROGRESSO</v>
      </c>
      <c r="M107" s="10" t="str">
        <f>IF([1]!Tabela1[[#This Row],[Colunas1]]="","",VLOOKUP([1]!Tabela1[[#This Row],[Colunas1]],[1]UNIDADES!$A$2:$E$99,4,FALSE))</f>
        <v>2475-9000</v>
      </c>
      <c r="N107" s="10" t="str">
        <f>IF([1]!Tabela1[[#This Row],[Colunas1]]="","",VLOOKUP([1]!Tabela1[[#This Row],[Colunas1]],[1]UNIDADES!$A$2:$E$99,5,FALSE))</f>
        <v>0001-16-07</v>
      </c>
      <c r="O107" s="11" t="s">
        <v>225</v>
      </c>
      <c r="P107" s="10" t="s">
        <v>44</v>
      </c>
    </row>
    <row r="108" spans="1:16" ht="150" x14ac:dyDescent="0.25">
      <c r="A108" s="3" t="str">
        <f t="shared" si="1"/>
        <v>/2020 - SME</v>
      </c>
      <c r="B108" s="4">
        <v>43959</v>
      </c>
      <c r="C108" s="5" t="s">
        <v>25</v>
      </c>
      <c r="D108" s="4"/>
      <c r="E108" s="4" t="s">
        <v>38</v>
      </c>
      <c r="F108" s="6" t="s">
        <v>59</v>
      </c>
      <c r="G108" s="7" t="s">
        <v>230</v>
      </c>
      <c r="H108" s="5" t="s">
        <v>29</v>
      </c>
      <c r="I108" s="6" t="s">
        <v>43</v>
      </c>
      <c r="J108" s="6" t="s">
        <v>231</v>
      </c>
      <c r="K108" s="6" t="str">
        <f>IF([1]!Tabela1[[#This Row],[Colunas1]]="","",VLOOKUP([1]!Tabela1[[#This Row],[Colunas1]],[1]UNIDADES!$A$2:$E$99,2,FALSE))</f>
        <v>RUA ARMINDA DE LIMA, 788</v>
      </c>
      <c r="L108" s="6" t="str">
        <f>IF([1]!Tabela1[[#This Row],[Colunas1]]="","",VLOOKUP([1]!Tabela1[[#This Row],[Colunas1]],[1]UNIDADES!$A$2:$E$99,3,FALSE))</f>
        <v>VILA PROGRESSO</v>
      </c>
      <c r="M108" s="5" t="str">
        <f>IF([1]!Tabela1[[#This Row],[Colunas1]]="","",VLOOKUP([1]!Tabela1[[#This Row],[Colunas1]],[1]UNIDADES!$A$2:$E$99,4,FALSE))</f>
        <v>2475-9000</v>
      </c>
      <c r="N108" s="5" t="str">
        <f>IF([1]!Tabela1[[#This Row],[Colunas1]]="","",VLOOKUP([1]!Tabela1[[#This Row],[Colunas1]],[1]UNIDADES!$A$2:$E$99,5,FALSE))</f>
        <v>0001-16-07</v>
      </c>
      <c r="O108" s="6" t="s">
        <v>225</v>
      </c>
      <c r="P108" s="5" t="s">
        <v>44</v>
      </c>
    </row>
    <row r="109" spans="1:16" ht="120" x14ac:dyDescent="0.25">
      <c r="A109" s="8" t="str">
        <f t="shared" si="1"/>
        <v>/2020 - SME</v>
      </c>
      <c r="B109" s="9">
        <v>43964</v>
      </c>
      <c r="C109" s="10" t="s">
        <v>25</v>
      </c>
      <c r="D109" s="9"/>
      <c r="E109" s="9" t="s">
        <v>26</v>
      </c>
      <c r="F109" s="11" t="s">
        <v>27</v>
      </c>
      <c r="G109" s="12" t="s">
        <v>232</v>
      </c>
      <c r="H109" s="10" t="s">
        <v>29</v>
      </c>
      <c r="I109" s="11" t="s">
        <v>82</v>
      </c>
      <c r="J109" s="11"/>
      <c r="K109" s="11" t="str">
        <f>IF([1]!Tabela1[[#This Row],[Colunas1]]="","",VLOOKUP([1]!Tabela1[[#This Row],[Colunas1]],[1]UNIDADES!$A$2:$E$99,2,FALSE))</f>
        <v xml:space="preserve">RUA PEDRO DE TOLEDO, 500 </v>
      </c>
      <c r="L109" s="11" t="str">
        <f>IF([1]!Tabela1[[#This Row],[Colunas1]]="","",VLOOKUP([1]!Tabela1[[#This Row],[Colunas1]],[1]UNIDADES!$A$2:$E$99,3,FALSE))</f>
        <v>TABOÃO</v>
      </c>
      <c r="M109" s="10" t="str">
        <f>IF([1]!Tabela1[[#This Row],[Colunas1]]="","",VLOOKUP([1]!Tabela1[[#This Row],[Colunas1]],[1]UNIDADES!$A$2:$E$99,4,FALSE))</f>
        <v xml:space="preserve"> 2404 4331</v>
      </c>
      <c r="N109" s="10" t="str">
        <f>IF([1]!Tabela1[[#This Row],[Colunas1]]="","",VLOOKUP([1]!Tabela1[[#This Row],[Colunas1]],[1]UNIDADES!$A$2:$E$99,5,FALSE))</f>
        <v>0001-16-01</v>
      </c>
      <c r="O109" s="11" t="s">
        <v>233</v>
      </c>
      <c r="P109" s="10" t="s">
        <v>24</v>
      </c>
    </row>
    <row r="110" spans="1:16" ht="150" x14ac:dyDescent="0.25">
      <c r="A110" s="3" t="str">
        <f t="shared" si="1"/>
        <v>/2020 - SME</v>
      </c>
      <c r="B110" s="4">
        <v>43978</v>
      </c>
      <c r="C110" s="5" t="s">
        <v>146</v>
      </c>
      <c r="D110" s="4"/>
      <c r="E110" s="4" t="s">
        <v>26</v>
      </c>
      <c r="F110" s="6" t="s">
        <v>27</v>
      </c>
      <c r="G110" s="7" t="s">
        <v>234</v>
      </c>
      <c r="H110" s="5" t="s">
        <v>29</v>
      </c>
      <c r="I110" s="6" t="s">
        <v>78</v>
      </c>
      <c r="J110" s="6"/>
      <c r="K110" s="6" t="str">
        <f>IF([1]!Tabela1[[#This Row],[Colunas1]]="","",VLOOKUP([1]!Tabela1[[#This Row],[Colunas1]],[1]UNIDADES!$A$2:$E$99,2,FALSE))</f>
        <v>RUA PEDRO DE TOLEDO, 360</v>
      </c>
      <c r="L110" s="6" t="str">
        <f>IF([1]!Tabela1[[#This Row],[Colunas1]]="","",VLOOKUP([1]!Tabela1[[#This Row],[Colunas1]],[1]UNIDADES!$A$2:$E$99,3,FALSE))</f>
        <v>TABOÃO</v>
      </c>
      <c r="M110" s="5" t="str">
        <f>IF([1]!Tabela1[[#This Row],[Colunas1]]="","",VLOOKUP([1]!Tabela1[[#This Row],[Colunas1]],[1]UNIDADES!$A$2:$E$99,4,FALSE))</f>
        <v>2402-8710</v>
      </c>
      <c r="N110" s="5" t="str">
        <f>IF([1]!Tabela1[[#This Row],[Colunas1]]="","",VLOOKUP([1]!Tabela1[[#This Row],[Colunas1]],[1]UNIDADES!$A$2:$E$99,5,FALSE))</f>
        <v>0001-16-01</v>
      </c>
      <c r="O110" s="6" t="s">
        <v>235</v>
      </c>
      <c r="P110" s="5" t="s">
        <v>56</v>
      </c>
    </row>
    <row r="111" spans="1:16" ht="210" x14ac:dyDescent="0.25">
      <c r="A111" s="8" t="str">
        <f t="shared" si="1"/>
        <v>/2020 - SME</v>
      </c>
      <c r="B111" s="9">
        <v>43948</v>
      </c>
      <c r="C111" s="10"/>
      <c r="D111" s="9"/>
      <c r="E111" s="9" t="s">
        <v>17</v>
      </c>
      <c r="F111" s="11" t="s">
        <v>33</v>
      </c>
      <c r="G111" s="12" t="s">
        <v>236</v>
      </c>
      <c r="H111" s="10" t="s">
        <v>35</v>
      </c>
      <c r="I111" s="11" t="s">
        <v>82</v>
      </c>
      <c r="J111" s="11"/>
      <c r="K111" s="11" t="str">
        <f>IF([1]!Tabela1[[#This Row],[Colunas1]]="","",VLOOKUP([1]!Tabela1[[#This Row],[Colunas1]],[1]UNIDADES!$A$2:$E$99,2,FALSE))</f>
        <v xml:space="preserve">RUA PEDRO DE TOLEDO, 500 </v>
      </c>
      <c r="L111" s="11" t="str">
        <f>IF([1]!Tabela1[[#This Row],[Colunas1]]="","",VLOOKUP([1]!Tabela1[[#This Row],[Colunas1]],[1]UNIDADES!$A$2:$E$99,3,FALSE))</f>
        <v>TABOÃO</v>
      </c>
      <c r="M111" s="10" t="str">
        <f>IF([1]!Tabela1[[#This Row],[Colunas1]]="","",VLOOKUP([1]!Tabela1[[#This Row],[Colunas1]],[1]UNIDADES!$A$2:$E$99,4,FALSE))</f>
        <v xml:space="preserve"> 2404 4331</v>
      </c>
      <c r="N111" s="10" t="str">
        <f>IF([1]!Tabela1[[#This Row],[Colunas1]]="","",VLOOKUP([1]!Tabela1[[#This Row],[Colunas1]],[1]UNIDADES!$A$2:$E$99,5,FALSE))</f>
        <v>0001-16-01</v>
      </c>
      <c r="O111" s="11" t="s">
        <v>233</v>
      </c>
      <c r="P111" s="10" t="s">
        <v>24</v>
      </c>
    </row>
    <row r="112" spans="1:16" ht="210" x14ac:dyDescent="0.25">
      <c r="A112" s="3" t="str">
        <f t="shared" si="1"/>
        <v>/2020 - SME</v>
      </c>
      <c r="B112" s="4">
        <v>43963</v>
      </c>
      <c r="C112" s="5" t="s">
        <v>146</v>
      </c>
      <c r="D112" s="4"/>
      <c r="E112" s="4" t="s">
        <v>38</v>
      </c>
      <c r="F112" s="6" t="s">
        <v>27</v>
      </c>
      <c r="G112" s="7" t="s">
        <v>237</v>
      </c>
      <c r="H112" s="5" t="s">
        <v>29</v>
      </c>
      <c r="I112" s="6" t="s">
        <v>197</v>
      </c>
      <c r="J112" s="6"/>
      <c r="K112" s="6" t="str">
        <f>IF([1]!Tabela1[[#This Row],[Colunas1]]="","",VLOOKUP([1]!Tabela1[[#This Row],[Colunas1]],[1]UNIDADES!$A$2:$E$99,2,FALSE))</f>
        <v xml:space="preserve">RUA ANTÔNIO TAVA, 200 </v>
      </c>
      <c r="L112" s="6" t="str">
        <f>IF([1]!Tabela1[[#This Row],[Colunas1]]="","",VLOOKUP([1]!Tabela1[[#This Row],[Colunas1]],[1]UNIDADES!$A$2:$E$99,3,FALSE))</f>
        <v>BONSUCESSO</v>
      </c>
      <c r="M112" s="5" t="str">
        <f>IF([1]!Tabela1[[#This Row],[Colunas1]]="","",VLOOKUP([1]!Tabela1[[#This Row],[Colunas1]],[1]UNIDADES!$A$2:$E$99,4,FALSE))</f>
        <v xml:space="preserve"> 2438 2667</v>
      </c>
      <c r="N112" s="5" t="str">
        <f>IF([1]!Tabela1[[#This Row],[Colunas1]]="","",VLOOKUP([1]!Tabela1[[#This Row],[Colunas1]],[1]UNIDADES!$A$2:$E$99,5,FALSE))</f>
        <v>0001-16-01</v>
      </c>
      <c r="O112" s="6" t="s">
        <v>238</v>
      </c>
      <c r="P112" s="5" t="s">
        <v>24</v>
      </c>
    </row>
    <row r="113" spans="1:16" ht="409.5" x14ac:dyDescent="0.25">
      <c r="A113" s="8" t="str">
        <f t="shared" si="1"/>
        <v>/2020 - SME</v>
      </c>
      <c r="B113" s="9">
        <v>43969</v>
      </c>
      <c r="C113" s="10" t="s">
        <v>16</v>
      </c>
      <c r="D113" s="9"/>
      <c r="E113" s="9" t="s">
        <v>38</v>
      </c>
      <c r="F113" s="11" t="s">
        <v>59</v>
      </c>
      <c r="G113" s="12" t="s">
        <v>239</v>
      </c>
      <c r="H113" s="10" t="s">
        <v>35</v>
      </c>
      <c r="I113" s="11" t="s">
        <v>78</v>
      </c>
      <c r="J113" s="11"/>
      <c r="K113" s="11" t="str">
        <f>IF([1]!Tabela1[[#This Row],[Colunas1]]="","",VLOOKUP([1]!Tabela1[[#This Row],[Colunas1]],[1]UNIDADES!$A$2:$E$99,2,FALSE))</f>
        <v>RUA PEDRO DE TOLEDO, 360</v>
      </c>
      <c r="L113" s="11" t="str">
        <f>IF([1]!Tabela1[[#This Row],[Colunas1]]="","",VLOOKUP([1]!Tabela1[[#This Row],[Colunas1]],[1]UNIDADES!$A$2:$E$99,3,FALSE))</f>
        <v>TABOÃO</v>
      </c>
      <c r="M113" s="10" t="str">
        <f>IF([1]!Tabela1[[#This Row],[Colunas1]]="","",VLOOKUP([1]!Tabela1[[#This Row],[Colunas1]],[1]UNIDADES!$A$2:$E$99,4,FALSE))</f>
        <v>2402-8710</v>
      </c>
      <c r="N113" s="10" t="str">
        <f>IF([1]!Tabela1[[#This Row],[Colunas1]]="","",VLOOKUP([1]!Tabela1[[#This Row],[Colunas1]],[1]UNIDADES!$A$2:$E$99,5,FALSE))</f>
        <v>0001-16-01</v>
      </c>
      <c r="O113" s="11" t="s">
        <v>240</v>
      </c>
      <c r="P113" s="10" t="s">
        <v>24</v>
      </c>
    </row>
    <row r="114" spans="1:16" ht="409.5" x14ac:dyDescent="0.25">
      <c r="A114" s="3" t="str">
        <f t="shared" si="1"/>
        <v>/2020 - SME</v>
      </c>
      <c r="B114" s="4">
        <v>43972</v>
      </c>
      <c r="C114" s="5" t="s">
        <v>146</v>
      </c>
      <c r="D114" s="4"/>
      <c r="E114" s="4" t="s">
        <v>26</v>
      </c>
      <c r="F114" s="6" t="s">
        <v>59</v>
      </c>
      <c r="G114" s="7" t="s">
        <v>241</v>
      </c>
      <c r="H114" s="5" t="s">
        <v>29</v>
      </c>
      <c r="I114" s="6" t="s">
        <v>197</v>
      </c>
      <c r="J114" s="6" t="s">
        <v>242</v>
      </c>
      <c r="K114" s="6" t="str">
        <f>IF([1]!Tabela1[[#This Row],[Colunas1]]="","",VLOOKUP([1]!Tabela1[[#This Row],[Colunas1]],[1]UNIDADES!$A$2:$E$99,2,FALSE))</f>
        <v xml:space="preserve">RUA ANTÔNIO TAVA, 200 </v>
      </c>
      <c r="L114" s="6" t="str">
        <f>IF([1]!Tabela1[[#This Row],[Colunas1]]="","",VLOOKUP([1]!Tabela1[[#This Row],[Colunas1]],[1]UNIDADES!$A$2:$E$99,3,FALSE))</f>
        <v>BONSUCESSO</v>
      </c>
      <c r="M114" s="5" t="str">
        <f>IF([1]!Tabela1[[#This Row],[Colunas1]]="","",VLOOKUP([1]!Tabela1[[#This Row],[Colunas1]],[1]UNIDADES!$A$2:$E$99,4,FALSE))</f>
        <v xml:space="preserve"> 2438 2667</v>
      </c>
      <c r="N114" s="5" t="str">
        <f>IF([1]!Tabela1[[#This Row],[Colunas1]]="","",VLOOKUP([1]!Tabela1[[#This Row],[Colunas1]],[1]UNIDADES!$A$2:$E$99,5,FALSE))</f>
        <v>0001-16-01</v>
      </c>
      <c r="O114" s="6" t="s">
        <v>198</v>
      </c>
      <c r="P114" s="5" t="s">
        <v>24</v>
      </c>
    </row>
    <row r="115" spans="1:16" ht="405" x14ac:dyDescent="0.25">
      <c r="A115" s="8" t="str">
        <f t="shared" si="1"/>
        <v>/2020 - SME</v>
      </c>
      <c r="B115" s="9">
        <v>43977</v>
      </c>
      <c r="C115" s="10" t="s">
        <v>146</v>
      </c>
      <c r="D115" s="9">
        <v>43997</v>
      </c>
      <c r="E115" s="9" t="s">
        <v>38</v>
      </c>
      <c r="F115" s="11" t="s">
        <v>59</v>
      </c>
      <c r="G115" s="12" t="s">
        <v>243</v>
      </c>
      <c r="H115" s="10" t="s">
        <v>29</v>
      </c>
      <c r="I115" s="11" t="s">
        <v>30</v>
      </c>
      <c r="J115" s="11" t="s">
        <v>244</v>
      </c>
      <c r="K115" s="11" t="str">
        <f>IF([1]!Tabela1[[#This Row],[Colunas1]]="","",VLOOKUP([1]!Tabela1[[#This Row],[Colunas1]],[1]UNIDADES!$A$2:$E$99,2,FALSE))</f>
        <v>RUA BENJAMIN HARRIS HUNNICUTT, 4.400</v>
      </c>
      <c r="L115" s="11" t="str">
        <f>IF([1]!Tabela1[[#This Row],[Colunas1]]="","",VLOOKUP([1]!Tabela1[[#This Row],[Colunas1]],[1]UNIDADES!$A$2:$E$99,3,FALSE))</f>
        <v>CABUÇU</v>
      </c>
      <c r="M115" s="10" t="str">
        <f>IF([1]!Tabela1[[#This Row],[Colunas1]]="","",VLOOKUP([1]!Tabela1[[#This Row],[Colunas1]],[1]UNIDADES!$A$2:$E$99,4,FALSE))</f>
        <v>2458 2454</v>
      </c>
      <c r="N115" s="10" t="str">
        <f>IF([1]!Tabela1[[#This Row],[Colunas1]]="","",VLOOKUP([1]!Tabela1[[#This Row],[Colunas1]],[1]UNIDADES!$A$2:$E$99,5,FALSE))</f>
        <v>0001-16-01</v>
      </c>
      <c r="O115" s="11" t="s">
        <v>32</v>
      </c>
      <c r="P115" s="10" t="s">
        <v>24</v>
      </c>
    </row>
    <row r="116" spans="1:16" ht="409.5" x14ac:dyDescent="0.25">
      <c r="A116" s="3" t="str">
        <f t="shared" si="1"/>
        <v>/2020 - SME</v>
      </c>
      <c r="B116" s="4">
        <v>43978</v>
      </c>
      <c r="C116" s="5" t="s">
        <v>16</v>
      </c>
      <c r="D116" s="4">
        <v>43978</v>
      </c>
      <c r="E116" s="4" t="s">
        <v>17</v>
      </c>
      <c r="F116" s="6" t="s">
        <v>27</v>
      </c>
      <c r="G116" s="7" t="s">
        <v>245</v>
      </c>
      <c r="H116" s="5" t="s">
        <v>35</v>
      </c>
      <c r="I116" s="6" t="s">
        <v>43</v>
      </c>
      <c r="J116" s="6"/>
      <c r="K116" s="6" t="str">
        <f>IF([1]!Tabela1[[#This Row],[Colunas1]]="","",VLOOKUP([1]!Tabela1[[#This Row],[Colunas1]],[1]UNIDADES!$A$2:$E$99,2,FALSE))</f>
        <v>RUA ARMINDA DE LIMA, 788</v>
      </c>
      <c r="L116" s="6" t="str">
        <f>IF([1]!Tabela1[[#This Row],[Colunas1]]="","",VLOOKUP([1]!Tabela1[[#This Row],[Colunas1]],[1]UNIDADES!$A$2:$E$99,3,FALSE))</f>
        <v>VILA PROGRESSO</v>
      </c>
      <c r="M116" s="5" t="str">
        <f>IF([1]!Tabela1[[#This Row],[Colunas1]]="","",VLOOKUP([1]!Tabela1[[#This Row],[Colunas1]],[1]UNIDADES!$A$2:$E$99,4,FALSE))</f>
        <v>2475-9000</v>
      </c>
      <c r="N116" s="5" t="str">
        <f>IF([1]!Tabela1[[#This Row],[Colunas1]]="","",VLOOKUP([1]!Tabela1[[#This Row],[Colunas1]],[1]UNIDADES!$A$2:$E$99,5,FALSE))</f>
        <v>0001-16-07</v>
      </c>
      <c r="O116" s="6" t="s">
        <v>67</v>
      </c>
      <c r="P116" s="5" t="s">
        <v>24</v>
      </c>
    </row>
    <row r="117" spans="1:16" ht="409.5" x14ac:dyDescent="0.25">
      <c r="A117" s="8" t="str">
        <f t="shared" si="1"/>
        <v>/2020 - SME</v>
      </c>
      <c r="B117" s="9">
        <v>43949</v>
      </c>
      <c r="C117" s="10"/>
      <c r="D117" s="9"/>
      <c r="E117" s="9" t="s">
        <v>17</v>
      </c>
      <c r="F117" s="11" t="s">
        <v>18</v>
      </c>
      <c r="G117" s="12" t="s">
        <v>246</v>
      </c>
      <c r="H117" s="10" t="s">
        <v>20</v>
      </c>
      <c r="I117" s="11" t="s">
        <v>43</v>
      </c>
      <c r="J117" s="11"/>
      <c r="K117" s="11" t="str">
        <f>IF([1]!Tabela1[[#This Row],[Colunas1]]="","",VLOOKUP([1]!Tabela1[[#This Row],[Colunas1]],[1]UNIDADES!$A$2:$E$99,2,FALSE))</f>
        <v>RUA ARMINDA DE LIMA, 788</v>
      </c>
      <c r="L117" s="11" t="str">
        <f>IF([1]!Tabela1[[#This Row],[Colunas1]]="","",VLOOKUP([1]!Tabela1[[#This Row],[Colunas1]],[1]UNIDADES!$A$2:$E$99,3,FALSE))</f>
        <v>VILA PROGRESSO</v>
      </c>
      <c r="M117" s="10" t="str">
        <f>IF([1]!Tabela1[[#This Row],[Colunas1]]="","",VLOOKUP([1]!Tabela1[[#This Row],[Colunas1]],[1]UNIDADES!$A$2:$E$99,4,FALSE))</f>
        <v>2475-9000</v>
      </c>
      <c r="N117" s="10" t="str">
        <f>IF([1]!Tabela1[[#This Row],[Colunas1]]="","",VLOOKUP([1]!Tabela1[[#This Row],[Colunas1]],[1]UNIDADES!$A$2:$E$99,5,FALSE))</f>
        <v>0001-16-07</v>
      </c>
      <c r="O117" s="11" t="s">
        <v>67</v>
      </c>
      <c r="P117" s="10" t="s">
        <v>24</v>
      </c>
    </row>
    <row r="118" spans="1:16" ht="240" x14ac:dyDescent="0.25">
      <c r="A118" s="3" t="str">
        <f t="shared" si="1"/>
        <v>/2020 - SME</v>
      </c>
      <c r="B118" s="4">
        <v>43955</v>
      </c>
      <c r="C118" s="5" t="s">
        <v>16</v>
      </c>
      <c r="D118" s="4"/>
      <c r="E118" s="4" t="s">
        <v>38</v>
      </c>
      <c r="F118" s="6" t="s">
        <v>27</v>
      </c>
      <c r="G118" s="7" t="s">
        <v>247</v>
      </c>
      <c r="H118" s="5" t="s">
        <v>35</v>
      </c>
      <c r="I118" s="6" t="s">
        <v>43</v>
      </c>
      <c r="J118" s="6" t="s">
        <v>248</v>
      </c>
      <c r="K118" s="6" t="str">
        <f>IF([1]!Tabela1[[#This Row],[Colunas1]]="","",VLOOKUP([1]!Tabela1[[#This Row],[Colunas1]],[1]UNIDADES!$A$2:$E$99,2,FALSE))</f>
        <v>RUA ARMINDA DE LIMA, 788</v>
      </c>
      <c r="L118" s="6" t="str">
        <f>IF([1]!Tabela1[[#This Row],[Colunas1]]="","",VLOOKUP([1]!Tabela1[[#This Row],[Colunas1]],[1]UNIDADES!$A$2:$E$99,3,FALSE))</f>
        <v>VILA PROGRESSO</v>
      </c>
      <c r="M118" s="5" t="str">
        <f>IF([1]!Tabela1[[#This Row],[Colunas1]]="","",VLOOKUP([1]!Tabela1[[#This Row],[Colunas1]],[1]UNIDADES!$A$2:$E$99,4,FALSE))</f>
        <v>2475-9000</v>
      </c>
      <c r="N118" s="5" t="str">
        <f>IF([1]!Tabela1[[#This Row],[Colunas1]]="","",VLOOKUP([1]!Tabela1[[#This Row],[Colunas1]],[1]UNIDADES!$A$2:$E$99,5,FALSE))</f>
        <v>0001-16-07</v>
      </c>
      <c r="O118" s="6" t="s">
        <v>67</v>
      </c>
      <c r="P118" s="5" t="s">
        <v>24</v>
      </c>
    </row>
    <row r="119" spans="1:16" ht="150" x14ac:dyDescent="0.25">
      <c r="A119" s="8" t="str">
        <f t="shared" si="1"/>
        <v>/2020 - SME</v>
      </c>
      <c r="B119" s="9">
        <v>43978</v>
      </c>
      <c r="C119" s="10" t="s">
        <v>16</v>
      </c>
      <c r="D119" s="9"/>
      <c r="E119" s="9" t="s">
        <v>26</v>
      </c>
      <c r="F119" s="11" t="s">
        <v>27</v>
      </c>
      <c r="G119" s="12" t="s">
        <v>249</v>
      </c>
      <c r="H119" s="10" t="s">
        <v>100</v>
      </c>
      <c r="I119" s="11" t="s">
        <v>43</v>
      </c>
      <c r="J119" s="11"/>
      <c r="K119" s="11" t="str">
        <f>IF([1]!Tabela1[[#This Row],[Colunas1]]="","",VLOOKUP([1]!Tabela1[[#This Row],[Colunas1]],[1]UNIDADES!$A$2:$E$99,2,FALSE))</f>
        <v>RUA ARMINDA DE LIMA, 788</v>
      </c>
      <c r="L119" s="11" t="str">
        <f>IF([1]!Tabela1[[#This Row],[Colunas1]]="","",VLOOKUP([1]!Tabela1[[#This Row],[Colunas1]],[1]UNIDADES!$A$2:$E$99,3,FALSE))</f>
        <v>VILA PROGRESSO</v>
      </c>
      <c r="M119" s="10" t="str">
        <f>IF([1]!Tabela1[[#This Row],[Colunas1]]="","",VLOOKUP([1]!Tabela1[[#This Row],[Colunas1]],[1]UNIDADES!$A$2:$E$99,4,FALSE))</f>
        <v>2475-9000</v>
      </c>
      <c r="N119" s="10" t="str">
        <f>IF([1]!Tabela1[[#This Row],[Colunas1]]="","",VLOOKUP([1]!Tabela1[[#This Row],[Colunas1]],[1]UNIDADES!$A$2:$E$99,5,FALSE))</f>
        <v>0001-16-07</v>
      </c>
      <c r="O119" s="11" t="s">
        <v>250</v>
      </c>
      <c r="P119" s="10" t="s">
        <v>44</v>
      </c>
    </row>
    <row r="120" spans="1:16" ht="120" x14ac:dyDescent="0.25">
      <c r="A120" s="3" t="str">
        <f t="shared" si="1"/>
        <v>/2020 - SME</v>
      </c>
      <c r="B120" s="4">
        <v>43984</v>
      </c>
      <c r="C120" s="5" t="s">
        <v>16</v>
      </c>
      <c r="D120" s="4"/>
      <c r="E120" s="4" t="s">
        <v>38</v>
      </c>
      <c r="F120" s="6" t="s">
        <v>59</v>
      </c>
      <c r="G120" s="7" t="s">
        <v>251</v>
      </c>
      <c r="H120" s="5" t="s">
        <v>29</v>
      </c>
      <c r="I120" s="6" t="s">
        <v>43</v>
      </c>
      <c r="J120" s="6"/>
      <c r="K120" s="6" t="str">
        <f>IF([1]!Tabela1[[#This Row],[Colunas1]]="","",VLOOKUP([1]!Tabela1[[#This Row],[Colunas1]],[1]UNIDADES!$A$2:$E$99,2,FALSE))</f>
        <v>RUA ARMINDA DE LIMA, 788</v>
      </c>
      <c r="L120" s="6" t="str">
        <f>IF([1]!Tabela1[[#This Row],[Colunas1]]="","",VLOOKUP([1]!Tabela1[[#This Row],[Colunas1]],[1]UNIDADES!$A$2:$E$99,3,FALSE))</f>
        <v>VILA PROGRESSO</v>
      </c>
      <c r="M120" s="5" t="str">
        <f>IF([1]!Tabela1[[#This Row],[Colunas1]]="","",VLOOKUP([1]!Tabela1[[#This Row],[Colunas1]],[1]UNIDADES!$A$2:$E$99,4,FALSE))</f>
        <v>2475-9000</v>
      </c>
      <c r="N120" s="5" t="str">
        <f>IF([1]!Tabela1[[#This Row],[Colunas1]]="","",VLOOKUP([1]!Tabela1[[#This Row],[Colunas1]],[1]UNIDADES!$A$2:$E$99,5,FALSE))</f>
        <v>0001-16-07</v>
      </c>
      <c r="O120" s="6" t="s">
        <v>58</v>
      </c>
      <c r="P120" s="5" t="s">
        <v>44</v>
      </c>
    </row>
    <row r="121" spans="1:16" ht="409.5" x14ac:dyDescent="0.25">
      <c r="A121" s="8" t="str">
        <f t="shared" si="1"/>
        <v>/2020 - SME</v>
      </c>
      <c r="B121" s="9">
        <v>43985</v>
      </c>
      <c r="C121" s="10" t="s">
        <v>16</v>
      </c>
      <c r="D121" s="9"/>
      <c r="E121" s="9" t="s">
        <v>17</v>
      </c>
      <c r="F121" s="11" t="s">
        <v>33</v>
      </c>
      <c r="G121" s="12" t="s">
        <v>252</v>
      </c>
      <c r="H121" s="10" t="s">
        <v>35</v>
      </c>
      <c r="I121" s="11" t="s">
        <v>43</v>
      </c>
      <c r="J121" s="11"/>
      <c r="K121" s="11" t="str">
        <f>IF([1]!Tabela1[[#This Row],[Colunas1]]="","",VLOOKUP([1]!Tabela1[[#This Row],[Colunas1]],[1]UNIDADES!$A$2:$E$99,2,FALSE))</f>
        <v>RUA ARMINDA DE LIMA, 788</v>
      </c>
      <c r="L121" s="11" t="str">
        <f>IF([1]!Tabela1[[#This Row],[Colunas1]]="","",VLOOKUP([1]!Tabela1[[#This Row],[Colunas1]],[1]UNIDADES!$A$2:$E$99,3,FALSE))</f>
        <v>VILA PROGRESSO</v>
      </c>
      <c r="M121" s="10" t="str">
        <f>IF([1]!Tabela1[[#This Row],[Colunas1]]="","",VLOOKUP([1]!Tabela1[[#This Row],[Colunas1]],[1]UNIDADES!$A$2:$E$99,4,FALSE))</f>
        <v>2475-9000</v>
      </c>
      <c r="N121" s="10" t="str">
        <f>IF([1]!Tabela1[[#This Row],[Colunas1]]="","",VLOOKUP([1]!Tabela1[[#This Row],[Colunas1]],[1]UNIDADES!$A$2:$E$99,5,FALSE))</f>
        <v>0001-16-07</v>
      </c>
      <c r="O121" s="11" t="s">
        <v>67</v>
      </c>
      <c r="P121" s="10" t="s">
        <v>24</v>
      </c>
    </row>
    <row r="122" spans="1:16" ht="150" x14ac:dyDescent="0.25">
      <c r="A122" s="3" t="str">
        <f t="shared" si="1"/>
        <v>/2020 - SME</v>
      </c>
      <c r="B122" s="4">
        <v>44004</v>
      </c>
      <c r="C122" s="5" t="s">
        <v>25</v>
      </c>
      <c r="D122" s="4"/>
      <c r="E122" s="4" t="s">
        <v>26</v>
      </c>
      <c r="F122" s="6" t="s">
        <v>27</v>
      </c>
      <c r="G122" s="7" t="s">
        <v>253</v>
      </c>
      <c r="H122" s="5" t="s">
        <v>29</v>
      </c>
      <c r="I122" s="6" t="s">
        <v>43</v>
      </c>
      <c r="J122" s="6" t="s">
        <v>52</v>
      </c>
      <c r="K122" s="6" t="str">
        <f>IF([1]!Tabela1[[#This Row],[Colunas1]]="","",VLOOKUP([1]!Tabela1[[#This Row],[Colunas1]],[1]UNIDADES!$A$2:$E$99,2,FALSE))</f>
        <v>RUA ARMINDA DE LIMA, 788</v>
      </c>
      <c r="L122" s="6" t="str">
        <f>IF([1]!Tabela1[[#This Row],[Colunas1]]="","",VLOOKUP([1]!Tabela1[[#This Row],[Colunas1]],[1]UNIDADES!$A$2:$E$99,3,FALSE))</f>
        <v>VILA PROGRESSO</v>
      </c>
      <c r="M122" s="5" t="str">
        <f>IF([1]!Tabela1[[#This Row],[Colunas1]]="","",VLOOKUP([1]!Tabela1[[#This Row],[Colunas1]],[1]UNIDADES!$A$2:$E$99,4,FALSE))</f>
        <v>2475-9000</v>
      </c>
      <c r="N122" s="5" t="str">
        <f>IF([1]!Tabela1[[#This Row],[Colunas1]]="","",VLOOKUP([1]!Tabela1[[#This Row],[Colunas1]],[1]UNIDADES!$A$2:$E$99,5,FALSE))</f>
        <v>0001-16-07</v>
      </c>
      <c r="O122" s="6" t="s">
        <v>254</v>
      </c>
      <c r="P122" s="5" t="s">
        <v>24</v>
      </c>
    </row>
    <row r="123" spans="1:16" ht="75" x14ac:dyDescent="0.25">
      <c r="A123" s="8" t="str">
        <f t="shared" si="1"/>
        <v>/2020 - SME</v>
      </c>
      <c r="B123" s="9">
        <v>44004</v>
      </c>
      <c r="C123" s="10" t="s">
        <v>25</v>
      </c>
      <c r="D123" s="9"/>
      <c r="E123" s="9" t="s">
        <v>38</v>
      </c>
      <c r="F123" s="11" t="s">
        <v>33</v>
      </c>
      <c r="G123" s="12" t="s">
        <v>88</v>
      </c>
      <c r="H123" s="10" t="s">
        <v>29</v>
      </c>
      <c r="I123" s="11" t="s">
        <v>36</v>
      </c>
      <c r="J123" s="11"/>
      <c r="K123" s="11" t="str">
        <f>IF([1]!Tabela1[[#This Row],[Colunas1]]="","",VLOOKUP([1]!Tabela1[[#This Row],[Colunas1]],[1]UNIDADES!$A$2:$E$99,2,FALSE))</f>
        <v>AV. PAPA JOÃO PAULO, 2000</v>
      </c>
      <c r="L123" s="11" t="str">
        <f>IF([1]!Tabela1[[#This Row],[Colunas1]]="","",VLOOKUP([1]!Tabela1[[#This Row],[Colunas1]],[1]UNIDADES!$A$2:$E$99,3,FALSE))</f>
        <v>CUMBICA</v>
      </c>
      <c r="M123" s="10" t="str">
        <f>IF([1]!Tabela1[[#This Row],[Colunas1]]="","",VLOOKUP([1]!Tabela1[[#This Row],[Colunas1]],[1]UNIDADES!$A$2:$E$99,4,FALSE))</f>
        <v xml:space="preserve"> 2484-7772</v>
      </c>
      <c r="N123" s="10" t="str">
        <f>IF([1]!Tabela1[[#This Row],[Colunas1]]="","",VLOOKUP([1]!Tabela1[[#This Row],[Colunas1]],[1]UNIDADES!$A$2:$E$99,5,FALSE))</f>
        <v>0001-16-01</v>
      </c>
      <c r="O123" s="11" t="s">
        <v>220</v>
      </c>
      <c r="P123" s="10" t="s">
        <v>24</v>
      </c>
    </row>
    <row r="124" spans="1:16" ht="120" x14ac:dyDescent="0.25">
      <c r="A124" s="3" t="str">
        <f t="shared" si="1"/>
        <v>/2020 - SME</v>
      </c>
      <c r="B124" s="4">
        <v>44004</v>
      </c>
      <c r="C124" s="5" t="s">
        <v>255</v>
      </c>
      <c r="D124" s="4"/>
      <c r="E124" s="4" t="s">
        <v>26</v>
      </c>
      <c r="F124" s="6" t="s">
        <v>33</v>
      </c>
      <c r="G124" s="7" t="s">
        <v>256</v>
      </c>
      <c r="H124" s="5" t="s">
        <v>29</v>
      </c>
      <c r="I124" s="6" t="s">
        <v>30</v>
      </c>
      <c r="J124" s="6"/>
      <c r="K124" s="6" t="str">
        <f>IF([1]!Tabela1[[#This Row],[Colunas1]]="","",VLOOKUP([1]!Tabela1[[#This Row],[Colunas1]],[1]UNIDADES!$A$2:$E$99,2,FALSE))</f>
        <v>RUA BENJAMIN HARRIS HUNNICUTT, 4.400</v>
      </c>
      <c r="L124" s="6" t="str">
        <f>IF([1]!Tabela1[[#This Row],[Colunas1]]="","",VLOOKUP([1]!Tabela1[[#This Row],[Colunas1]],[1]UNIDADES!$A$2:$E$99,3,FALSE))</f>
        <v>CABUÇU</v>
      </c>
      <c r="M124" s="5" t="str">
        <f>IF([1]!Tabela1[[#This Row],[Colunas1]]="","",VLOOKUP([1]!Tabela1[[#This Row],[Colunas1]],[1]UNIDADES!$A$2:$E$99,4,FALSE))</f>
        <v>2458 2454</v>
      </c>
      <c r="N124" s="5" t="str">
        <f>IF([1]!Tabela1[[#This Row],[Colunas1]]="","",VLOOKUP([1]!Tabela1[[#This Row],[Colunas1]],[1]UNIDADES!$A$2:$E$99,5,FALSE))</f>
        <v>0001-16-01</v>
      </c>
      <c r="O124" s="6" t="s">
        <v>257</v>
      </c>
      <c r="P124" s="5" t="s">
        <v>24</v>
      </c>
    </row>
    <row r="125" spans="1:16" ht="120" x14ac:dyDescent="0.25">
      <c r="A125" s="8" t="str">
        <f t="shared" si="1"/>
        <v>/2020 - SME</v>
      </c>
      <c r="B125" s="9">
        <v>44004</v>
      </c>
      <c r="C125" s="10" t="s">
        <v>25</v>
      </c>
      <c r="D125" s="9"/>
      <c r="E125" s="9" t="s">
        <v>26</v>
      </c>
      <c r="F125" s="11" t="s">
        <v>33</v>
      </c>
      <c r="G125" s="12" t="s">
        <v>258</v>
      </c>
      <c r="H125" s="10" t="s">
        <v>29</v>
      </c>
      <c r="I125" s="11" t="s">
        <v>43</v>
      </c>
      <c r="J125" s="11"/>
      <c r="K125" s="11" t="str">
        <f>IF([1]!Tabela1[[#This Row],[Colunas1]]="","",VLOOKUP([1]!Tabela1[[#This Row],[Colunas1]],[1]UNIDADES!$A$2:$E$99,2,FALSE))</f>
        <v>RUA ARMINDA DE LIMA, 788</v>
      </c>
      <c r="L125" s="11" t="str">
        <f>IF([1]!Tabela1[[#This Row],[Colunas1]]="","",VLOOKUP([1]!Tabela1[[#This Row],[Colunas1]],[1]UNIDADES!$A$2:$E$99,3,FALSE))</f>
        <v>VILA PROGRESSO</v>
      </c>
      <c r="M125" s="10" t="str">
        <f>IF([1]!Tabela1[[#This Row],[Colunas1]]="","",VLOOKUP([1]!Tabela1[[#This Row],[Colunas1]],[1]UNIDADES!$A$2:$E$99,4,FALSE))</f>
        <v>2475-9000</v>
      </c>
      <c r="N125" s="10" t="str">
        <f>IF([1]!Tabela1[[#This Row],[Colunas1]]="","",VLOOKUP([1]!Tabela1[[#This Row],[Colunas1]],[1]UNIDADES!$A$2:$E$99,5,FALSE))</f>
        <v>0001-16-07</v>
      </c>
      <c r="O125" s="11" t="s">
        <v>259</v>
      </c>
      <c r="P125" s="10" t="s">
        <v>24</v>
      </c>
    </row>
    <row r="126" spans="1:16" ht="75" x14ac:dyDescent="0.25">
      <c r="A126" s="3" t="str">
        <f t="shared" si="1"/>
        <v>/2020 - SME</v>
      </c>
      <c r="B126" s="4">
        <v>44004</v>
      </c>
      <c r="C126" s="5" t="s">
        <v>25</v>
      </c>
      <c r="D126" s="4"/>
      <c r="E126" s="4" t="s">
        <v>26</v>
      </c>
      <c r="F126" s="6" t="s">
        <v>33</v>
      </c>
      <c r="G126" s="7" t="s">
        <v>88</v>
      </c>
      <c r="H126" s="5" t="s">
        <v>29</v>
      </c>
      <c r="I126" s="6" t="s">
        <v>131</v>
      </c>
      <c r="J126" s="6"/>
      <c r="K126" s="6" t="str">
        <f>IF([1]!Tabela1[[#This Row],[Colunas1]]="","",VLOOKUP([1]!Tabela1[[#This Row],[Colunas1]],[1]UNIDADES!$A$2:$E$99,2,FALSE))</f>
        <v>RUA ARACY, 188</v>
      </c>
      <c r="L126" s="6" t="str">
        <f>IF([1]!Tabela1[[#This Row],[Colunas1]]="","",VLOOKUP([1]!Tabela1[[#This Row],[Colunas1]],[1]UNIDADES!$A$2:$E$99,3,FALSE))</f>
        <v>JARDIM LEBLON</v>
      </c>
      <c r="M126" s="5" t="str">
        <f>IF([1]!Tabela1[[#This Row],[Colunas1]]="","",VLOOKUP([1]!Tabela1[[#This Row],[Colunas1]],[1]UNIDADES!$A$2:$E$99,4,FALSE))</f>
        <v>2486 2728</v>
      </c>
      <c r="N126" s="5" t="str">
        <f>IF([1]!Tabela1[[#This Row],[Colunas1]]="","",VLOOKUP([1]!Tabela1[[#This Row],[Colunas1]],[1]UNIDADES!$A$2:$E$99,5,FALSE))</f>
        <v>0001-16-01</v>
      </c>
      <c r="O126" s="6" t="s">
        <v>220</v>
      </c>
      <c r="P126" s="5" t="s">
        <v>24</v>
      </c>
    </row>
    <row r="127" spans="1:16" ht="105" x14ac:dyDescent="0.25">
      <c r="A127" s="8" t="str">
        <f t="shared" si="1"/>
        <v>/2020 - SME</v>
      </c>
      <c r="B127" s="9">
        <v>44004</v>
      </c>
      <c r="C127" s="10" t="s">
        <v>25</v>
      </c>
      <c r="D127" s="9"/>
      <c r="E127" s="9" t="s">
        <v>17</v>
      </c>
      <c r="F127" s="11" t="s">
        <v>27</v>
      </c>
      <c r="G127" s="12" t="s">
        <v>260</v>
      </c>
      <c r="H127" s="10" t="s">
        <v>29</v>
      </c>
      <c r="I127" s="11" t="s">
        <v>21</v>
      </c>
      <c r="J127" s="11"/>
      <c r="K127" s="11" t="str">
        <f>IF([1]!Tabela1[[#This Row],[Colunas1]]="","",VLOOKUP([1]!Tabela1[[#This Row],[Colunas1]],[1]UNIDADES!$A$2:$E$99,2,FALSE))</f>
        <v>RUA BENJAMIN HARRIS HUNNICUTT, 4.400</v>
      </c>
      <c r="L127" s="11" t="str">
        <f>IF([1]!Tabela1[[#This Row],[Colunas1]]="","",VLOOKUP([1]!Tabela1[[#This Row],[Colunas1]],[1]UNIDADES!$A$2:$E$99,3,FALSE))</f>
        <v>CABUÇU</v>
      </c>
      <c r="M127" s="10" t="str">
        <f>IF([1]!Tabela1[[#This Row],[Colunas1]]="","",VLOOKUP([1]!Tabela1[[#This Row],[Colunas1]],[1]UNIDADES!$A$2:$E$99,4,FALSE))</f>
        <v>2458 2454</v>
      </c>
      <c r="N127" s="10" t="str">
        <f>IF([1]!Tabela1[[#This Row],[Colunas1]]="","",VLOOKUP([1]!Tabela1[[#This Row],[Colunas1]],[1]UNIDADES!$A$2:$E$99,5,FALSE))</f>
        <v>0001-16-01</v>
      </c>
      <c r="O127" s="11" t="s">
        <v>261</v>
      </c>
      <c r="P127" s="10" t="s">
        <v>56</v>
      </c>
    </row>
    <row r="128" spans="1:16" ht="75" x14ac:dyDescent="0.25">
      <c r="A128" s="3" t="str">
        <f t="shared" si="1"/>
        <v>/2020 - SME</v>
      </c>
      <c r="B128" s="4">
        <v>44012</v>
      </c>
      <c r="C128" s="5" t="s">
        <v>25</v>
      </c>
      <c r="D128" s="4"/>
      <c r="E128" s="4" t="s">
        <v>26</v>
      </c>
      <c r="F128" s="6" t="s">
        <v>33</v>
      </c>
      <c r="G128" s="7" t="s">
        <v>262</v>
      </c>
      <c r="H128" s="5" t="s">
        <v>29</v>
      </c>
      <c r="I128" s="6" t="s">
        <v>118</v>
      </c>
      <c r="J128" s="6"/>
      <c r="K128" s="6" t="str">
        <f>IF([1]!Tabela1[[#This Row],[Colunas1]]="","",VLOOKUP([1]!Tabela1[[#This Row],[Colunas1]],[1]UNIDADES!$A$2:$E$99,2,FALSE))</f>
        <v>RUA JACOB BITTENCOURT, 100</v>
      </c>
      <c r="L128" s="6" t="str">
        <f>IF([1]!Tabela1[[#This Row],[Colunas1]]="","",VLOOKUP([1]!Tabela1[[#This Row],[Colunas1]],[1]UNIDADES!$A$2:$E$99,3,FALSE))</f>
        <v>JD. SÃO ROBERTO</v>
      </c>
      <c r="M128" s="5">
        <f>IF([1]!Tabela1[[#This Row],[Colunas1]]="","",VLOOKUP([1]!Tabela1[[#This Row],[Colunas1]],[1]UNIDADES!$A$2:$E$99,4,FALSE))</f>
        <v>0</v>
      </c>
      <c r="N128" s="5" t="str">
        <f>IF([1]!Tabela1[[#This Row],[Colunas1]]="","",VLOOKUP([1]!Tabela1[[#This Row],[Colunas1]],[1]UNIDADES!$A$2:$E$99,5,FALSE))</f>
        <v>0001-16-17</v>
      </c>
      <c r="O128" s="6" t="s">
        <v>263</v>
      </c>
      <c r="P128" s="5" t="s">
        <v>24</v>
      </c>
    </row>
    <row r="129" spans="1:16" ht="240" x14ac:dyDescent="0.25">
      <c r="A129" s="8" t="str">
        <f t="shared" si="1"/>
        <v>/2020 - SME</v>
      </c>
      <c r="B129" s="9">
        <v>43998</v>
      </c>
      <c r="C129" s="10"/>
      <c r="D129" s="9"/>
      <c r="E129" s="9" t="s">
        <v>26</v>
      </c>
      <c r="F129" s="11" t="s">
        <v>33</v>
      </c>
      <c r="G129" s="12" t="s">
        <v>264</v>
      </c>
      <c r="H129" s="10" t="s">
        <v>35</v>
      </c>
      <c r="I129" s="11" t="s">
        <v>66</v>
      </c>
      <c r="J129" s="11"/>
      <c r="K129" s="11" t="str">
        <f>IF([1]!Tabela1[[#This Row],[Colunas1]]="","",VLOOKUP([1]!Tabela1[[#This Row],[Colunas1]],[1]UNIDADES!$A$2:$E$99,2,FALSE))</f>
        <v>RUA ATALAIA DO NORTE, 150</v>
      </c>
      <c r="L129" s="11" t="str">
        <f>IF([1]!Tabela1[[#This Row],[Colunas1]]="","",VLOOKUP([1]!Tabela1[[#This Row],[Colunas1]],[1]UNIDADES!$A$2:$E$99,3,FALSE))</f>
        <v xml:space="preserve"> CUMBICA</v>
      </c>
      <c r="M129" s="10" t="str">
        <f>IF([1]!Tabela1[[#This Row],[Colunas1]]="","",VLOOKUP([1]!Tabela1[[#This Row],[Colunas1]],[1]UNIDADES!$A$2:$E$99,4,FALSE))</f>
        <v>2412 2748</v>
      </c>
      <c r="N129" s="10" t="str">
        <f>IF([1]!Tabela1[[#This Row],[Colunas1]]="","",VLOOKUP([1]!Tabela1[[#This Row],[Colunas1]],[1]UNIDADES!$A$2:$E$99,5,FALSE))</f>
        <v>0001-16-01</v>
      </c>
      <c r="O129" s="11" t="s">
        <v>265</v>
      </c>
      <c r="P129" s="10" t="s">
        <v>24</v>
      </c>
    </row>
    <row r="130" spans="1:16" ht="180" x14ac:dyDescent="0.25">
      <c r="A130" s="3" t="str">
        <f t="shared" ref="A130:A156" si="2">IF(B130&lt;&gt;"",CONCATENATE(Y130,"/",2020," - SME"),"")</f>
        <v>/2020 - SME</v>
      </c>
      <c r="B130" s="4">
        <v>43999</v>
      </c>
      <c r="C130" s="5"/>
      <c r="D130" s="4"/>
      <c r="E130" s="4" t="s">
        <v>26</v>
      </c>
      <c r="F130" s="6" t="s">
        <v>33</v>
      </c>
      <c r="G130" s="7" t="s">
        <v>266</v>
      </c>
      <c r="H130" s="5" t="s">
        <v>35</v>
      </c>
      <c r="I130" s="6" t="s">
        <v>78</v>
      </c>
      <c r="J130" s="6"/>
      <c r="K130" s="6" t="str">
        <f>IF([1]!Tabela1[[#This Row],[Colunas1]]="","",VLOOKUP([1]!Tabela1[[#This Row],[Colunas1]],[1]UNIDADES!$A$2:$E$99,2,FALSE))</f>
        <v>RUA PEDRO DE TOLEDO, 360</v>
      </c>
      <c r="L130" s="6" t="str">
        <f>IF([1]!Tabela1[[#This Row],[Colunas1]]="","",VLOOKUP([1]!Tabela1[[#This Row],[Colunas1]],[1]UNIDADES!$A$2:$E$99,3,FALSE))</f>
        <v>TABOÃO</v>
      </c>
      <c r="M130" s="5" t="str">
        <f>IF([1]!Tabela1[[#This Row],[Colunas1]]="","",VLOOKUP([1]!Tabela1[[#This Row],[Colunas1]],[1]UNIDADES!$A$2:$E$99,4,FALSE))</f>
        <v>2402-8710</v>
      </c>
      <c r="N130" s="5" t="str">
        <f>IF([1]!Tabela1[[#This Row],[Colunas1]]="","",VLOOKUP([1]!Tabela1[[#This Row],[Colunas1]],[1]UNIDADES!$A$2:$E$99,5,FALSE))</f>
        <v>0001-16-01</v>
      </c>
      <c r="O130" s="6" t="s">
        <v>261</v>
      </c>
      <c r="P130" s="5" t="s">
        <v>24</v>
      </c>
    </row>
    <row r="131" spans="1:16" ht="409.5" x14ac:dyDescent="0.25">
      <c r="A131" s="8" t="str">
        <f t="shared" si="2"/>
        <v>/2020 - SME</v>
      </c>
      <c r="B131" s="9">
        <v>44012</v>
      </c>
      <c r="C131" s="10"/>
      <c r="D131" s="9"/>
      <c r="E131" s="9" t="s">
        <v>26</v>
      </c>
      <c r="F131" s="11" t="s">
        <v>33</v>
      </c>
      <c r="G131" s="12" t="s">
        <v>267</v>
      </c>
      <c r="H131" s="10" t="s">
        <v>35</v>
      </c>
      <c r="I131" s="11" t="s">
        <v>78</v>
      </c>
      <c r="J131" s="11"/>
      <c r="K131" s="11" t="str">
        <f>IF([1]!Tabela1[[#This Row],[Colunas1]]="","",VLOOKUP([1]!Tabela1[[#This Row],[Colunas1]],[1]UNIDADES!$A$2:$E$99,2,FALSE))</f>
        <v>RUA PEDRO DE TOLEDO, 360</v>
      </c>
      <c r="L131" s="11" t="str">
        <f>IF([1]!Tabela1[[#This Row],[Colunas1]]="","",VLOOKUP([1]!Tabela1[[#This Row],[Colunas1]],[1]UNIDADES!$A$2:$E$99,3,FALSE))</f>
        <v>TABOÃO</v>
      </c>
      <c r="M131" s="10" t="str">
        <f>IF([1]!Tabela1[[#This Row],[Colunas1]]="","",VLOOKUP([1]!Tabela1[[#This Row],[Colunas1]],[1]UNIDADES!$A$2:$E$99,4,FALSE))</f>
        <v>2402-8710</v>
      </c>
      <c r="N131" s="10" t="str">
        <f>IF([1]!Tabela1[[#This Row],[Colunas1]]="","",VLOOKUP([1]!Tabela1[[#This Row],[Colunas1]],[1]UNIDADES!$A$2:$E$99,5,FALSE))</f>
        <v>0001-16-01</v>
      </c>
      <c r="O131" s="11" t="s">
        <v>240</v>
      </c>
      <c r="P131" s="10" t="s">
        <v>24</v>
      </c>
    </row>
    <row r="132" spans="1:16" ht="120" x14ac:dyDescent="0.25">
      <c r="A132" s="3" t="str">
        <f t="shared" si="2"/>
        <v>/2020 - SME</v>
      </c>
      <c r="B132" s="4">
        <v>44015</v>
      </c>
      <c r="C132" s="5"/>
      <c r="D132" s="4"/>
      <c r="E132" s="4" t="s">
        <v>26</v>
      </c>
      <c r="F132" s="6" t="s">
        <v>27</v>
      </c>
      <c r="G132" s="7" t="s">
        <v>268</v>
      </c>
      <c r="H132" s="5" t="s">
        <v>29</v>
      </c>
      <c r="I132" s="6" t="s">
        <v>36</v>
      </c>
      <c r="J132" s="6"/>
      <c r="K132" s="6" t="str">
        <f>IF([1]!Tabela1[[#This Row],[Colunas1]]="","",VLOOKUP([1]!Tabela1[[#This Row],[Colunas1]],[1]UNIDADES!$A$2:$E$99,2,FALSE))</f>
        <v>AV. PAPA JOÃO PAULO, 2000</v>
      </c>
      <c r="L132" s="6" t="str">
        <f>IF([1]!Tabela1[[#This Row],[Colunas1]]="","",VLOOKUP([1]!Tabela1[[#This Row],[Colunas1]],[1]UNIDADES!$A$2:$E$99,3,FALSE))</f>
        <v>CUMBICA</v>
      </c>
      <c r="M132" s="5" t="str">
        <f>IF([1]!Tabela1[[#This Row],[Colunas1]]="","",VLOOKUP([1]!Tabela1[[#This Row],[Colunas1]],[1]UNIDADES!$A$2:$E$99,4,FALSE))</f>
        <v xml:space="preserve"> 2484-7772</v>
      </c>
      <c r="N132" s="5" t="str">
        <f>IF([1]!Tabela1[[#This Row],[Colunas1]]="","",VLOOKUP([1]!Tabela1[[#This Row],[Colunas1]],[1]UNIDADES!$A$2:$E$99,5,FALSE))</f>
        <v>0001-16-01</v>
      </c>
      <c r="O132" s="6" t="s">
        <v>146</v>
      </c>
      <c r="P132" s="5" t="s">
        <v>44</v>
      </c>
    </row>
    <row r="133" spans="1:16" ht="135" x14ac:dyDescent="0.25">
      <c r="A133" s="8" t="str">
        <f t="shared" si="2"/>
        <v>/2020 - SME</v>
      </c>
      <c r="B133" s="9">
        <v>44015</v>
      </c>
      <c r="C133" s="10"/>
      <c r="D133" s="9"/>
      <c r="E133" s="9" t="s">
        <v>38</v>
      </c>
      <c r="F133" s="11" t="s">
        <v>18</v>
      </c>
      <c r="G133" s="12" t="s">
        <v>269</v>
      </c>
      <c r="H133" s="10" t="s">
        <v>29</v>
      </c>
      <c r="I133" s="11" t="s">
        <v>270</v>
      </c>
      <c r="J133" s="11" t="s">
        <v>271</v>
      </c>
      <c r="K133" s="11" t="str">
        <f>IF([1]!Tabela1[[#This Row],[Colunas1]]="","",VLOOKUP([1]!Tabela1[[#This Row],[Colunas1]],[1]UNIDADES!$A$2:$E$99,2,FALSE))</f>
        <v>RUA CAMPO GRANDE, 188</v>
      </c>
      <c r="L133" s="11" t="str">
        <f>IF([1]!Tabela1[[#This Row],[Colunas1]]="","",VLOOKUP([1]!Tabela1[[#This Row],[Colunas1]],[1]UNIDADES!$A$2:$E$99,3,FALSE))</f>
        <v>JD. IPANEMA</v>
      </c>
      <c r="M133" s="10" t="str">
        <f>IF([1]!Tabela1[[#This Row],[Colunas1]]="","",VLOOKUP([1]!Tabela1[[#This Row],[Colunas1]],[1]UNIDADES!$A$2:$E$99,4,FALSE))</f>
        <v xml:space="preserve">2088-2797 </v>
      </c>
      <c r="N133" s="10" t="str">
        <f>IF([1]!Tabela1[[#This Row],[Colunas1]]="","",VLOOKUP([1]!Tabela1[[#This Row],[Colunas1]],[1]UNIDADES!$A$2:$E$99,5,FALSE))</f>
        <v>0001-16-01</v>
      </c>
      <c r="O133" s="11" t="s">
        <v>53</v>
      </c>
      <c r="P133" s="10" t="s">
        <v>44</v>
      </c>
    </row>
    <row r="134" spans="1:16" ht="135" x14ac:dyDescent="0.25">
      <c r="A134" s="3" t="str">
        <f t="shared" si="2"/>
        <v>/2020 - SME</v>
      </c>
      <c r="B134" s="4">
        <v>44015</v>
      </c>
      <c r="C134" s="5"/>
      <c r="D134" s="4"/>
      <c r="E134" s="4" t="s">
        <v>17</v>
      </c>
      <c r="F134" s="6" t="s">
        <v>33</v>
      </c>
      <c r="G134" s="7" t="s">
        <v>272</v>
      </c>
      <c r="H134" s="5" t="s">
        <v>29</v>
      </c>
      <c r="I134" s="6" t="s">
        <v>43</v>
      </c>
      <c r="J134" s="6"/>
      <c r="K134" s="6" t="str">
        <f>IF([1]!Tabela1[[#This Row],[Colunas1]]="","",VLOOKUP([1]!Tabela1[[#This Row],[Colunas1]],[1]UNIDADES!$A$2:$E$99,2,FALSE))</f>
        <v>RUA ARMINDA DE LIMA, 788</v>
      </c>
      <c r="L134" s="6" t="str">
        <f>IF([1]!Tabela1[[#This Row],[Colunas1]]="","",VLOOKUP([1]!Tabela1[[#This Row],[Colunas1]],[1]UNIDADES!$A$2:$E$99,3,FALSE))</f>
        <v>VILA PROGRESSO</v>
      </c>
      <c r="M134" s="5" t="str">
        <f>IF([1]!Tabela1[[#This Row],[Colunas1]]="","",VLOOKUP([1]!Tabela1[[#This Row],[Colunas1]],[1]UNIDADES!$A$2:$E$99,4,FALSE))</f>
        <v>2475-9000</v>
      </c>
      <c r="N134" s="5" t="str">
        <f>IF([1]!Tabela1[[#This Row],[Colunas1]]="","",VLOOKUP([1]!Tabela1[[#This Row],[Colunas1]],[1]UNIDADES!$A$2:$E$99,5,FALSE))</f>
        <v>0001-16-07</v>
      </c>
      <c r="O134" s="6" t="s">
        <v>220</v>
      </c>
      <c r="P134" s="5" t="s">
        <v>24</v>
      </c>
    </row>
    <row r="135" spans="1:16" ht="120" x14ac:dyDescent="0.25">
      <c r="A135" s="8" t="str">
        <f t="shared" si="2"/>
        <v>/2020 - SME</v>
      </c>
      <c r="B135" s="9">
        <v>44015</v>
      </c>
      <c r="C135" s="10"/>
      <c r="D135" s="9"/>
      <c r="E135" s="9" t="s">
        <v>26</v>
      </c>
      <c r="F135" s="11" t="s">
        <v>33</v>
      </c>
      <c r="G135" s="12" t="s">
        <v>268</v>
      </c>
      <c r="H135" s="10" t="s">
        <v>29</v>
      </c>
      <c r="I135" s="11" t="s">
        <v>66</v>
      </c>
      <c r="J135" s="11"/>
      <c r="K135" s="11" t="str">
        <f>IF([1]!Tabela1[[#This Row],[Colunas1]]="","",VLOOKUP([1]!Tabela1[[#This Row],[Colunas1]],[1]UNIDADES!$A$2:$E$99,2,FALSE))</f>
        <v>RUA ATALAIA DO NORTE, 150</v>
      </c>
      <c r="L135" s="11" t="str">
        <f>IF([1]!Tabela1[[#This Row],[Colunas1]]="","",VLOOKUP([1]!Tabela1[[#This Row],[Colunas1]],[1]UNIDADES!$A$2:$E$99,3,FALSE))</f>
        <v xml:space="preserve"> CUMBICA</v>
      </c>
      <c r="M135" s="10" t="str">
        <f>IF([1]!Tabela1[[#This Row],[Colunas1]]="","",VLOOKUP([1]!Tabela1[[#This Row],[Colunas1]],[1]UNIDADES!$A$2:$E$99,4,FALSE))</f>
        <v>2412 2748</v>
      </c>
      <c r="N135" s="10" t="str">
        <f>IF([1]!Tabela1[[#This Row],[Colunas1]]="","",VLOOKUP([1]!Tabela1[[#This Row],[Colunas1]],[1]UNIDADES!$A$2:$E$99,5,FALSE))</f>
        <v>0001-16-01</v>
      </c>
      <c r="O135" s="11" t="s">
        <v>273</v>
      </c>
      <c r="P135" s="10" t="s">
        <v>24</v>
      </c>
    </row>
    <row r="136" spans="1:16" ht="210" x14ac:dyDescent="0.25">
      <c r="A136" s="3" t="str">
        <f t="shared" si="2"/>
        <v>/2020 - SME</v>
      </c>
      <c r="B136" s="4">
        <v>44015</v>
      </c>
      <c r="C136" s="5"/>
      <c r="D136" s="4"/>
      <c r="E136" s="4" t="s">
        <v>17</v>
      </c>
      <c r="F136" s="6" t="s">
        <v>18</v>
      </c>
      <c r="G136" s="7" t="s">
        <v>274</v>
      </c>
      <c r="H136" s="5" t="s">
        <v>29</v>
      </c>
      <c r="I136" s="6" t="s">
        <v>270</v>
      </c>
      <c r="J136" s="6" t="s">
        <v>275</v>
      </c>
      <c r="K136" s="6" t="str">
        <f>IF([1]!Tabela1[[#This Row],[Colunas1]]="","",VLOOKUP([1]!Tabela1[[#This Row],[Colunas1]],[1]UNIDADES!$A$2:$E$99,2,FALSE))</f>
        <v>RUA CAMPO GRANDE, 188</v>
      </c>
      <c r="L136" s="6" t="str">
        <f>IF([1]!Tabela1[[#This Row],[Colunas1]]="","",VLOOKUP([1]!Tabela1[[#This Row],[Colunas1]],[1]UNIDADES!$A$2:$E$99,3,FALSE))</f>
        <v>JD. IPANEMA</v>
      </c>
      <c r="M136" s="5" t="str">
        <f>IF([1]!Tabela1[[#This Row],[Colunas1]]="","",VLOOKUP([1]!Tabela1[[#This Row],[Colunas1]],[1]UNIDADES!$A$2:$E$99,4,FALSE))</f>
        <v xml:space="preserve">2088-2797 </v>
      </c>
      <c r="N136" s="5" t="str">
        <f>IF([1]!Tabela1[[#This Row],[Colunas1]]="","",VLOOKUP([1]!Tabela1[[#This Row],[Colunas1]],[1]UNIDADES!$A$2:$E$99,5,FALSE))</f>
        <v>0001-16-01</v>
      </c>
      <c r="O136" s="6" t="s">
        <v>276</v>
      </c>
      <c r="P136" s="5" t="s">
        <v>24</v>
      </c>
    </row>
    <row r="137" spans="1:16" ht="105" x14ac:dyDescent="0.25">
      <c r="A137" s="8" t="str">
        <f t="shared" si="2"/>
        <v>/2020 - SME</v>
      </c>
      <c r="B137" s="9">
        <v>44019</v>
      </c>
      <c r="C137" s="10" t="s">
        <v>25</v>
      </c>
      <c r="D137" s="9"/>
      <c r="E137" s="9" t="s">
        <v>26</v>
      </c>
      <c r="F137" s="11" t="s">
        <v>27</v>
      </c>
      <c r="G137" s="12" t="s">
        <v>277</v>
      </c>
      <c r="H137" s="10" t="s">
        <v>29</v>
      </c>
      <c r="I137" s="11" t="s">
        <v>21</v>
      </c>
      <c r="J137" s="11" t="s">
        <v>278</v>
      </c>
      <c r="K137" s="11" t="str">
        <f>IF([1]!Tabela1[[#This Row],[Colunas1]]="","",VLOOKUP([1]!Tabela1[[#This Row],[Colunas1]],[1]UNIDADES!$A$2:$E$99,2,FALSE))</f>
        <v>RUA BENJAMIN HARRIS HUNNICUTT, 4.400</v>
      </c>
      <c r="L137" s="11" t="str">
        <f>IF([1]!Tabela1[[#This Row],[Colunas1]]="","",VLOOKUP([1]!Tabela1[[#This Row],[Colunas1]],[1]UNIDADES!$A$2:$E$99,3,FALSE))</f>
        <v>CABUÇU</v>
      </c>
      <c r="M137" s="10" t="str">
        <f>IF([1]!Tabela1[[#This Row],[Colunas1]]="","",VLOOKUP([1]!Tabela1[[#This Row],[Colunas1]],[1]UNIDADES!$A$2:$E$99,4,FALSE))</f>
        <v>2458 2454</v>
      </c>
      <c r="N137" s="10" t="str">
        <f>IF([1]!Tabela1[[#This Row],[Colunas1]]="","",VLOOKUP([1]!Tabela1[[#This Row],[Colunas1]],[1]UNIDADES!$A$2:$E$99,5,FALSE))</f>
        <v>0001-16-01</v>
      </c>
      <c r="O137" s="11"/>
      <c r="P137" s="10"/>
    </row>
    <row r="138" spans="1:16" ht="225" x14ac:dyDescent="0.25">
      <c r="A138" s="3" t="str">
        <f t="shared" si="2"/>
        <v>/2020 - SME</v>
      </c>
      <c r="B138" s="4">
        <v>44019</v>
      </c>
      <c r="C138" s="5" t="s">
        <v>25</v>
      </c>
      <c r="D138" s="4"/>
      <c r="E138" s="4" t="s">
        <v>26</v>
      </c>
      <c r="F138" s="6" t="s">
        <v>27</v>
      </c>
      <c r="G138" s="7" t="s">
        <v>279</v>
      </c>
      <c r="H138" s="5" t="s">
        <v>29</v>
      </c>
      <c r="I138" s="6" t="s">
        <v>43</v>
      </c>
      <c r="J138" s="6"/>
      <c r="K138" s="6" t="str">
        <f>IF([1]!Tabela1[[#This Row],[Colunas1]]="","",VLOOKUP([1]!Tabela1[[#This Row],[Colunas1]],[1]UNIDADES!$A$2:$E$99,2,FALSE))</f>
        <v>RUA ARMINDA DE LIMA, 788</v>
      </c>
      <c r="L138" s="6" t="str">
        <f>IF([1]!Tabela1[[#This Row],[Colunas1]]="","",VLOOKUP([1]!Tabela1[[#This Row],[Colunas1]],[1]UNIDADES!$A$2:$E$99,3,FALSE))</f>
        <v>VILA PROGRESSO</v>
      </c>
      <c r="M138" s="5" t="str">
        <f>IF([1]!Tabela1[[#This Row],[Colunas1]]="","",VLOOKUP([1]!Tabela1[[#This Row],[Colunas1]],[1]UNIDADES!$A$2:$E$99,4,FALSE))</f>
        <v>2475-9000</v>
      </c>
      <c r="N138" s="5" t="str">
        <f>IF([1]!Tabela1[[#This Row],[Colunas1]]="","",VLOOKUP([1]!Tabela1[[#This Row],[Colunas1]],[1]UNIDADES!$A$2:$E$99,5,FALSE))</f>
        <v>0001-16-07</v>
      </c>
      <c r="O138" s="6" t="s">
        <v>280</v>
      </c>
      <c r="P138" s="5" t="s">
        <v>44</v>
      </c>
    </row>
    <row r="139" spans="1:16" ht="105" x14ac:dyDescent="0.25">
      <c r="A139" s="8" t="str">
        <f t="shared" si="2"/>
        <v>/2020 - SME</v>
      </c>
      <c r="B139" s="9">
        <v>44020</v>
      </c>
      <c r="C139" s="10" t="s">
        <v>25</v>
      </c>
      <c r="D139" s="9"/>
      <c r="E139" s="9" t="s">
        <v>26</v>
      </c>
      <c r="F139" s="11" t="s">
        <v>27</v>
      </c>
      <c r="G139" s="12" t="s">
        <v>281</v>
      </c>
      <c r="H139" s="10" t="s">
        <v>29</v>
      </c>
      <c r="I139" s="11" t="s">
        <v>78</v>
      </c>
      <c r="J139" s="11" t="s">
        <v>282</v>
      </c>
      <c r="K139" s="11" t="str">
        <f>IF([1]!Tabela1[[#This Row],[Colunas1]]="","",VLOOKUP([1]!Tabela1[[#This Row],[Colunas1]],[1]UNIDADES!$A$2:$E$99,2,FALSE))</f>
        <v>RUA PEDRO DE TOLEDO, 360</v>
      </c>
      <c r="L139" s="11" t="str">
        <f>IF([1]!Tabela1[[#This Row],[Colunas1]]="","",VLOOKUP([1]!Tabela1[[#This Row],[Colunas1]],[1]UNIDADES!$A$2:$E$99,3,FALSE))</f>
        <v>TABOÃO</v>
      </c>
      <c r="M139" s="10" t="str">
        <f>IF([1]!Tabela1[[#This Row],[Colunas1]]="","",VLOOKUP([1]!Tabela1[[#This Row],[Colunas1]],[1]UNIDADES!$A$2:$E$99,4,FALSE))</f>
        <v>2402-8710</v>
      </c>
      <c r="N139" s="10" t="str">
        <f>IF([1]!Tabela1[[#This Row],[Colunas1]]="","",VLOOKUP([1]!Tabela1[[#This Row],[Colunas1]],[1]UNIDADES!$A$2:$E$99,5,FALSE))</f>
        <v>0001-16-01</v>
      </c>
      <c r="O139" s="11" t="s">
        <v>240</v>
      </c>
      <c r="P139" s="10" t="s">
        <v>24</v>
      </c>
    </row>
    <row r="140" spans="1:16" ht="75" x14ac:dyDescent="0.25">
      <c r="A140" s="3" t="str">
        <f t="shared" si="2"/>
        <v>/2020 - SME</v>
      </c>
      <c r="B140" s="4">
        <v>44020</v>
      </c>
      <c r="C140" s="5" t="s">
        <v>25</v>
      </c>
      <c r="D140" s="4"/>
      <c r="E140" s="4" t="s">
        <v>26</v>
      </c>
      <c r="F140" s="6" t="s">
        <v>33</v>
      </c>
      <c r="G140" s="7" t="s">
        <v>283</v>
      </c>
      <c r="H140" s="5" t="s">
        <v>29</v>
      </c>
      <c r="I140" s="6" t="s">
        <v>78</v>
      </c>
      <c r="J140" s="6"/>
      <c r="K140" s="6" t="str">
        <f>IF([1]!Tabela1[[#This Row],[Colunas1]]="","",VLOOKUP([1]!Tabela1[[#This Row],[Colunas1]],[1]UNIDADES!$A$2:$E$99,2,FALSE))</f>
        <v>RUA PEDRO DE TOLEDO, 360</v>
      </c>
      <c r="L140" s="6" t="str">
        <f>IF([1]!Tabela1[[#This Row],[Colunas1]]="","",VLOOKUP([1]!Tabela1[[#This Row],[Colunas1]],[1]UNIDADES!$A$2:$E$99,3,FALSE))</f>
        <v>TABOÃO</v>
      </c>
      <c r="M140" s="5" t="str">
        <f>IF([1]!Tabela1[[#This Row],[Colunas1]]="","",VLOOKUP([1]!Tabela1[[#This Row],[Colunas1]],[1]UNIDADES!$A$2:$E$99,4,FALSE))</f>
        <v>2402-8710</v>
      </c>
      <c r="N140" s="5" t="str">
        <f>IF([1]!Tabela1[[#This Row],[Colunas1]]="","",VLOOKUP([1]!Tabela1[[#This Row],[Colunas1]],[1]UNIDADES!$A$2:$E$99,5,FALSE))</f>
        <v>0001-16-01</v>
      </c>
      <c r="O140" s="6" t="s">
        <v>80</v>
      </c>
      <c r="P140" s="5" t="s">
        <v>24</v>
      </c>
    </row>
    <row r="141" spans="1:16" ht="135" x14ac:dyDescent="0.25">
      <c r="A141" s="8" t="str">
        <f t="shared" si="2"/>
        <v>/2020 - SME</v>
      </c>
      <c r="B141" s="9">
        <v>44020</v>
      </c>
      <c r="C141" s="10"/>
      <c r="D141" s="9"/>
      <c r="E141" s="9" t="s">
        <v>26</v>
      </c>
      <c r="F141" s="11" t="s">
        <v>33</v>
      </c>
      <c r="G141" s="12" t="s">
        <v>284</v>
      </c>
      <c r="H141" s="10" t="s">
        <v>20</v>
      </c>
      <c r="I141" s="11" t="s">
        <v>43</v>
      </c>
      <c r="J141" s="11"/>
      <c r="K141" s="11" t="str">
        <f>IF([1]!Tabela1[[#This Row],[Colunas1]]="","",VLOOKUP([1]!Tabela1[[#This Row],[Colunas1]],[1]UNIDADES!$A$2:$E$99,2,FALSE))</f>
        <v>RUA ARMINDA DE LIMA, 788</v>
      </c>
      <c r="L141" s="11" t="str">
        <f>IF([1]!Tabela1[[#This Row],[Colunas1]]="","",VLOOKUP([1]!Tabela1[[#This Row],[Colunas1]],[1]UNIDADES!$A$2:$E$99,3,FALSE))</f>
        <v>VILA PROGRESSO</v>
      </c>
      <c r="M141" s="10" t="str">
        <f>IF([1]!Tabela1[[#This Row],[Colunas1]]="","",VLOOKUP([1]!Tabela1[[#This Row],[Colunas1]],[1]UNIDADES!$A$2:$E$99,4,FALSE))</f>
        <v>2475-9000</v>
      </c>
      <c r="N141" s="10" t="str">
        <f>IF([1]!Tabela1[[#This Row],[Colunas1]]="","",VLOOKUP([1]!Tabela1[[#This Row],[Colunas1]],[1]UNIDADES!$A$2:$E$99,5,FALSE))</f>
        <v>0001-16-07</v>
      </c>
      <c r="O141" s="11"/>
      <c r="P141" s="10" t="s">
        <v>24</v>
      </c>
    </row>
    <row r="142" spans="1:16" ht="114.75" x14ac:dyDescent="0.25">
      <c r="A142" s="3" t="str">
        <f t="shared" si="2"/>
        <v>/2020 - SME</v>
      </c>
      <c r="B142" s="4">
        <v>44022</v>
      </c>
      <c r="C142" s="5"/>
      <c r="D142" s="4"/>
      <c r="E142" s="4" t="s">
        <v>38</v>
      </c>
      <c r="F142" s="6" t="s">
        <v>33</v>
      </c>
      <c r="G142" s="13" t="s">
        <v>285</v>
      </c>
      <c r="H142" s="5" t="s">
        <v>35</v>
      </c>
      <c r="I142" s="6" t="s">
        <v>197</v>
      </c>
      <c r="J142" s="6"/>
      <c r="K142" s="6" t="str">
        <f>IF([1]!Tabela1[[#This Row],[Colunas1]]="","",VLOOKUP([1]!Tabela1[[#This Row],[Colunas1]],[1]UNIDADES!$A$2:$E$99,2,FALSE))</f>
        <v xml:space="preserve">RUA ANTÔNIO TAVA, 200 </v>
      </c>
      <c r="L142" s="6" t="str">
        <f>IF([1]!Tabela1[[#This Row],[Colunas1]]="","",VLOOKUP([1]!Tabela1[[#This Row],[Colunas1]],[1]UNIDADES!$A$2:$E$99,3,FALSE))</f>
        <v>BONSUCESSO</v>
      </c>
      <c r="M142" s="5" t="str">
        <f>IF([1]!Tabela1[[#This Row],[Colunas1]]="","",VLOOKUP([1]!Tabela1[[#This Row],[Colunas1]],[1]UNIDADES!$A$2:$E$99,4,FALSE))</f>
        <v xml:space="preserve"> 2438 2667</v>
      </c>
      <c r="N142" s="5" t="str">
        <f>IF([1]!Tabela1[[#This Row],[Colunas1]]="","",VLOOKUP([1]!Tabela1[[#This Row],[Colunas1]],[1]UNIDADES!$A$2:$E$99,5,FALSE))</f>
        <v>0001-16-01</v>
      </c>
      <c r="O142" s="6"/>
      <c r="P142" s="5" t="s">
        <v>24</v>
      </c>
    </row>
    <row r="143" spans="1:16" ht="60" x14ac:dyDescent="0.25">
      <c r="A143" s="8" t="str">
        <f t="shared" si="2"/>
        <v>/2020 - SME</v>
      </c>
      <c r="B143" s="9">
        <v>44022</v>
      </c>
      <c r="C143" s="10"/>
      <c r="D143" s="9"/>
      <c r="E143" s="9" t="s">
        <v>17</v>
      </c>
      <c r="F143" s="11" t="s">
        <v>33</v>
      </c>
      <c r="G143" s="12" t="s">
        <v>286</v>
      </c>
      <c r="H143" s="10" t="s">
        <v>20</v>
      </c>
      <c r="I143" s="11" t="s">
        <v>197</v>
      </c>
      <c r="J143" s="11"/>
      <c r="K143" s="11" t="str">
        <f>IF([1]!Tabela1[[#This Row],[Colunas1]]="","",VLOOKUP([1]!Tabela1[[#This Row],[Colunas1]],[1]UNIDADES!$A$2:$E$99,2,FALSE))</f>
        <v xml:space="preserve">RUA ANTÔNIO TAVA, 200 </v>
      </c>
      <c r="L143" s="11" t="str">
        <f>IF([1]!Tabela1[[#This Row],[Colunas1]]="","",VLOOKUP([1]!Tabela1[[#This Row],[Colunas1]],[1]UNIDADES!$A$2:$E$99,3,FALSE))</f>
        <v>BONSUCESSO</v>
      </c>
      <c r="M143" s="10" t="str">
        <f>IF([1]!Tabela1[[#This Row],[Colunas1]]="","",VLOOKUP([1]!Tabela1[[#This Row],[Colunas1]],[1]UNIDADES!$A$2:$E$99,4,FALSE))</f>
        <v xml:space="preserve"> 2438 2667</v>
      </c>
      <c r="N143" s="10" t="str">
        <f>IF([1]!Tabela1[[#This Row],[Colunas1]]="","",VLOOKUP([1]!Tabela1[[#This Row],[Colunas1]],[1]UNIDADES!$A$2:$E$99,5,FALSE))</f>
        <v>0001-16-01</v>
      </c>
      <c r="O143" s="11"/>
      <c r="P143" s="10" t="s">
        <v>24</v>
      </c>
    </row>
    <row r="144" spans="1:16" ht="105" x14ac:dyDescent="0.25">
      <c r="A144" s="3" t="str">
        <f t="shared" si="2"/>
        <v>/2020 - SME</v>
      </c>
      <c r="B144" s="4">
        <v>44025</v>
      </c>
      <c r="C144" s="5" t="s">
        <v>25</v>
      </c>
      <c r="D144" s="4"/>
      <c r="E144" s="4" t="s">
        <v>26</v>
      </c>
      <c r="F144" s="6" t="s">
        <v>18</v>
      </c>
      <c r="G144" s="7" t="s">
        <v>287</v>
      </c>
      <c r="H144" s="5" t="s">
        <v>29</v>
      </c>
      <c r="I144" s="6" t="s">
        <v>270</v>
      </c>
      <c r="J144" s="6"/>
      <c r="K144" s="6" t="str">
        <f>IF([1]!Tabela1[[#This Row],[Colunas1]]="","",VLOOKUP([1]!Tabela1[[#This Row],[Colunas1]],[1]UNIDADES!$A$2:$E$99,2,FALSE))</f>
        <v>RUA CAMPO GRANDE, 188</v>
      </c>
      <c r="L144" s="6" t="str">
        <f>IF([1]!Tabela1[[#This Row],[Colunas1]]="","",VLOOKUP([1]!Tabela1[[#This Row],[Colunas1]],[1]UNIDADES!$A$2:$E$99,3,FALSE))</f>
        <v>JD. IPANEMA</v>
      </c>
      <c r="M144" s="5" t="str">
        <f>IF([1]!Tabela1[[#This Row],[Colunas1]]="","",VLOOKUP([1]!Tabela1[[#This Row],[Colunas1]],[1]UNIDADES!$A$2:$E$99,4,FALSE))</f>
        <v xml:space="preserve">2088-2797 </v>
      </c>
      <c r="N144" s="5" t="str">
        <f>IF([1]!Tabela1[[#This Row],[Colunas1]]="","",VLOOKUP([1]!Tabela1[[#This Row],[Colunas1]],[1]UNIDADES!$A$2:$E$99,5,FALSE))</f>
        <v>0001-16-01</v>
      </c>
      <c r="O144" s="6" t="s">
        <v>288</v>
      </c>
      <c r="P144" s="5" t="s">
        <v>44</v>
      </c>
    </row>
    <row r="145" spans="1:16" ht="150" x14ac:dyDescent="0.25">
      <c r="A145" s="8" t="str">
        <f t="shared" si="2"/>
        <v>/2020 - SME</v>
      </c>
      <c r="B145" s="9">
        <v>44025</v>
      </c>
      <c r="C145" s="10" t="s">
        <v>25</v>
      </c>
      <c r="D145" s="9"/>
      <c r="E145" s="9" t="s">
        <v>38</v>
      </c>
      <c r="F145" s="11" t="s">
        <v>27</v>
      </c>
      <c r="G145" s="12" t="s">
        <v>289</v>
      </c>
      <c r="H145" s="10" t="s">
        <v>29</v>
      </c>
      <c r="I145" s="11" t="s">
        <v>43</v>
      </c>
      <c r="J145" s="11" t="s">
        <v>52</v>
      </c>
      <c r="K145" s="11" t="str">
        <f>IF([1]!Tabela1[[#This Row],[Colunas1]]="","",VLOOKUP([1]!Tabela1[[#This Row],[Colunas1]],[1]UNIDADES!$A$2:$E$99,2,FALSE))</f>
        <v>RUA ARMINDA DE LIMA, 788</v>
      </c>
      <c r="L145" s="11" t="str">
        <f>IF([1]!Tabela1[[#This Row],[Colunas1]]="","",VLOOKUP([1]!Tabela1[[#This Row],[Colunas1]],[1]UNIDADES!$A$2:$E$99,3,FALSE))</f>
        <v>VILA PROGRESSO</v>
      </c>
      <c r="M145" s="10" t="str">
        <f>IF([1]!Tabela1[[#This Row],[Colunas1]]="","",VLOOKUP([1]!Tabela1[[#This Row],[Colunas1]],[1]UNIDADES!$A$2:$E$99,4,FALSE))</f>
        <v>2475-9000</v>
      </c>
      <c r="N145" s="10" t="str">
        <f>IF([1]!Tabela1[[#This Row],[Colunas1]]="","",VLOOKUP([1]!Tabela1[[#This Row],[Colunas1]],[1]UNIDADES!$A$2:$E$99,5,FALSE))</f>
        <v>0001-16-07</v>
      </c>
      <c r="O145" s="11" t="s">
        <v>136</v>
      </c>
      <c r="P145" s="10" t="s">
        <v>56</v>
      </c>
    </row>
    <row r="146" spans="1:16" ht="135" x14ac:dyDescent="0.25">
      <c r="A146" s="3" t="str">
        <f t="shared" si="2"/>
        <v>/2020 - SME</v>
      </c>
      <c r="B146" s="4">
        <v>44026</v>
      </c>
      <c r="C146" s="5" t="s">
        <v>25</v>
      </c>
      <c r="D146" s="4"/>
      <c r="E146" s="4" t="s">
        <v>17</v>
      </c>
      <c r="F146" s="6" t="s">
        <v>27</v>
      </c>
      <c r="G146" s="7" t="s">
        <v>290</v>
      </c>
      <c r="H146" s="5" t="s">
        <v>29</v>
      </c>
      <c r="I146" s="6" t="s">
        <v>66</v>
      </c>
      <c r="J146" s="6" t="s">
        <v>291</v>
      </c>
      <c r="K146" s="6" t="str">
        <f>IF([1]!Tabela1[[#This Row],[Colunas1]]="","",VLOOKUP([1]!Tabela1[[#This Row],[Colunas1]],[1]UNIDADES!$A$2:$E$99,2,FALSE))</f>
        <v>RUA ATALAIA DO NORTE, 150</v>
      </c>
      <c r="L146" s="6" t="str">
        <f>IF([1]!Tabela1[[#This Row],[Colunas1]]="","",VLOOKUP([1]!Tabela1[[#This Row],[Colunas1]],[1]UNIDADES!$A$2:$E$99,3,FALSE))</f>
        <v xml:space="preserve"> CUMBICA</v>
      </c>
      <c r="M146" s="5" t="str">
        <f>IF([1]!Tabela1[[#This Row],[Colunas1]]="","",VLOOKUP([1]!Tabela1[[#This Row],[Colunas1]],[1]UNIDADES!$A$2:$E$99,4,FALSE))</f>
        <v>2412 2748</v>
      </c>
      <c r="N146" s="5" t="str">
        <f>IF([1]!Tabela1[[#This Row],[Colunas1]]="","",VLOOKUP([1]!Tabela1[[#This Row],[Colunas1]],[1]UNIDADES!$A$2:$E$99,5,FALSE))</f>
        <v>0001-16-01</v>
      </c>
      <c r="O146" s="6"/>
      <c r="P146" s="5" t="s">
        <v>24</v>
      </c>
    </row>
    <row r="147" spans="1:16" ht="90" x14ac:dyDescent="0.25">
      <c r="A147" s="8" t="str">
        <f t="shared" si="2"/>
        <v>/2020 - SME</v>
      </c>
      <c r="B147" s="9">
        <v>44027</v>
      </c>
      <c r="C147" s="10" t="s">
        <v>25</v>
      </c>
      <c r="D147" s="9"/>
      <c r="E147" s="9" t="s">
        <v>26</v>
      </c>
      <c r="F147" s="11" t="s">
        <v>33</v>
      </c>
      <c r="G147" s="12" t="s">
        <v>292</v>
      </c>
      <c r="H147" s="10" t="s">
        <v>29</v>
      </c>
      <c r="I147" s="11" t="s">
        <v>66</v>
      </c>
      <c r="J147" s="11"/>
      <c r="K147" s="11" t="str">
        <f>IF([1]!Tabela1[[#This Row],[Colunas1]]="","",VLOOKUP([1]!Tabela1[[#This Row],[Colunas1]],[1]UNIDADES!$A$2:$E$99,2,FALSE))</f>
        <v>RUA ATALAIA DO NORTE, 150</v>
      </c>
      <c r="L147" s="11" t="str">
        <f>IF([1]!Tabela1[[#This Row],[Colunas1]]="","",VLOOKUP([1]!Tabela1[[#This Row],[Colunas1]],[1]UNIDADES!$A$2:$E$99,3,FALSE))</f>
        <v xml:space="preserve"> CUMBICA</v>
      </c>
      <c r="M147" s="10" t="str">
        <f>IF([1]!Tabela1[[#This Row],[Colunas1]]="","",VLOOKUP([1]!Tabela1[[#This Row],[Colunas1]],[1]UNIDADES!$A$2:$E$99,4,FALSE))</f>
        <v>2412 2748</v>
      </c>
      <c r="N147" s="10" t="str">
        <f>IF([1]!Tabela1[[#This Row],[Colunas1]]="","",VLOOKUP([1]!Tabela1[[#This Row],[Colunas1]],[1]UNIDADES!$A$2:$E$99,5,FALSE))</f>
        <v>0001-16-01</v>
      </c>
      <c r="O147" s="11"/>
      <c r="P147" s="10" t="s">
        <v>24</v>
      </c>
    </row>
    <row r="148" spans="1:16" ht="90" x14ac:dyDescent="0.25">
      <c r="A148" s="3" t="str">
        <f t="shared" si="2"/>
        <v>/2020 - SME</v>
      </c>
      <c r="B148" s="4">
        <v>44028</v>
      </c>
      <c r="C148" s="5"/>
      <c r="D148" s="4"/>
      <c r="E148" s="4" t="s">
        <v>38</v>
      </c>
      <c r="F148" s="6" t="s">
        <v>33</v>
      </c>
      <c r="G148" s="7" t="s">
        <v>293</v>
      </c>
      <c r="H148" s="5" t="s">
        <v>35</v>
      </c>
      <c r="I148" s="6" t="s">
        <v>78</v>
      </c>
      <c r="J148" s="6"/>
      <c r="K148" s="6" t="str">
        <f>IF([1]!Tabela1[[#This Row],[Colunas1]]="","",VLOOKUP([1]!Tabela1[[#This Row],[Colunas1]],[1]UNIDADES!$A$2:$E$99,2,FALSE))</f>
        <v>RUA PEDRO DE TOLEDO, 360</v>
      </c>
      <c r="L148" s="6" t="str">
        <f>IF([1]!Tabela1[[#This Row],[Colunas1]]="","",VLOOKUP([1]!Tabela1[[#This Row],[Colunas1]],[1]UNIDADES!$A$2:$E$99,3,FALSE))</f>
        <v>TABOÃO</v>
      </c>
      <c r="M148" s="5" t="str">
        <f>IF([1]!Tabela1[[#This Row],[Colunas1]]="","",VLOOKUP([1]!Tabela1[[#This Row],[Colunas1]],[1]UNIDADES!$A$2:$E$99,4,FALSE))</f>
        <v>2402-8710</v>
      </c>
      <c r="N148" s="5" t="str">
        <f>IF([1]!Tabela1[[#This Row],[Colunas1]]="","",VLOOKUP([1]!Tabela1[[#This Row],[Colunas1]],[1]UNIDADES!$A$2:$E$99,5,FALSE))</f>
        <v>0001-16-01</v>
      </c>
      <c r="O148" s="6"/>
      <c r="P148" s="5" t="s">
        <v>24</v>
      </c>
    </row>
    <row r="149" spans="1:16" ht="150" x14ac:dyDescent="0.25">
      <c r="A149" s="8" t="str">
        <f t="shared" si="2"/>
        <v>/2020 - SME</v>
      </c>
      <c r="B149" s="9">
        <v>44032</v>
      </c>
      <c r="C149" s="10" t="s">
        <v>25</v>
      </c>
      <c r="D149" s="9"/>
      <c r="E149" s="9" t="s">
        <v>26</v>
      </c>
      <c r="F149" s="11" t="s">
        <v>27</v>
      </c>
      <c r="G149" s="12" t="s">
        <v>289</v>
      </c>
      <c r="H149" s="10" t="s">
        <v>29</v>
      </c>
      <c r="I149" s="11" t="s">
        <v>43</v>
      </c>
      <c r="J149" s="11"/>
      <c r="K149" s="11" t="str">
        <f>IF([1]!Tabela1[[#This Row],[Colunas1]]="","",VLOOKUP([1]!Tabela1[[#This Row],[Colunas1]],[1]UNIDADES!$A$2:$E$99,2,FALSE))</f>
        <v>RUA ARMINDA DE LIMA, 788</v>
      </c>
      <c r="L149" s="11" t="str">
        <f>IF([1]!Tabela1[[#This Row],[Colunas1]]="","",VLOOKUP([1]!Tabela1[[#This Row],[Colunas1]],[1]UNIDADES!$A$2:$E$99,3,FALSE))</f>
        <v>VILA PROGRESSO</v>
      </c>
      <c r="M149" s="10" t="str">
        <f>IF([1]!Tabela1[[#This Row],[Colunas1]]="","",VLOOKUP([1]!Tabela1[[#This Row],[Colunas1]],[1]UNIDADES!$A$2:$E$99,4,FALSE))</f>
        <v>2475-9000</v>
      </c>
      <c r="N149" s="10" t="str">
        <f>IF([1]!Tabela1[[#This Row],[Colunas1]]="","",VLOOKUP([1]!Tabela1[[#This Row],[Colunas1]],[1]UNIDADES!$A$2:$E$99,5,FALSE))</f>
        <v>0001-16-07</v>
      </c>
      <c r="O149" s="11" t="s">
        <v>136</v>
      </c>
      <c r="P149" s="10" t="s">
        <v>56</v>
      </c>
    </row>
    <row r="150" spans="1:16" ht="105" x14ac:dyDescent="0.25">
      <c r="A150" s="3" t="str">
        <f t="shared" si="2"/>
        <v>/2020 - SME</v>
      </c>
      <c r="B150" s="4">
        <v>44034</v>
      </c>
      <c r="C150" s="5" t="s">
        <v>25</v>
      </c>
      <c r="D150" s="4"/>
      <c r="E150" s="4" t="s">
        <v>26</v>
      </c>
      <c r="F150" s="6" t="s">
        <v>33</v>
      </c>
      <c r="G150" s="7" t="s">
        <v>294</v>
      </c>
      <c r="H150" s="5" t="s">
        <v>29</v>
      </c>
      <c r="I150" s="6" t="s">
        <v>30</v>
      </c>
      <c r="J150" s="6"/>
      <c r="K150" s="6" t="str">
        <f>IF([1]!Tabela1[[#This Row],[Colunas1]]="","",VLOOKUP([1]!Tabela1[[#This Row],[Colunas1]],[1]UNIDADES!$A$2:$E$99,2,FALSE))</f>
        <v>RUA BENJAMIN HARRIS HUNNICUTT, 4.400</v>
      </c>
      <c r="L150" s="6" t="str">
        <f>IF([1]!Tabela1[[#This Row],[Colunas1]]="","",VLOOKUP([1]!Tabela1[[#This Row],[Colunas1]],[1]UNIDADES!$A$2:$E$99,3,FALSE))</f>
        <v>CABUÇU</v>
      </c>
      <c r="M150" s="5" t="str">
        <f>IF([1]!Tabela1[[#This Row],[Colunas1]]="","",VLOOKUP([1]!Tabela1[[#This Row],[Colunas1]],[1]UNIDADES!$A$2:$E$99,4,FALSE))</f>
        <v>2458 2454</v>
      </c>
      <c r="N150" s="5" t="str">
        <f>IF([1]!Tabela1[[#This Row],[Colunas1]]="","",VLOOKUP([1]!Tabela1[[#This Row],[Colunas1]],[1]UNIDADES!$A$2:$E$99,5,FALSE))</f>
        <v>0001-16-01</v>
      </c>
      <c r="O150" s="6" t="s">
        <v>295</v>
      </c>
      <c r="P150" s="5" t="s">
        <v>24</v>
      </c>
    </row>
    <row r="151" spans="1:16" ht="75" x14ac:dyDescent="0.25">
      <c r="A151" s="8" t="str">
        <f t="shared" si="2"/>
        <v>/2020 - SME</v>
      </c>
      <c r="B151" s="9">
        <v>44035</v>
      </c>
      <c r="C151" s="10" t="s">
        <v>25</v>
      </c>
      <c r="D151" s="9"/>
      <c r="E151" s="9" t="s">
        <v>26</v>
      </c>
      <c r="F151" s="11" t="s">
        <v>33</v>
      </c>
      <c r="G151" s="12" t="s">
        <v>296</v>
      </c>
      <c r="H151" s="10" t="s">
        <v>29</v>
      </c>
      <c r="I151" s="11" t="s">
        <v>82</v>
      </c>
      <c r="J151" s="11"/>
      <c r="K151" s="11" t="str">
        <f>IF([1]!Tabela1[[#This Row],[Colunas1]]="","",VLOOKUP([1]!Tabela1[[#This Row],[Colunas1]],[1]UNIDADES!$A$2:$E$99,2,FALSE))</f>
        <v xml:space="preserve">RUA PEDRO DE TOLEDO, 500 </v>
      </c>
      <c r="L151" s="11" t="str">
        <f>IF([1]!Tabela1[[#This Row],[Colunas1]]="","",VLOOKUP([1]!Tabela1[[#This Row],[Colunas1]],[1]UNIDADES!$A$2:$E$99,3,FALSE))</f>
        <v>TABOÃO</v>
      </c>
      <c r="M151" s="10" t="str">
        <f>IF([1]!Tabela1[[#This Row],[Colunas1]]="","",VLOOKUP([1]!Tabela1[[#This Row],[Colunas1]],[1]UNIDADES!$A$2:$E$99,4,FALSE))</f>
        <v xml:space="preserve"> 2404 4331</v>
      </c>
      <c r="N151" s="10" t="str">
        <f>IF([1]!Tabela1[[#This Row],[Colunas1]]="","",VLOOKUP([1]!Tabela1[[#This Row],[Colunas1]],[1]UNIDADES!$A$2:$E$99,5,FALSE))</f>
        <v>0001-16-01</v>
      </c>
      <c r="O151" s="11" t="s">
        <v>220</v>
      </c>
      <c r="P151" s="10" t="s">
        <v>24</v>
      </c>
    </row>
    <row r="152" spans="1:16" ht="150" x14ac:dyDescent="0.25">
      <c r="A152" s="3" t="str">
        <f t="shared" si="2"/>
        <v>/2020 - SME</v>
      </c>
      <c r="B152" s="4">
        <v>44035</v>
      </c>
      <c r="C152" s="5" t="s">
        <v>25</v>
      </c>
      <c r="D152" s="4"/>
      <c r="E152" s="4" t="s">
        <v>26</v>
      </c>
      <c r="F152" s="6" t="s">
        <v>27</v>
      </c>
      <c r="G152" s="7" t="s">
        <v>297</v>
      </c>
      <c r="H152" s="5" t="s">
        <v>29</v>
      </c>
      <c r="I152" s="6" t="s">
        <v>30</v>
      </c>
      <c r="J152" s="6" t="s">
        <v>298</v>
      </c>
      <c r="K152" s="6" t="str">
        <f>IF([1]!Tabela1[[#This Row],[Colunas1]]="","",VLOOKUP([1]!Tabela1[[#This Row],[Colunas1]],[1]UNIDADES!$A$2:$E$99,2,FALSE))</f>
        <v>RUA BENJAMIN HARRIS HUNNICUTT, 4.400</v>
      </c>
      <c r="L152" s="6" t="str">
        <f>IF([1]!Tabela1[[#This Row],[Colunas1]]="","",VLOOKUP([1]!Tabela1[[#This Row],[Colunas1]],[1]UNIDADES!$A$2:$E$99,3,FALSE))</f>
        <v>CABUÇU</v>
      </c>
      <c r="M152" s="5" t="str">
        <f>IF([1]!Tabela1[[#This Row],[Colunas1]]="","",VLOOKUP([1]!Tabela1[[#This Row],[Colunas1]],[1]UNIDADES!$A$2:$E$99,4,FALSE))</f>
        <v>2458 2454</v>
      </c>
      <c r="N152" s="5" t="str">
        <f>IF([1]!Tabela1[[#This Row],[Colunas1]]="","",VLOOKUP([1]!Tabela1[[#This Row],[Colunas1]],[1]UNIDADES!$A$2:$E$99,5,FALSE))</f>
        <v>0001-16-01</v>
      </c>
      <c r="O152" s="6" t="s">
        <v>53</v>
      </c>
      <c r="P152" s="5" t="s">
        <v>56</v>
      </c>
    </row>
    <row r="153" spans="1:16" ht="165" x14ac:dyDescent="0.25">
      <c r="A153" s="8" t="str">
        <f t="shared" si="2"/>
        <v>/2020 - SME</v>
      </c>
      <c r="B153" s="9">
        <v>44036</v>
      </c>
      <c r="C153" s="10" t="s">
        <v>25</v>
      </c>
      <c r="D153" s="9"/>
      <c r="E153" s="9" t="s">
        <v>17</v>
      </c>
      <c r="F153" s="11" t="s">
        <v>169</v>
      </c>
      <c r="G153" s="12" t="s">
        <v>299</v>
      </c>
      <c r="H153" s="10" t="s">
        <v>29</v>
      </c>
      <c r="I153" s="11" t="s">
        <v>97</v>
      </c>
      <c r="J153" s="11" t="s">
        <v>300</v>
      </c>
      <c r="K153" s="11" t="str">
        <f>IF([1]!Tabela1[[#This Row],[Colunas1]]="","",VLOOKUP([1]!Tabela1[[#This Row],[Colunas1]],[1]UNIDADES!$A$2:$E$99,2,FALSE))</f>
        <v>AV. PAPA PIO XII, 975</v>
      </c>
      <c r="L153" s="11" t="str">
        <f>IF([1]!Tabela1[[#This Row],[Colunas1]]="","",VLOOKUP([1]!Tabela1[[#This Row],[Colunas1]],[1]UNIDADES!$A$2:$E$99,3,FALSE))</f>
        <v>MACEDO</v>
      </c>
      <c r="M153" s="10" t="str">
        <f>IF([1]!Tabela1[[#This Row],[Colunas1]]="","",VLOOKUP([1]!Tabela1[[#This Row],[Colunas1]],[1]UNIDADES!$A$2:$E$99,4,FALSE))</f>
        <v>2087-0286</v>
      </c>
      <c r="N153" s="10" t="str">
        <f>IF([1]!Tabela1[[#This Row],[Colunas1]]="","",VLOOKUP([1]!Tabela1[[#This Row],[Colunas1]],[1]UNIDADES!$A$2:$E$99,5,FALSE))</f>
        <v>0001-16-08</v>
      </c>
      <c r="O153" s="11" t="s">
        <v>53</v>
      </c>
      <c r="P153" s="10" t="s">
        <v>44</v>
      </c>
    </row>
    <row r="154" spans="1:16" ht="375" x14ac:dyDescent="0.25">
      <c r="A154" s="3" t="str">
        <f t="shared" si="2"/>
        <v>/2020 - SME</v>
      </c>
      <c r="B154" s="4">
        <v>44040</v>
      </c>
      <c r="C154" s="5"/>
      <c r="D154" s="4"/>
      <c r="E154" s="4" t="s">
        <v>38</v>
      </c>
      <c r="F154" s="6" t="s">
        <v>33</v>
      </c>
      <c r="G154" s="7" t="s">
        <v>301</v>
      </c>
      <c r="H154" s="5" t="s">
        <v>302</v>
      </c>
      <c r="I154" s="6" t="s">
        <v>43</v>
      </c>
      <c r="J154" s="6"/>
      <c r="K154" s="6" t="str">
        <f>IF([1]!Tabela1[[#This Row],[Colunas1]]="","",VLOOKUP([1]!Tabela1[[#This Row],[Colunas1]],[1]UNIDADES!$A$2:$E$99,2,FALSE))</f>
        <v>RUA ARMINDA DE LIMA, 788</v>
      </c>
      <c r="L154" s="6" t="str">
        <f>IF([1]!Tabela1[[#This Row],[Colunas1]]="","",VLOOKUP([1]!Tabela1[[#This Row],[Colunas1]],[1]UNIDADES!$A$2:$E$99,3,FALSE))</f>
        <v>VILA PROGRESSO</v>
      </c>
      <c r="M154" s="5" t="str">
        <f>IF([1]!Tabela1[[#This Row],[Colunas1]]="","",VLOOKUP([1]!Tabela1[[#This Row],[Colunas1]],[1]UNIDADES!$A$2:$E$99,4,FALSE))</f>
        <v>2475-9000</v>
      </c>
      <c r="N154" s="5" t="str">
        <f>IF([1]!Tabela1[[#This Row],[Colunas1]]="","",VLOOKUP([1]!Tabela1[[#This Row],[Colunas1]],[1]UNIDADES!$A$2:$E$99,5,FALSE))</f>
        <v>0001-16-07</v>
      </c>
      <c r="O154" s="6" t="s">
        <v>58</v>
      </c>
      <c r="P154" s="5" t="s">
        <v>24</v>
      </c>
    </row>
    <row r="155" spans="1:16" ht="180" x14ac:dyDescent="0.25">
      <c r="A155" s="8" t="str">
        <f t="shared" si="2"/>
        <v>/2020 - SME</v>
      </c>
      <c r="B155" s="9">
        <v>44040</v>
      </c>
      <c r="C155" s="10" t="s">
        <v>25</v>
      </c>
      <c r="D155" s="9"/>
      <c r="E155" s="9" t="s">
        <v>17</v>
      </c>
      <c r="F155" s="11" t="s">
        <v>169</v>
      </c>
      <c r="G155" s="12" t="s">
        <v>303</v>
      </c>
      <c r="H155" s="10" t="s">
        <v>29</v>
      </c>
      <c r="I155" s="11" t="s">
        <v>304</v>
      </c>
      <c r="J155" s="11"/>
      <c r="K155" s="11" t="e">
        <f>IF([1]!Tabela1[[#This Row],[Colunas1]]="","",VLOOKUP([1]!Tabela1[[#This Row],[Colunas1]],[1]UNIDADES!$A$2:$E$99,2,FALSE))</f>
        <v>#N/A</v>
      </c>
      <c r="L155" s="11" t="e">
        <f>IF([1]!Tabela1[[#This Row],[Colunas1]]="","",VLOOKUP([1]!Tabela1[[#This Row],[Colunas1]],[1]UNIDADES!$A$2:$E$99,3,FALSE))</f>
        <v>#N/A</v>
      </c>
      <c r="M155" s="10" t="e">
        <f>IF([1]!Tabela1[[#This Row],[Colunas1]]="","",VLOOKUP([1]!Tabela1[[#This Row],[Colunas1]],[1]UNIDADES!$A$2:$E$99,4,FALSE))</f>
        <v>#N/A</v>
      </c>
      <c r="N155" s="10" t="e">
        <f>IF([1]!Tabela1[[#This Row],[Colunas1]]="","",VLOOKUP([1]!Tabela1[[#This Row],[Colunas1]],[1]UNIDADES!$A$2:$E$99,5,FALSE))</f>
        <v>#N/A</v>
      </c>
      <c r="O155" s="11"/>
      <c r="P155" s="10"/>
    </row>
    <row r="156" spans="1:16" ht="165" x14ac:dyDescent="0.25">
      <c r="A156" s="3" t="str">
        <f t="shared" si="2"/>
        <v>/2020 - SME</v>
      </c>
      <c r="B156" s="4">
        <v>44040</v>
      </c>
      <c r="C156" s="5" t="s">
        <v>25</v>
      </c>
      <c r="D156" s="4"/>
      <c r="E156" s="4" t="s">
        <v>17</v>
      </c>
      <c r="F156" s="6" t="s">
        <v>169</v>
      </c>
      <c r="G156" s="7" t="s">
        <v>305</v>
      </c>
      <c r="H156" s="5" t="s">
        <v>29</v>
      </c>
      <c r="I156" s="6" t="s">
        <v>21</v>
      </c>
      <c r="J156" s="6" t="s">
        <v>306</v>
      </c>
      <c r="K156" s="6" t="str">
        <f>IF([1]!Tabela1[[#This Row],[Colunas1]]="","",VLOOKUP([1]!Tabela1[[#This Row],[Colunas1]],[1]UNIDADES!$A$2:$E$99,2,FALSE))</f>
        <v>RUA BENJAMIN HARRIS HUNNICUTT, 4.400</v>
      </c>
      <c r="L156" s="6" t="str">
        <f>IF([1]!Tabela1[[#This Row],[Colunas1]]="","",VLOOKUP([1]!Tabela1[[#This Row],[Colunas1]],[1]UNIDADES!$A$2:$E$99,3,FALSE))</f>
        <v>CABUÇU</v>
      </c>
      <c r="M156" s="5" t="str">
        <f>IF([1]!Tabela1[[#This Row],[Colunas1]]="","",VLOOKUP([1]!Tabela1[[#This Row],[Colunas1]],[1]UNIDADES!$A$2:$E$99,4,FALSE))</f>
        <v>2458 2454</v>
      </c>
      <c r="N156" s="5" t="str">
        <f>IF([1]!Tabela1[[#This Row],[Colunas1]]="","",VLOOKUP([1]!Tabela1[[#This Row],[Colunas1]],[1]UNIDADES!$A$2:$E$99,5,FALSE))</f>
        <v>0001-16-01</v>
      </c>
      <c r="O156" s="6"/>
      <c r="P156" s="5"/>
    </row>
  </sheetData>
  <conditionalFormatting sqref="E2:E134 E136:E156">
    <cfRule type="containsText" dxfId="35" priority="16" operator="containsText" text="ALTA">
      <formula>NOT(ISERROR(SEARCH("ALTA",E2)))</formula>
    </cfRule>
    <cfRule type="containsText" dxfId="34" priority="17" operator="containsText" text="BAIXA">
      <formula>NOT(ISERROR(SEARCH("BAIXA",E2)))</formula>
    </cfRule>
    <cfRule type="containsText" dxfId="33" priority="18" operator="containsText" text="MÉDIA">
      <formula>NOT(ISERROR(SEARCH("MÉDIA",E2)))</formula>
    </cfRule>
  </conditionalFormatting>
  <conditionalFormatting sqref="F2:F134 F136:F156">
    <cfRule type="containsText" dxfId="29" priority="10" operator="containsText" text="CANCELADA">
      <formula>NOT(ISERROR(SEARCH("CANCELADA",F2)))</formula>
    </cfRule>
    <cfRule type="containsText" dxfId="28" priority="11" operator="containsText" text="RESOLVIDO">
      <formula>NOT(ISERROR(SEARCH("RESOLVIDO",F2)))</formula>
    </cfRule>
    <cfRule type="containsText" dxfId="27" priority="12" operator="containsText" text="AGUARDANDO MATERIAIS">
      <formula>NOT(ISERROR(SEARCH("AGUARDANDO MATERIAIS",F2)))</formula>
    </cfRule>
    <cfRule type="containsText" dxfId="26" priority="13" operator="containsText" text="VISTORIADO">
      <formula>NOT(ISERROR(SEARCH("VISTORIADO",F2)))</formula>
    </cfRule>
    <cfRule type="containsText" dxfId="25" priority="14" operator="containsText" text="AGUARDANDO VISTORIA">
      <formula>NOT(ISERROR(SEARCH("AGUARDANDO VISTORIA",F2)))</formula>
    </cfRule>
    <cfRule type="containsText" dxfId="24" priority="15" operator="containsText" text="EM ATENDIMENTO">
      <formula>NOT(ISERROR(SEARCH("EM ATENDIMENTO",F2)))</formula>
    </cfRule>
  </conditionalFormatting>
  <conditionalFormatting sqref="E135">
    <cfRule type="containsText" dxfId="17" priority="7" operator="containsText" text="ALTA">
      <formula>NOT(ISERROR(SEARCH("ALTA",E135)))</formula>
    </cfRule>
    <cfRule type="containsText" dxfId="16" priority="8" operator="containsText" text="BAIXA">
      <formula>NOT(ISERROR(SEARCH("BAIXA",E135)))</formula>
    </cfRule>
    <cfRule type="containsText" dxfId="15" priority="9" operator="containsText" text="MÉDIA">
      <formula>NOT(ISERROR(SEARCH("MÉDIA",E135)))</formula>
    </cfRule>
  </conditionalFormatting>
  <conditionalFormatting sqref="F135">
    <cfRule type="containsText" dxfId="11" priority="1" operator="containsText" text="CANCELADA">
      <formula>NOT(ISERROR(SEARCH("CANCELADA",F135)))</formula>
    </cfRule>
    <cfRule type="containsText" dxfId="10" priority="2" operator="containsText" text="RESOLVIDO">
      <formula>NOT(ISERROR(SEARCH("RESOLVIDO",F135)))</formula>
    </cfRule>
    <cfRule type="containsText" dxfId="9" priority="3" operator="containsText" text="AGUARDANDO MATERIAIS">
      <formula>NOT(ISERROR(SEARCH("AGUARDANDO MATERIAIS",F135)))</formula>
    </cfRule>
    <cfRule type="containsText" dxfId="8" priority="4" operator="containsText" text="VISTORIADO">
      <formula>NOT(ISERROR(SEARCH("VISTORIADO",F135)))</formula>
    </cfRule>
    <cfRule type="containsText" dxfId="7" priority="5" operator="containsText" text="AGUARDANDO VISTORIA">
      <formula>NOT(ISERROR(SEARCH("AGUARDANDO VISTORIA",F135)))</formula>
    </cfRule>
    <cfRule type="containsText" dxfId="6" priority="6" operator="containsText" text="EM ATENDIMENTO">
      <formula>NOT(ISERROR(SEARCH("EM ATENDIMENTO",F135)))</formula>
    </cfRule>
  </conditionalFormatting>
  <dataValidations count="3">
    <dataValidation type="list" allowBlank="1" showInputMessage="1" showErrorMessage="1" sqref="H2:H156">
      <formula1>$AB$13:$AB$20</formula1>
    </dataValidation>
    <dataValidation type="list" allowBlank="1" showInputMessage="1" showErrorMessage="1" sqref="F2:F156">
      <formula1>$AB$2:$AB$7</formula1>
    </dataValidation>
    <dataValidation type="list" allowBlank="1" showErrorMessage="1" sqref="E2:E156">
      <formula1>$AA$2:$AA$4</formula1>
    </dataValidation>
  </dataValidation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Rubens Bolitto Carvalho</dc:creator>
  <cp:lastModifiedBy>Walter Rubens Bolitto Carvalho</cp:lastModifiedBy>
  <dcterms:created xsi:type="dcterms:W3CDTF">2020-07-31T14:54:44Z</dcterms:created>
  <dcterms:modified xsi:type="dcterms:W3CDTF">2020-07-31T14:54:59Z</dcterms:modified>
</cp:coreProperties>
</file>