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relatorioMensal!$A$1:$Q$146</definedName>
  </definedNames>
  <calcPr/>
  <extLst>
    <ext uri="GoogleSheetsCustomDataVersion2">
      <go:sheetsCustomData xmlns:go="http://customooxmlschemas.google.com/" r:id="rId5" roundtripDataChecksum="5GyrCJJgeuIKUTZRWObbABQmSpG6OKfE4OQkO+MhwhY="/>
    </ext>
  </extLst>
</workbook>
</file>

<file path=xl/sharedStrings.xml><?xml version="1.0" encoding="utf-8"?>
<sst xmlns="http://schemas.openxmlformats.org/spreadsheetml/2006/main" count="811" uniqueCount="471">
  <si>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</si>
  <si>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</si>
  <si>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</si>
  <si>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</si>
  <si>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</si>
  <si>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</si>
  <si>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</si>
  <si>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</si>
  <si>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</si>
  <si>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</si>
  <si>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</si>
  <si>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</si>
  <si>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</si>
  <si>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</si>
  <si>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</si>
  <si>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</si>
  <si>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Info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</si>
  <si>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</si>
  <si>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</si>
  <si>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</si>
  <si>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</si>
  <si>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</si>
  <si>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</si>
  <si>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</si>
  <si>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</si>
  <si>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</si>
  <si>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</si>
  <si>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</si>
  <si>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</si>
  <si>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</si>
  <si>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</si>
  <si>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</si>
  <si>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</si>
  <si>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</si>
  <si>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</si>
  <si>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</si>
  <si>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</si>
  <si>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</si>
  <si>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enviado email</t>
  </si>
  <si>
    <t>pago banco em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</si>
  <si>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</si>
  <si>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</si>
  <si>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</si>
  <si>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</si>
  <si>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</si>
  <si>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</si>
  <si>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</si>
  <si>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</si>
  <si>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</si>
  <si>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</si>
  <si>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</si>
  <si>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dinheiro em abril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</si>
  <si>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</si>
  <si>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</si>
  <si>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</si>
  <si>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</si>
  <si>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</si>
  <si>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</si>
  <si>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</si>
  <si>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</si>
  <si>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</si>
  <si>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</si>
  <si>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</si>
  <si>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</si>
  <si>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</si>
  <si>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</si>
  <si>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</si>
  <si>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</si>
  <si>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</si>
  <si>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</si>
  <si>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</si>
  <si>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</si>
  <si>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</si>
  <si>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</si>
  <si>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</si>
  <si>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</si>
  <si>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</si>
  <si>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</si>
  <si>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</si>
  <si>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</si>
  <si>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</si>
  <si>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</si>
  <si>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</si>
  <si>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</si>
  <si>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</si>
  <si>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</si>
  <si>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</si>
  <si>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</si>
  <si>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16€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</si>
  <si>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</si>
  <si>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</si>
  <si>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</si>
  <si>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</si>
  <si>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</si>
  <si>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</si>
  <si>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enviado email, 115 CAF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</si>
  <si>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</si>
  <si>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</si>
  <si>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</si>
  <si>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</si>
  <si>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</si>
  <si>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</si>
  <si>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</si>
  <si>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</si>
  <si>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</si>
  <si>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</si>
  <si>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</si>
  <si>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</si>
  <si>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</si>
  <si>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</si>
  <si>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</si>
  <si>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</si>
  <si>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</si>
  <si>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</si>
  <si>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</si>
  <si>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</si>
  <si>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</si>
  <si>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Falar com mae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</si>
  <si>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</si>
  <si>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</si>
  <si>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</si>
  <si>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</si>
  <si>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</si>
  <si>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</si>
  <si>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pago mais 8€ de CAF do que frequentou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</si>
  <si>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</si>
  <si>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</si>
  <si>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</si>
  <si>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</si>
  <si>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</si>
  <si>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</si>
  <si>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</si>
  <si>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</si>
  <si>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pago mais 4€ de CAF do que frequentou</t>
  </si>
  <si>
    <t>115 CAF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</si>
  <si>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</si>
  <si>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</si>
  <si>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</si>
  <si>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</si>
  <si>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</si>
  <si>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</si>
  <si>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</si>
  <si>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</si>
  <si>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</si>
  <si>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</si>
  <si>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</si>
  <si>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</si>
  <si>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</si>
  <si>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</si>
  <si>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</si>
  <si>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</si>
  <si>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</si>
  <si>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</si>
  <si>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</si>
  <si>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</si>
  <si>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</si>
  <si>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</si>
  <si>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</si>
  <si>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</si>
  <si>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</si>
  <si>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</si>
  <si>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</si>
  <si>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</si>
  <si>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</si>
  <si>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</si>
  <si>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</si>
  <si>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</si>
  <si>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</si>
  <si>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</si>
  <si>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</si>
  <si>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</si>
  <si>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</si>
  <si>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</si>
  <si>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</si>
  <si>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</si>
  <si>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</si>
  <si>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</si>
  <si>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</si>
  <si>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</si>
  <si>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</si>
  <si>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</si>
  <si>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</si>
  <si>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</si>
  <si>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</si>
  <si>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</si>
  <si>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</si>
  <si>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</si>
  <si>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</si>
  <si>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</si>
  <si>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</si>
  <si>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</si>
  <si>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</si>
  <si>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</si>
  <si>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</si>
  <si>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</si>
  <si>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</si>
  <si>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</si>
  <si>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</si>
  <si>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</si>
  <si>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</si>
  <si>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</si>
  <si>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</si>
  <si>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</si>
  <si>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</si>
  <si>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</si>
  <si>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notificar credito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</si>
  <si>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</si>
  <si>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</si>
  <si>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</si>
  <si>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</si>
  <si>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</si>
  <si>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</si>
  <si>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12€ de CAF do que frequentou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</si>
  <si>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</si>
  <si>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</si>
  <si>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</si>
  <si>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</si>
  <si>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</si>
  <si>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</si>
  <si>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</si>
  <si>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</si>
  <si>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</si>
  <si>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</si>
  <si>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</si>
  <si>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</si>
  <si>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</si>
  <si>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</si>
  <si>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</si>
  <si>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</si>
  <si>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</si>
  <si>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</si>
  <si>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</si>
  <si>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</si>
  <si>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</si>
  <si>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</si>
  <si>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</si>
  <si>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</si>
  <si>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</si>
  <si>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</si>
  <si>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</si>
  <si>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</si>
  <si>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</si>
  <si>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</si>
  <si>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</si>
  <si>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</si>
  <si>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</si>
  <si>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</si>
  <si>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</si>
  <si>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</si>
  <si>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</si>
  <si>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</si>
  <si>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pago mais 6€ de CAF do que frequentou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</si>
  <si>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</si>
  <si>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</si>
  <si>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</si>
  <si>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</si>
  <si>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</si>
  <si>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</si>
  <si>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</si>
  <si>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</si>
  <si>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</si>
  <si>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</si>
  <si>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</si>
  <si>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</si>
  <si>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</si>
  <si>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</si>
  <si>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</si>
  <si>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</si>
  <si>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Valor assumido pela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</si>
  <si>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</si>
  <si>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</si>
  <si>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</si>
  <si>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</si>
  <si>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</si>
  <si>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</si>
  <si>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</si>
  <si>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</si>
  <si>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</si>
  <si>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</si>
  <si>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</si>
  <si>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</si>
  <si>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</si>
  <si>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</si>
  <si>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</si>
  <si>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</si>
  <si>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</si>
  <si>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</si>
  <si>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</si>
  <si>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</si>
  <si>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</si>
  <si>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</si>
  <si>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</si>
  <si>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</si>
  <si>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</si>
  <si>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pago mais 2€ de CAF do que frequentou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</si>
  <si>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</si>
  <si>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</si>
  <si>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</si>
  <si>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</si>
  <si>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</si>
  <si>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</si>
  <si>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pago mais 14€ de CAF do que frequentou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</si>
  <si>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</si>
  <si>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</si>
  <si>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</si>
  <si>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</si>
  <si>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</si>
  <si>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</si>
  <si>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</si>
  <si>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</si>
  <si>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</si>
  <si>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</si>
  <si>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</si>
  <si>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</si>
  <si>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</si>
  <si>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</si>
  <si>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</si>
  <si>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</si>
  <si>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</si>
  <si>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</si>
  <si>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paga no fim de abril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</si>
  <si>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</si>
  <si>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</si>
  <si>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</si>
  <si>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</si>
  <si>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</si>
  <si>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</si>
  <si>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</si>
  <si>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</si>
  <si>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</si>
  <si>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</si>
  <si>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</si>
  <si>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</si>
  <si>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135 CAF</t>
  </si>
  <si>
    <t>Martim Freitas da Silva</t>
  </si>
  <si>
    <t>290456495</t>
  </si>
  <si>
    <t>susanavelhinho@hotmail.com</t>
  </si>
  <si>
    <t>pago dinheiro abril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</si>
  <si>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</si>
  <si>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</si>
  <si>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</si>
  <si>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</si>
  <si>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</si>
  <si>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</si>
  <si>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</si>
  <si>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</si>
  <si>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</si>
  <si>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</si>
  <si>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</si>
  <si>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</si>
  <si>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</si>
  <si>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</si>
  <si>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</si>
  <si>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</si>
  <si>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</si>
  <si>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</si>
  <si>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</si>
  <si>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</si>
  <si>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</si>
  <si>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</si>
  <si>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</si>
  <si>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</si>
  <si>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</si>
  <si>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</si>
  <si>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</si>
  <si>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</si>
  <si>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</si>
  <si>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</si>
  <si>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</si>
  <si>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</si>
  <si>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</si>
  <si>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</si>
  <si>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</si>
  <si>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</si>
  <si>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</si>
  <si>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</si>
  <si>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</si>
  <si>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</si>
  <si>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</si>
  <si>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</si>
  <si>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</si>
  <si>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</si>
  <si>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</si>
  <si>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</si>
  <si>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</si>
  <si>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</si>
  <si>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</si>
  <si>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</si>
  <si>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</si>
  <si>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</si>
  <si>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</si>
  <si>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</si>
  <si>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</si>
  <si>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</si>
  <si>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</si>
  <si>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</si>
  <si>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</si>
  <si>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</si>
  <si>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</si>
  <si>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</si>
  <si>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</si>
  <si>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</si>
  <si>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</si>
  <si>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125 CAF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</si>
  <si>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</si>
  <si>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</si>
  <si>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</si>
  <si>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</si>
  <si>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</si>
  <si>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</si>
  <si>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</si>
  <si>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</si>
  <si>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</si>
  <si>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</si>
  <si>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</si>
  <si>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</si>
  <si>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</si>
  <si>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</si>
  <si>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</si>
  <si>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</si>
  <si>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</si>
  <si>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</si>
  <si>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100 CAF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</si>
  <si>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</si>
  <si>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</si>
  <si>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</si>
  <si>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</si>
  <si>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</si>
  <si>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</si>
  <si>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</si>
  <si>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</si>
  <si>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</si>
  <si>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</si>
  <si>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</si>
  <si>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</si>
  <si>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</si>
  <si>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</si>
  <si>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</si>
  <si>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</si>
  <si>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</si>
  <si>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</si>
  <si>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60 CAF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</si>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</sst>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3" fillId="3" fontId="5" numFmtId="0" xfId="0" applyAlignment="1" applyBorder="1" applyFill="1" applyFont="1">
      <alignment shrinkToFit="0" vertical="bottom" wrapText="0"/>
    </xf>
    <xf borderId="3" fillId="4" fontId="6" numFmtId="0" xfId="0" applyAlignment="1" applyBorder="1" applyFill="1" applyFont="1">
      <alignment shrinkToFit="0" vertical="bottom" wrapText="0"/>
    </xf>
    <xf borderId="0" fillId="5" fontId="7" numFmtId="0" xfId="0" applyAlignment="1" applyFill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hidden="1" min="2" max="2" width="6.71"/>
    <col customWidth="1" hidden="1" min="3" max="3" width="4.14"/>
    <col customWidth="1" hidden="1" min="4" max="4" width="10.71"/>
    <col customWidth="1" min="5" max="5" width="5.43"/>
    <col customWidth="1" min="6" max="6" width="5.29"/>
    <col customWidth="1" min="7" max="7" width="9.29"/>
    <col customWidth="1" min="8" max="8" width="9.57"/>
    <col customWidth="1" min="9" max="9" width="10.29"/>
    <col customWidth="1" min="10" max="10" width="10.0"/>
    <col customWidth="1" min="11" max="12" width="12.29"/>
    <col customWidth="1" min="13" max="13" width="11.43"/>
    <col customWidth="1" min="14" max="14" width="8.71"/>
    <col customWidth="1" min="15" max="15" width="12.29"/>
    <col customWidth="1" hidden="1" min="16" max="16" width="38.0"/>
    <col customWidth="1" min="17" max="17" width="36.29"/>
    <col customWidth="1" min="18" max="18" width="18.43"/>
    <col customWidth="1" min="19" max="19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17</v>
      </c>
      <c r="B2" s="3" t="s">
        <v>18</v>
      </c>
      <c r="C2" s="3">
        <v>1.0</v>
      </c>
      <c r="D2" s="3" t="s">
        <v>19</v>
      </c>
      <c r="E2" s="3">
        <v>0.0</v>
      </c>
      <c r="F2" s="3">
        <v>2.0</v>
      </c>
      <c r="G2" s="5">
        <v>4.0</v>
      </c>
      <c r="H2" s="5">
        <v>0.0</v>
      </c>
      <c r="I2" s="6">
        <v>15.0</v>
      </c>
      <c r="J2" s="5">
        <v>12.0</v>
      </c>
      <c r="K2" s="5">
        <v>31.0</v>
      </c>
      <c r="L2" s="5">
        <v>0.0</v>
      </c>
      <c r="M2" s="7">
        <v>0.0</v>
      </c>
      <c r="N2" s="7">
        <f t="shared" ref="N2:N146" si="1">K2   +  L2 + M2- (G2 + H2 + I2 + J2 )</f>
        <v>0</v>
      </c>
      <c r="O2" s="3" t="s">
        <v>20</v>
      </c>
      <c r="P2" s="3" t="s">
        <v>21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22</v>
      </c>
      <c r="B3" s="3" t="s">
        <v>23</v>
      </c>
      <c r="C3" s="3">
        <v>1.0</v>
      </c>
      <c r="D3" s="3" t="s">
        <v>24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>
        <v>0.0</v>
      </c>
      <c r="L3" s="5">
        <v>34.5</v>
      </c>
      <c r="M3" s="7">
        <v>30.0</v>
      </c>
      <c r="N3" s="7">
        <f t="shared" si="1"/>
        <v>37.5</v>
      </c>
      <c r="O3" s="3" t="s">
        <v>20</v>
      </c>
      <c r="P3" s="3" t="s">
        <v>25</v>
      </c>
      <c r="Q3" s="8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26</v>
      </c>
      <c r="B4" s="3" t="s">
        <v>27</v>
      </c>
      <c r="C4" s="3">
        <v>1.0</v>
      </c>
      <c r="D4" s="3" t="s">
        <v>28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>
        <v>0.0</v>
      </c>
      <c r="L4" s="5">
        <v>15.0</v>
      </c>
      <c r="M4" s="7">
        <v>0.0</v>
      </c>
      <c r="N4" s="7">
        <f t="shared" si="1"/>
        <v>0</v>
      </c>
      <c r="O4" s="3" t="s">
        <v>20</v>
      </c>
      <c r="P4" s="3" t="s">
        <v>29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 t="s">
        <v>30</v>
      </c>
      <c r="B5" s="3" t="s">
        <v>31</v>
      </c>
      <c r="C5" s="3">
        <v>1.0</v>
      </c>
      <c r="D5" s="3" t="s">
        <v>32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>
        <v>0.0</v>
      </c>
      <c r="L5" s="5">
        <v>45.0</v>
      </c>
      <c r="M5" s="7">
        <v>0.0</v>
      </c>
      <c r="N5" s="7">
        <f t="shared" si="1"/>
        <v>0</v>
      </c>
      <c r="O5" s="3" t="s">
        <v>20</v>
      </c>
      <c r="P5" s="3" t="s">
        <v>33</v>
      </c>
      <c r="Q5" s="9" t="s">
        <v>34</v>
      </c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 t="s">
        <v>35</v>
      </c>
      <c r="B6" s="3" t="s">
        <v>18</v>
      </c>
      <c r="C6" s="3">
        <v>1.0</v>
      </c>
      <c r="D6" s="3" t="s">
        <v>36</v>
      </c>
      <c r="E6" s="3">
        <v>2.0</v>
      </c>
      <c r="F6" s="3">
        <v>0.0</v>
      </c>
      <c r="G6" s="5">
        <v>4.0</v>
      </c>
      <c r="H6" s="5">
        <v>0.0</v>
      </c>
      <c r="I6" s="6">
        <v>15.0</v>
      </c>
      <c r="J6" s="5">
        <v>12.0</v>
      </c>
      <c r="K6" s="5">
        <v>0.0</v>
      </c>
      <c r="L6" s="5">
        <f>48-17</f>
        <v>31</v>
      </c>
      <c r="M6" s="7">
        <v>0.0</v>
      </c>
      <c r="N6" s="7">
        <f t="shared" si="1"/>
        <v>0</v>
      </c>
      <c r="O6" s="10" t="s">
        <v>20</v>
      </c>
      <c r="P6" s="3" t="s">
        <v>37</v>
      </c>
      <c r="Q6" s="11" t="s">
        <v>38</v>
      </c>
      <c r="R6" s="3" t="s">
        <v>39</v>
      </c>
      <c r="S6" s="3"/>
      <c r="T6" s="3"/>
      <c r="U6" s="3"/>
      <c r="V6" s="3"/>
      <c r="W6" s="3"/>
      <c r="X6" s="3"/>
      <c r="Y6" s="3"/>
      <c r="Z6" s="3"/>
    </row>
    <row r="7" ht="15.0" customHeight="1">
      <c r="A7" s="4" t="s">
        <v>40</v>
      </c>
      <c r="B7" s="3" t="s">
        <v>23</v>
      </c>
      <c r="C7" s="3">
        <v>1.0</v>
      </c>
      <c r="D7" s="3" t="s">
        <v>41</v>
      </c>
      <c r="E7" s="3">
        <v>15.0</v>
      </c>
      <c r="F7" s="3">
        <v>0.0</v>
      </c>
      <c r="G7" s="5">
        <v>30.0</v>
      </c>
      <c r="H7" s="5">
        <v>0.0</v>
      </c>
      <c r="I7" s="6">
        <v>2.0</v>
      </c>
      <c r="J7" s="5">
        <v>0.0</v>
      </c>
      <c r="K7" s="5">
        <v>2.0</v>
      </c>
      <c r="L7" s="5">
        <f>37.5-7.5</f>
        <v>30</v>
      </c>
      <c r="M7" s="7">
        <v>0.0</v>
      </c>
      <c r="N7" s="7">
        <f t="shared" si="1"/>
        <v>0</v>
      </c>
      <c r="O7" s="3" t="s">
        <v>20</v>
      </c>
      <c r="P7" s="3" t="s">
        <v>42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 t="s">
        <v>43</v>
      </c>
      <c r="B8" s="3" t="s">
        <v>44</v>
      </c>
      <c r="C8" s="3"/>
      <c r="D8" s="3" t="s">
        <v>45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>
        <v>0.0</v>
      </c>
      <c r="L8" s="5">
        <v>0.0</v>
      </c>
      <c r="M8" s="7">
        <v>0.0</v>
      </c>
      <c r="N8" s="7">
        <f t="shared" si="1"/>
        <v>0</v>
      </c>
      <c r="O8" s="3" t="s">
        <v>46</v>
      </c>
      <c r="P8" s="3" t="s">
        <v>47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4" t="s">
        <v>48</v>
      </c>
      <c r="B9" s="3" t="s">
        <v>27</v>
      </c>
      <c r="C9" s="3">
        <v>1.0</v>
      </c>
      <c r="D9" s="3" t="s">
        <v>49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>
        <v>20.0</v>
      </c>
      <c r="L9" s="5">
        <v>0.0</v>
      </c>
      <c r="M9" s="7">
        <v>0.0</v>
      </c>
      <c r="N9" s="7">
        <f t="shared" si="1"/>
        <v>0</v>
      </c>
      <c r="O9" s="10" t="s">
        <v>20</v>
      </c>
      <c r="P9" s="3" t="s">
        <v>50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 t="s">
        <v>52</v>
      </c>
      <c r="B10" s="3" t="s">
        <v>53</v>
      </c>
      <c r="C10" s="3">
        <v>1.0</v>
      </c>
      <c r="D10" s="3" t="s">
        <v>54</v>
      </c>
      <c r="E10" s="3">
        <v>18.0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>
        <v>0.0</v>
      </c>
      <c r="L10" s="5">
        <v>45.0</v>
      </c>
      <c r="M10" s="7">
        <v>0.0</v>
      </c>
      <c r="N10" s="7">
        <f t="shared" si="1"/>
        <v>0</v>
      </c>
      <c r="O10" s="3" t="s">
        <v>20</v>
      </c>
      <c r="P10" s="3" t="s">
        <v>55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 t="s">
        <v>56</v>
      </c>
      <c r="B11" s="3" t="s">
        <v>57</v>
      </c>
      <c r="C11" s="3">
        <v>1.0</v>
      </c>
      <c r="D11" s="3" t="s">
        <v>58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>
        <v>0.0</v>
      </c>
      <c r="L11" s="5">
        <v>0.0</v>
      </c>
      <c r="M11" s="7">
        <v>15.0</v>
      </c>
      <c r="N11" s="7">
        <f t="shared" si="1"/>
        <v>0</v>
      </c>
      <c r="O11" s="3" t="s">
        <v>20</v>
      </c>
      <c r="P11" s="3" t="s">
        <v>59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 t="s">
        <v>60</v>
      </c>
      <c r="B12" s="3" t="s">
        <v>53</v>
      </c>
      <c r="C12" s="3">
        <v>1.0</v>
      </c>
      <c r="D12" s="3" t="s">
        <v>61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>
        <v>0.0</v>
      </c>
      <c r="L12" s="5">
        <v>0.0</v>
      </c>
      <c r="M12" s="7">
        <v>-15.0</v>
      </c>
      <c r="N12" s="7">
        <f t="shared" si="1"/>
        <v>-15</v>
      </c>
      <c r="O12" s="3"/>
      <c r="P12" s="3" t="s">
        <v>62</v>
      </c>
      <c r="Q12" s="3" t="s">
        <v>38</v>
      </c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 t="s">
        <v>63</v>
      </c>
      <c r="B13" s="3" t="s">
        <v>23</v>
      </c>
      <c r="C13" s="3">
        <v>1.0</v>
      </c>
      <c r="D13" s="3" t="s">
        <v>64</v>
      </c>
      <c r="E13" s="3">
        <v>0.0</v>
      </c>
      <c r="F13" s="3">
        <v>0.0</v>
      </c>
      <c r="G13" s="5">
        <v>0.0</v>
      </c>
      <c r="H13" s="5">
        <v>0.0</v>
      </c>
      <c r="I13" s="6">
        <v>15.0</v>
      </c>
      <c r="J13" s="5">
        <v>0.0</v>
      </c>
      <c r="K13" s="5">
        <v>0.0</v>
      </c>
      <c r="L13" s="5">
        <v>15.0</v>
      </c>
      <c r="M13" s="7">
        <v>0.0</v>
      </c>
      <c r="N13" s="7">
        <f t="shared" si="1"/>
        <v>0</v>
      </c>
      <c r="O13" s="3" t="s">
        <v>20</v>
      </c>
      <c r="P13" s="3" t="s">
        <v>65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4" t="s">
        <v>66</v>
      </c>
      <c r="B14" s="3" t="s">
        <v>31</v>
      </c>
      <c r="C14" s="3">
        <v>1.0</v>
      </c>
      <c r="D14" s="3" t="s">
        <v>67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>
        <v>0.0</v>
      </c>
      <c r="L14" s="5">
        <f>37.5+7.5</f>
        <v>45</v>
      </c>
      <c r="M14" s="7">
        <v>0.0</v>
      </c>
      <c r="N14" s="7">
        <f t="shared" si="1"/>
        <v>0</v>
      </c>
      <c r="O14" s="3" t="s">
        <v>20</v>
      </c>
      <c r="P14" s="3" t="s">
        <v>42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 t="s">
        <v>68</v>
      </c>
      <c r="B15" s="3" t="s">
        <v>44</v>
      </c>
      <c r="C15" s="3">
        <v>1.0</v>
      </c>
      <c r="D15" s="3" t="s">
        <v>69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>
        <v>0.0</v>
      </c>
      <c r="L15" s="5">
        <v>22.5</v>
      </c>
      <c r="M15" s="7">
        <v>0.0</v>
      </c>
      <c r="N15" s="7">
        <f t="shared" si="1"/>
        <v>7.5</v>
      </c>
      <c r="O15" s="3" t="s">
        <v>20</v>
      </c>
      <c r="P15" s="3" t="s">
        <v>70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4" t="s">
        <v>71</v>
      </c>
      <c r="B16" s="3" t="s">
        <v>31</v>
      </c>
      <c r="C16" s="3">
        <v>1.0</v>
      </c>
      <c r="D16" s="3" t="s">
        <v>72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>
        <v>0.0</v>
      </c>
      <c r="L16" s="5">
        <f>25-10</f>
        <v>15</v>
      </c>
      <c r="M16" s="7">
        <v>0.0</v>
      </c>
      <c r="N16" s="7">
        <f t="shared" si="1"/>
        <v>0</v>
      </c>
      <c r="O16" s="3" t="s">
        <v>20</v>
      </c>
      <c r="P16" s="3" t="s">
        <v>73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 t="s">
        <v>74</v>
      </c>
      <c r="B17" s="3" t="s">
        <v>23</v>
      </c>
      <c r="C17" s="3">
        <v>1.0</v>
      </c>
      <c r="D17" s="3" t="s">
        <v>75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>
        <v>0.0</v>
      </c>
      <c r="L17" s="5">
        <v>0.0</v>
      </c>
      <c r="M17" s="7">
        <v>0.0</v>
      </c>
      <c r="N17" s="7">
        <f t="shared" si="1"/>
        <v>0</v>
      </c>
      <c r="O17" s="3" t="s">
        <v>46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4" t="s">
        <v>76</v>
      </c>
      <c r="B18" s="3" t="s">
        <v>27</v>
      </c>
      <c r="C18" s="3">
        <v>1.0</v>
      </c>
      <c r="D18" s="3" t="s">
        <v>77</v>
      </c>
      <c r="E18" s="3">
        <v>3.0</v>
      </c>
      <c r="F18" s="3">
        <v>0.0</v>
      </c>
      <c r="G18" s="5">
        <v>6.0</v>
      </c>
      <c r="H18" s="5">
        <v>0.0</v>
      </c>
      <c r="I18" s="6">
        <v>0.0</v>
      </c>
      <c r="J18" s="5">
        <v>0.0</v>
      </c>
      <c r="K18" s="5">
        <v>6.0</v>
      </c>
      <c r="L18" s="5">
        <v>0.0</v>
      </c>
      <c r="M18" s="7">
        <v>0.0</v>
      </c>
      <c r="N18" s="7">
        <f t="shared" si="1"/>
        <v>0</v>
      </c>
      <c r="O18" s="3" t="s">
        <v>20</v>
      </c>
      <c r="P18" s="3" t="s">
        <v>78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4" t="s">
        <v>79</v>
      </c>
      <c r="B19" s="3" t="s">
        <v>23</v>
      </c>
      <c r="C19" s="3">
        <v>1.0</v>
      </c>
      <c r="D19" s="3" t="s">
        <v>80</v>
      </c>
      <c r="E19" s="3">
        <v>2.0</v>
      </c>
      <c r="F19" s="3">
        <v>0.0</v>
      </c>
      <c r="G19" s="5">
        <v>4.0</v>
      </c>
      <c r="H19" s="5">
        <v>8.0</v>
      </c>
      <c r="I19" s="6">
        <v>0.0</v>
      </c>
      <c r="J19" s="5">
        <v>0.0</v>
      </c>
      <c r="K19" s="5">
        <v>4.0</v>
      </c>
      <c r="L19" s="5">
        <v>8.0</v>
      </c>
      <c r="M19" s="7">
        <v>0.0</v>
      </c>
      <c r="N19" s="7">
        <f t="shared" si="1"/>
        <v>0</v>
      </c>
      <c r="O19" s="10" t="s">
        <v>20</v>
      </c>
      <c r="P19" s="3" t="s">
        <v>81</v>
      </c>
      <c r="Q19" s="3" t="s">
        <v>38</v>
      </c>
      <c r="R19" s="3" t="s">
        <v>39</v>
      </c>
      <c r="S19" s="3"/>
      <c r="T19" s="3"/>
      <c r="U19" s="3"/>
      <c r="V19" s="3"/>
      <c r="W19" s="3"/>
      <c r="X19" s="3"/>
      <c r="Y19" s="3"/>
      <c r="Z19" s="3"/>
    </row>
    <row r="20" ht="15.0" customHeight="1">
      <c r="A20" s="4" t="s">
        <v>82</v>
      </c>
      <c r="B20" s="3" t="s">
        <v>27</v>
      </c>
      <c r="C20" s="3">
        <v>1.0</v>
      </c>
      <c r="D20" s="3" t="s">
        <v>83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>
        <v>0.0</v>
      </c>
      <c r="L20" s="5">
        <v>15.0</v>
      </c>
      <c r="M20" s="7">
        <v>0.0</v>
      </c>
      <c r="N20" s="7">
        <f t="shared" si="1"/>
        <v>0</v>
      </c>
      <c r="O20" s="3" t="s">
        <v>20</v>
      </c>
      <c r="P20" s="3" t="s">
        <v>84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4" t="s">
        <v>85</v>
      </c>
      <c r="B21" s="3" t="s">
        <v>23</v>
      </c>
      <c r="C21" s="3">
        <v>1.0</v>
      </c>
      <c r="D21" s="3" t="s">
        <v>86</v>
      </c>
      <c r="E21" s="3">
        <v>7.0</v>
      </c>
      <c r="F21" s="3">
        <v>10.0</v>
      </c>
      <c r="G21" s="5">
        <v>50.0</v>
      </c>
      <c r="H21" s="5">
        <v>8.0</v>
      </c>
      <c r="I21" s="6">
        <v>15.0</v>
      </c>
      <c r="J21" s="5">
        <v>0.0</v>
      </c>
      <c r="K21" s="5">
        <v>0.0</v>
      </c>
      <c r="L21" s="5">
        <v>36.5</v>
      </c>
      <c r="M21" s="7">
        <v>73.0</v>
      </c>
      <c r="N21" s="7">
        <f t="shared" si="1"/>
        <v>36.5</v>
      </c>
      <c r="O21" s="3" t="s">
        <v>20</v>
      </c>
      <c r="P21" s="3" t="s">
        <v>87</v>
      </c>
      <c r="Q21" s="9" t="s">
        <v>88</v>
      </c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 t="s">
        <v>89</v>
      </c>
      <c r="B22" s="3" t="s">
        <v>23</v>
      </c>
      <c r="C22" s="3">
        <v>1.0</v>
      </c>
      <c r="D22" s="3" t="s">
        <v>90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>
        <v>0.0</v>
      </c>
      <c r="L22" s="5">
        <f>15-15</f>
        <v>0</v>
      </c>
      <c r="M22" s="7">
        <v>0.0</v>
      </c>
      <c r="N22" s="7">
        <f t="shared" si="1"/>
        <v>0</v>
      </c>
      <c r="O22" s="3" t="s">
        <v>46</v>
      </c>
      <c r="P22" s="3" t="s">
        <v>91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4" t="s">
        <v>92</v>
      </c>
      <c r="B23" s="3" t="s">
        <v>18</v>
      </c>
      <c r="C23" s="3">
        <v>1.0</v>
      </c>
      <c r="D23" s="3" t="s">
        <v>93</v>
      </c>
      <c r="E23" s="3">
        <v>0.0</v>
      </c>
      <c r="F23" s="3">
        <v>10.0</v>
      </c>
      <c r="G23" s="5">
        <v>20.0</v>
      </c>
      <c r="H23" s="5">
        <v>0.0</v>
      </c>
      <c r="I23" s="6">
        <v>15.0</v>
      </c>
      <c r="J23" s="5">
        <v>12.0</v>
      </c>
      <c r="K23" s="5">
        <v>0.0</v>
      </c>
      <c r="L23" s="5">
        <f>115-115+55-8</f>
        <v>47</v>
      </c>
      <c r="M23" s="7">
        <v>0.0</v>
      </c>
      <c r="N23" s="7">
        <f t="shared" si="1"/>
        <v>0</v>
      </c>
      <c r="O23" s="10" t="s">
        <v>20</v>
      </c>
      <c r="P23" s="3" t="s">
        <v>94</v>
      </c>
      <c r="Q23" s="3" t="s">
        <v>95</v>
      </c>
      <c r="R23" s="3" t="s">
        <v>39</v>
      </c>
      <c r="S23" s="3"/>
      <c r="T23" s="3"/>
      <c r="U23" s="3"/>
      <c r="V23" s="3"/>
      <c r="W23" s="3"/>
      <c r="X23" s="3"/>
      <c r="Y23" s="3"/>
      <c r="Z23" s="3"/>
    </row>
    <row r="24" ht="15.0" customHeight="1">
      <c r="A24" s="13" t="s">
        <v>96</v>
      </c>
      <c r="B24" s="3" t="s">
        <v>23</v>
      </c>
      <c r="C24" s="3"/>
      <c r="D24" s="3" t="s">
        <v>97</v>
      </c>
      <c r="E24" s="3">
        <v>0.0</v>
      </c>
      <c r="F24" s="3">
        <v>0.0</v>
      </c>
      <c r="G24" s="5">
        <v>0.0</v>
      </c>
      <c r="H24" s="5">
        <v>0.0</v>
      </c>
      <c r="I24" s="6">
        <v>19.0</v>
      </c>
      <c r="J24" s="5">
        <v>0.0</v>
      </c>
      <c r="K24" s="5">
        <v>0.0</v>
      </c>
      <c r="L24" s="5">
        <v>0.0</v>
      </c>
      <c r="M24" s="7">
        <v>-79.0</v>
      </c>
      <c r="N24" s="7">
        <f t="shared" si="1"/>
        <v>-98</v>
      </c>
      <c r="O24" s="3"/>
      <c r="P24" s="3" t="s">
        <v>98</v>
      </c>
      <c r="Q24" s="3" t="s">
        <v>38</v>
      </c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4" t="s">
        <v>99</v>
      </c>
      <c r="B25" s="3" t="s">
        <v>31</v>
      </c>
      <c r="C25" s="3">
        <v>1.0</v>
      </c>
      <c r="D25" s="3" t="s">
        <v>100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0.0</v>
      </c>
      <c r="L25" s="5">
        <v>15.0</v>
      </c>
      <c r="M25" s="7">
        <v>0.0</v>
      </c>
      <c r="N25" s="7">
        <f t="shared" si="1"/>
        <v>0</v>
      </c>
      <c r="O25" s="3" t="s">
        <v>20</v>
      </c>
      <c r="P25" s="3" t="s">
        <v>101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 t="s">
        <v>102</v>
      </c>
      <c r="B26" s="3" t="s">
        <v>27</v>
      </c>
      <c r="C26" s="3"/>
      <c r="D26" s="3" t="s">
        <v>103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>
        <v>0.0</v>
      </c>
      <c r="L26" s="5">
        <v>0.0</v>
      </c>
      <c r="M26" s="7">
        <v>0.0</v>
      </c>
      <c r="N26" s="7">
        <f t="shared" si="1"/>
        <v>0</v>
      </c>
      <c r="O26" s="3" t="s">
        <v>46</v>
      </c>
      <c r="P26" s="3" t="s">
        <v>104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4" t="s">
        <v>105</v>
      </c>
      <c r="B27" s="3" t="s">
        <v>27</v>
      </c>
      <c r="C27" s="3">
        <v>1.0</v>
      </c>
      <c r="D27" s="3" t="s">
        <v>106</v>
      </c>
      <c r="E27" s="3">
        <v>18.0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>
        <v>45.0</v>
      </c>
      <c r="L27" s="5">
        <v>0.0</v>
      </c>
      <c r="M27" s="7">
        <v>0.0</v>
      </c>
      <c r="N27" s="7">
        <f t="shared" si="1"/>
        <v>0</v>
      </c>
      <c r="O27" s="3" t="s">
        <v>20</v>
      </c>
      <c r="P27" s="3" t="s">
        <v>107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4" t="s">
        <v>108</v>
      </c>
      <c r="B28" s="3" t="s">
        <v>18</v>
      </c>
      <c r="C28" s="3">
        <v>1.0</v>
      </c>
      <c r="D28" s="3" t="s">
        <v>109</v>
      </c>
      <c r="E28" s="3">
        <v>0.0</v>
      </c>
      <c r="F28" s="3">
        <v>15.0</v>
      </c>
      <c r="G28" s="5">
        <v>30.0</v>
      </c>
      <c r="H28" s="5">
        <v>8.0</v>
      </c>
      <c r="I28" s="6">
        <v>15.0</v>
      </c>
      <c r="J28" s="5">
        <v>12.0</v>
      </c>
      <c r="K28" s="5">
        <v>0.0</v>
      </c>
      <c r="L28" s="5">
        <f>87-30+8</f>
        <v>65</v>
      </c>
      <c r="M28" s="7">
        <v>0.0</v>
      </c>
      <c r="N28" s="7">
        <f t="shared" si="1"/>
        <v>0</v>
      </c>
      <c r="O28" s="10" t="s">
        <v>20</v>
      </c>
      <c r="P28" s="3" t="s">
        <v>110</v>
      </c>
      <c r="Q28" s="3" t="s">
        <v>39</v>
      </c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4" t="s">
        <v>111</v>
      </c>
      <c r="B29" s="3" t="s">
        <v>31</v>
      </c>
      <c r="C29" s="3">
        <v>1.0</v>
      </c>
      <c r="D29" s="3" t="s">
        <v>112</v>
      </c>
      <c r="E29" s="3">
        <v>18.0</v>
      </c>
      <c r="F29" s="3">
        <v>17.0</v>
      </c>
      <c r="G29" s="5">
        <v>50.0</v>
      </c>
      <c r="H29" s="5">
        <v>0.0</v>
      </c>
      <c r="I29" s="6">
        <v>15.0</v>
      </c>
      <c r="J29" s="5">
        <v>0.0</v>
      </c>
      <c r="K29" s="5">
        <v>0.0</v>
      </c>
      <c r="L29" s="5">
        <v>65.0</v>
      </c>
      <c r="M29" s="7">
        <v>0.0</v>
      </c>
      <c r="N29" s="7">
        <f t="shared" si="1"/>
        <v>0</v>
      </c>
      <c r="O29" s="3" t="s">
        <v>20</v>
      </c>
      <c r="P29" s="3" t="s">
        <v>113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4" t="s">
        <v>114</v>
      </c>
      <c r="B30" s="3" t="s">
        <v>23</v>
      </c>
      <c r="C30" s="3">
        <v>1.0</v>
      </c>
      <c r="D30" s="3" t="s">
        <v>115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3.5</v>
      </c>
      <c r="K30" s="5">
        <v>0.0</v>
      </c>
      <c r="L30" s="5">
        <v>3.5</v>
      </c>
      <c r="M30" s="7">
        <v>0.0</v>
      </c>
      <c r="N30" s="7">
        <f t="shared" si="1"/>
        <v>0</v>
      </c>
      <c r="O30" s="10" t="s">
        <v>20</v>
      </c>
      <c r="P30" s="3" t="s">
        <v>116</v>
      </c>
      <c r="Q30" s="3" t="s">
        <v>117</v>
      </c>
      <c r="R30" s="3" t="s">
        <v>39</v>
      </c>
      <c r="S30" s="3"/>
      <c r="T30" s="3"/>
      <c r="U30" s="3"/>
      <c r="V30" s="3"/>
      <c r="W30" s="3"/>
      <c r="X30" s="3"/>
      <c r="Y30" s="3"/>
      <c r="Z30" s="3"/>
    </row>
    <row r="31" ht="15.0" customHeight="1">
      <c r="A31" s="4" t="s">
        <v>118</v>
      </c>
      <c r="B31" s="3" t="s">
        <v>57</v>
      </c>
      <c r="C31" s="3">
        <v>1.0</v>
      </c>
      <c r="D31" s="3" t="s">
        <v>119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>
        <v>0.0</v>
      </c>
      <c r="L31" s="5">
        <v>15.0</v>
      </c>
      <c r="M31" s="7">
        <v>0.0</v>
      </c>
      <c r="N31" s="7">
        <f t="shared" si="1"/>
        <v>0</v>
      </c>
      <c r="O31" s="3" t="s">
        <v>20</v>
      </c>
      <c r="P31" s="3" t="s">
        <v>120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4" t="s">
        <v>121</v>
      </c>
      <c r="B32" s="3" t="s">
        <v>18</v>
      </c>
      <c r="C32" s="3">
        <v>1.0</v>
      </c>
      <c r="D32" s="3" t="s">
        <v>122</v>
      </c>
      <c r="E32" s="3">
        <v>16.0</v>
      </c>
      <c r="F32" s="3">
        <v>6.0</v>
      </c>
      <c r="G32" s="5">
        <v>50.0</v>
      </c>
      <c r="H32" s="5">
        <v>0.0</v>
      </c>
      <c r="I32" s="6">
        <v>15.0</v>
      </c>
      <c r="J32" s="5">
        <v>12.0</v>
      </c>
      <c r="K32" s="5">
        <v>77.0</v>
      </c>
      <c r="L32" s="5">
        <v>0.0</v>
      </c>
      <c r="M32" s="7">
        <v>0.0</v>
      </c>
      <c r="N32" s="7">
        <f t="shared" si="1"/>
        <v>0</v>
      </c>
      <c r="O32" s="3" t="s">
        <v>20</v>
      </c>
      <c r="P32" s="3" t="s">
        <v>123</v>
      </c>
      <c r="Q32" s="9" t="s">
        <v>124</v>
      </c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4" t="s">
        <v>125</v>
      </c>
      <c r="B33" s="3" t="s">
        <v>57</v>
      </c>
      <c r="C33" s="3">
        <v>1.0</v>
      </c>
      <c r="D33" s="3" t="s">
        <v>126</v>
      </c>
      <c r="E33" s="3">
        <v>0.0</v>
      </c>
      <c r="F33" s="3">
        <v>15.0</v>
      </c>
      <c r="G33" s="5">
        <v>30.0</v>
      </c>
      <c r="H33" s="5">
        <v>0.0</v>
      </c>
      <c r="I33" s="6">
        <v>15.0</v>
      </c>
      <c r="J33" s="5">
        <v>12.0</v>
      </c>
      <c r="K33" s="5">
        <v>0.0</v>
      </c>
      <c r="L33" s="5">
        <f>87-30</f>
        <v>57</v>
      </c>
      <c r="M33" s="7">
        <v>0.0</v>
      </c>
      <c r="N33" s="7">
        <f t="shared" si="1"/>
        <v>0</v>
      </c>
      <c r="O33" s="3" t="s">
        <v>20</v>
      </c>
      <c r="P33" s="3" t="s">
        <v>110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4" t="s">
        <v>127</v>
      </c>
      <c r="B34" s="3" t="s">
        <v>57</v>
      </c>
      <c r="C34" s="3">
        <v>1.0</v>
      </c>
      <c r="D34" s="3" t="s">
        <v>128</v>
      </c>
      <c r="E34" s="3">
        <v>0.0</v>
      </c>
      <c r="F34" s="3">
        <v>5.0</v>
      </c>
      <c r="G34" s="5">
        <v>10.0</v>
      </c>
      <c r="H34" s="5">
        <v>0.0</v>
      </c>
      <c r="I34" s="6">
        <v>0.0</v>
      </c>
      <c r="J34" s="5">
        <v>0.0</v>
      </c>
      <c r="K34" s="5">
        <v>0.0</v>
      </c>
      <c r="L34" s="5">
        <v>10.0</v>
      </c>
      <c r="M34" s="7">
        <v>0.0</v>
      </c>
      <c r="N34" s="7">
        <f t="shared" si="1"/>
        <v>0</v>
      </c>
      <c r="O34" s="10" t="s">
        <v>20</v>
      </c>
      <c r="P34" s="3" t="s">
        <v>129</v>
      </c>
      <c r="Q34" s="3" t="s">
        <v>39</v>
      </c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4" t="s">
        <v>130</v>
      </c>
      <c r="B35" s="3" t="s">
        <v>18</v>
      </c>
      <c r="C35" s="3">
        <v>1.0</v>
      </c>
      <c r="D35" s="3" t="s">
        <v>131</v>
      </c>
      <c r="E35" s="3">
        <v>13.0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f>144-115-29</f>
        <v>0</v>
      </c>
      <c r="L35" s="5">
        <f>182.5-115</f>
        <v>67.5</v>
      </c>
      <c r="M35" s="7">
        <v>0.0</v>
      </c>
      <c r="N35" s="7">
        <f t="shared" si="1"/>
        <v>22.5</v>
      </c>
      <c r="O35" s="3" t="s">
        <v>20</v>
      </c>
      <c r="P35" s="3" t="s">
        <v>132</v>
      </c>
      <c r="Q35" s="9" t="s">
        <v>133</v>
      </c>
      <c r="R35" s="3" t="s">
        <v>134</v>
      </c>
      <c r="S35" s="3"/>
      <c r="T35" s="3"/>
      <c r="U35" s="3"/>
      <c r="V35" s="3"/>
      <c r="W35" s="3"/>
      <c r="X35" s="3"/>
      <c r="Y35" s="3"/>
      <c r="Z35" s="3"/>
    </row>
    <row r="36" ht="15.0" customHeight="1">
      <c r="A36" s="4" t="s">
        <v>135</v>
      </c>
      <c r="B36" s="3" t="s">
        <v>53</v>
      </c>
      <c r="C36" s="3">
        <v>1.0</v>
      </c>
      <c r="D36" s="3" t="s">
        <v>136</v>
      </c>
      <c r="E36" s="3">
        <v>11.0</v>
      </c>
      <c r="F36" s="3">
        <v>0.0</v>
      </c>
      <c r="G36" s="5">
        <v>30.0</v>
      </c>
      <c r="H36" s="5">
        <v>0.0</v>
      </c>
      <c r="I36" s="6">
        <v>0.0</v>
      </c>
      <c r="J36" s="5">
        <v>0.0</v>
      </c>
      <c r="K36" s="5">
        <v>0.0</v>
      </c>
      <c r="L36" s="5">
        <v>30.0</v>
      </c>
      <c r="M36" s="7">
        <v>0.0</v>
      </c>
      <c r="N36" s="7">
        <f t="shared" si="1"/>
        <v>0</v>
      </c>
      <c r="O36" s="10" t="s">
        <v>20</v>
      </c>
      <c r="P36" s="3" t="s">
        <v>137</v>
      </c>
      <c r="Q36" s="9" t="s">
        <v>124</v>
      </c>
      <c r="R36" s="3" t="s">
        <v>39</v>
      </c>
      <c r="S36" s="3"/>
      <c r="T36" s="3"/>
      <c r="U36" s="3"/>
      <c r="V36" s="3"/>
      <c r="W36" s="3"/>
      <c r="X36" s="3"/>
      <c r="Y36" s="3"/>
      <c r="Z36" s="3"/>
    </row>
    <row r="37" ht="15.0" customHeight="1">
      <c r="A37" s="12" t="s">
        <v>138</v>
      </c>
      <c r="B37" s="3" t="s">
        <v>44</v>
      </c>
      <c r="C37" s="3"/>
      <c r="D37" s="3" t="s">
        <v>139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>
        <v>0.0</v>
      </c>
      <c r="L37" s="5">
        <v>0.0</v>
      </c>
      <c r="M37" s="7">
        <v>0.0</v>
      </c>
      <c r="N37" s="7">
        <f t="shared" si="1"/>
        <v>0</v>
      </c>
      <c r="O37" s="3" t="s">
        <v>46</v>
      </c>
      <c r="P37" s="3" t="s">
        <v>140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13" t="s">
        <v>141</v>
      </c>
      <c r="B38" s="3" t="s">
        <v>57</v>
      </c>
      <c r="C38" s="3">
        <v>1.0</v>
      </c>
      <c r="D38" s="3" t="s">
        <v>142</v>
      </c>
      <c r="E38" s="3">
        <v>1.0</v>
      </c>
      <c r="F38" s="3">
        <v>0.0</v>
      </c>
      <c r="G38" s="5">
        <v>2.0</v>
      </c>
      <c r="H38" s="5">
        <v>0.0</v>
      </c>
      <c r="I38" s="6">
        <v>15.0</v>
      </c>
      <c r="J38" s="5">
        <v>0.0</v>
      </c>
      <c r="K38" s="5">
        <v>0.0</v>
      </c>
      <c r="L38" s="5">
        <f>30-15</f>
        <v>15</v>
      </c>
      <c r="M38" s="7">
        <v>0.0</v>
      </c>
      <c r="N38" s="7">
        <f t="shared" si="1"/>
        <v>-2</v>
      </c>
      <c r="O38" s="3"/>
      <c r="P38" s="3" t="s">
        <v>143</v>
      </c>
      <c r="Q38" s="3" t="s">
        <v>117</v>
      </c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13" t="s">
        <v>144</v>
      </c>
      <c r="B39" s="3" t="s">
        <v>31</v>
      </c>
      <c r="C39" s="3">
        <v>1.0</v>
      </c>
      <c r="D39" s="3" t="s">
        <v>145</v>
      </c>
      <c r="E39" s="3">
        <v>4.0</v>
      </c>
      <c r="F39" s="3">
        <v>0.0</v>
      </c>
      <c r="G39" s="5">
        <v>8.0</v>
      </c>
      <c r="H39" s="5">
        <v>0.0</v>
      </c>
      <c r="I39" s="6">
        <v>15.0</v>
      </c>
      <c r="J39" s="5">
        <v>0.0</v>
      </c>
      <c r="K39" s="5">
        <v>0.0</v>
      </c>
      <c r="L39" s="5">
        <v>0.0</v>
      </c>
      <c r="M39" s="7">
        <v>0.5</v>
      </c>
      <c r="N39" s="7">
        <f t="shared" si="1"/>
        <v>-22.5</v>
      </c>
      <c r="O39" s="3"/>
      <c r="P39" s="3" t="s">
        <v>146</v>
      </c>
      <c r="Q39" s="3" t="s">
        <v>38</v>
      </c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4" t="s">
        <v>147</v>
      </c>
      <c r="B40" s="3" t="s">
        <v>23</v>
      </c>
      <c r="C40" s="3">
        <v>1.0</v>
      </c>
      <c r="D40" s="3" t="s">
        <v>148</v>
      </c>
      <c r="E40" s="3">
        <v>2.0</v>
      </c>
      <c r="F40" s="3">
        <v>0.0</v>
      </c>
      <c r="G40" s="5">
        <v>4.0</v>
      </c>
      <c r="H40" s="5">
        <v>0.0</v>
      </c>
      <c r="I40" s="6">
        <v>0.0</v>
      </c>
      <c r="J40" s="5">
        <v>0.0</v>
      </c>
      <c r="K40" s="5">
        <v>4.0</v>
      </c>
      <c r="L40" s="5">
        <v>0.0</v>
      </c>
      <c r="M40" s="7">
        <v>0.0</v>
      </c>
      <c r="N40" s="7">
        <f t="shared" si="1"/>
        <v>0</v>
      </c>
      <c r="O40" s="3" t="s">
        <v>20</v>
      </c>
      <c r="P40" s="3" t="s">
        <v>149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2" t="s">
        <v>150</v>
      </c>
      <c r="B41" s="3" t="s">
        <v>27</v>
      </c>
      <c r="C41" s="3">
        <v>1.0</v>
      </c>
      <c r="D41" s="3" t="s">
        <v>151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>
        <v>0.0</v>
      </c>
      <c r="L41" s="5">
        <v>0.0</v>
      </c>
      <c r="M41" s="7">
        <v>0.0</v>
      </c>
      <c r="N41" s="7">
        <f t="shared" si="1"/>
        <v>0</v>
      </c>
      <c r="O41" s="3" t="s">
        <v>46</v>
      </c>
      <c r="P41" s="3" t="s">
        <v>152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153</v>
      </c>
      <c r="B42" s="3" t="s">
        <v>27</v>
      </c>
      <c r="C42" s="3">
        <v>1.0</v>
      </c>
      <c r="D42" s="3" t="s">
        <v>154</v>
      </c>
      <c r="E42" s="3">
        <v>18.0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>
        <v>0.0</v>
      </c>
      <c r="L42" s="5">
        <v>45.0</v>
      </c>
      <c r="M42" s="7">
        <v>0.0</v>
      </c>
      <c r="N42" s="7">
        <f t="shared" si="1"/>
        <v>0</v>
      </c>
      <c r="O42" s="10" t="s">
        <v>20</v>
      </c>
      <c r="P42" s="3" t="s">
        <v>155</v>
      </c>
      <c r="Q42" s="3" t="s">
        <v>39</v>
      </c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4" t="s">
        <v>156</v>
      </c>
      <c r="B43" s="3" t="s">
        <v>27</v>
      </c>
      <c r="C43" s="3">
        <v>1.0</v>
      </c>
      <c r="D43" s="3" t="s">
        <v>157</v>
      </c>
      <c r="E43" s="3">
        <v>1.0</v>
      </c>
      <c r="F43" s="3">
        <v>18.0</v>
      </c>
      <c r="G43" s="5">
        <v>32.0</v>
      </c>
      <c r="H43" s="5">
        <v>0.0</v>
      </c>
      <c r="I43" s="6">
        <v>15.0</v>
      </c>
      <c r="J43" s="5">
        <v>0.0</v>
      </c>
      <c r="K43" s="5">
        <v>0.0</v>
      </c>
      <c r="L43" s="5">
        <f>67-20</f>
        <v>47</v>
      </c>
      <c r="M43" s="7">
        <v>0.0</v>
      </c>
      <c r="N43" s="7">
        <f t="shared" si="1"/>
        <v>0</v>
      </c>
      <c r="O43" s="3" t="s">
        <v>20</v>
      </c>
      <c r="P43" s="3" t="s">
        <v>158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4" t="s">
        <v>159</v>
      </c>
      <c r="B44" s="3" t="s">
        <v>44</v>
      </c>
      <c r="C44" s="3">
        <v>1.0</v>
      </c>
      <c r="D44" s="3" t="s">
        <v>160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>
        <v>15.0</v>
      </c>
      <c r="L44" s="5">
        <v>0.0</v>
      </c>
      <c r="M44" s="7">
        <v>0.0</v>
      </c>
      <c r="N44" s="7">
        <f t="shared" si="1"/>
        <v>0</v>
      </c>
      <c r="O44" s="3" t="s">
        <v>20</v>
      </c>
      <c r="P44" s="3" t="s">
        <v>161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4" t="s">
        <v>162</v>
      </c>
      <c r="B45" s="3" t="s">
        <v>31</v>
      </c>
      <c r="C45" s="3">
        <v>1.0</v>
      </c>
      <c r="D45" s="3" t="s">
        <v>163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>
        <v>0.0</v>
      </c>
      <c r="L45" s="5">
        <f>45.75-15-7.5</f>
        <v>23.25</v>
      </c>
      <c r="M45" s="7">
        <v>0.0</v>
      </c>
      <c r="N45" s="7">
        <f t="shared" si="1"/>
        <v>11.25</v>
      </c>
      <c r="O45" s="3" t="s">
        <v>20</v>
      </c>
      <c r="P45" s="3" t="s">
        <v>164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4" t="s">
        <v>165</v>
      </c>
      <c r="B46" s="3" t="s">
        <v>44</v>
      </c>
      <c r="C46" s="3">
        <v>1.0</v>
      </c>
      <c r="D46" s="3" t="s">
        <v>166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>
        <v>0.0</v>
      </c>
      <c r="L46" s="5">
        <v>15.0</v>
      </c>
      <c r="M46" s="7">
        <v>0.0</v>
      </c>
      <c r="N46" s="7">
        <f t="shared" si="1"/>
        <v>0</v>
      </c>
      <c r="O46" s="3" t="s">
        <v>20</v>
      </c>
      <c r="P46" s="3" t="s">
        <v>167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12" t="s">
        <v>168</v>
      </c>
      <c r="B47" s="3" t="s">
        <v>44</v>
      </c>
      <c r="C47" s="3"/>
      <c r="D47" s="3" t="s">
        <v>169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>
        <v>0.0</v>
      </c>
      <c r="L47" s="5">
        <v>0.0</v>
      </c>
      <c r="M47" s="7">
        <v>0.0</v>
      </c>
      <c r="N47" s="7">
        <f t="shared" si="1"/>
        <v>0</v>
      </c>
      <c r="O47" s="3" t="s">
        <v>46</v>
      </c>
      <c r="P47" s="3" t="s">
        <v>170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4" t="s">
        <v>171</v>
      </c>
      <c r="B48" s="3" t="s">
        <v>44</v>
      </c>
      <c r="C48" s="3">
        <v>1.0</v>
      </c>
      <c r="D48" s="3" t="s">
        <v>172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>
        <v>0.0</v>
      </c>
      <c r="L48" s="5">
        <f>50-15</f>
        <v>35</v>
      </c>
      <c r="M48" s="7">
        <v>0.0</v>
      </c>
      <c r="N48" s="7">
        <f t="shared" si="1"/>
        <v>0</v>
      </c>
      <c r="O48" s="3" t="s">
        <v>20</v>
      </c>
      <c r="P48" s="3" t="s">
        <v>173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4" t="s">
        <v>174</v>
      </c>
      <c r="B49" s="3" t="s">
        <v>18</v>
      </c>
      <c r="C49" s="3">
        <v>1.0</v>
      </c>
      <c r="D49" s="3" t="s">
        <v>175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>
        <v>0.0</v>
      </c>
      <c r="L49" s="5">
        <v>0.0</v>
      </c>
      <c r="M49" s="7">
        <v>52.5</v>
      </c>
      <c r="N49" s="7">
        <f t="shared" si="1"/>
        <v>37.5</v>
      </c>
      <c r="O49" s="3" t="s">
        <v>20</v>
      </c>
      <c r="P49" s="3" t="s">
        <v>176</v>
      </c>
      <c r="Q49" s="3" t="s">
        <v>177</v>
      </c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4" t="s">
        <v>178</v>
      </c>
      <c r="B50" s="3" t="s">
        <v>53</v>
      </c>
      <c r="C50" s="3">
        <v>1.0</v>
      </c>
      <c r="D50" s="3" t="s">
        <v>179</v>
      </c>
      <c r="E50" s="3">
        <v>0.0</v>
      </c>
      <c r="F50" s="3">
        <v>17.0</v>
      </c>
      <c r="G50" s="5">
        <v>30.0</v>
      </c>
      <c r="H50" s="5">
        <v>0.0</v>
      </c>
      <c r="I50" s="6">
        <v>15.0</v>
      </c>
      <c r="J50" s="5">
        <v>12.0</v>
      </c>
      <c r="K50" s="5">
        <v>0.0</v>
      </c>
      <c r="L50" s="5">
        <v>57.0</v>
      </c>
      <c r="M50" s="7">
        <v>0.0</v>
      </c>
      <c r="N50" s="7">
        <f t="shared" si="1"/>
        <v>0</v>
      </c>
      <c r="O50" s="10" t="s">
        <v>20</v>
      </c>
      <c r="P50" s="3" t="s">
        <v>180</v>
      </c>
      <c r="Q50" s="3" t="s">
        <v>38</v>
      </c>
      <c r="R50" s="3" t="s">
        <v>39</v>
      </c>
      <c r="S50" s="3"/>
      <c r="T50" s="3"/>
      <c r="U50" s="3"/>
      <c r="V50" s="3"/>
      <c r="W50" s="3"/>
      <c r="X50" s="3"/>
      <c r="Y50" s="3"/>
      <c r="Z50" s="3"/>
    </row>
    <row r="51" ht="15.0" customHeight="1">
      <c r="A51" s="4" t="s">
        <v>181</v>
      </c>
      <c r="B51" s="3" t="s">
        <v>18</v>
      </c>
      <c r="C51" s="3">
        <v>1.0</v>
      </c>
      <c r="D51" s="3" t="s">
        <v>182</v>
      </c>
      <c r="E51" s="3">
        <v>18.0</v>
      </c>
      <c r="F51" s="3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0.0</v>
      </c>
      <c r="L51" s="5">
        <f>172-115</f>
        <v>57</v>
      </c>
      <c r="M51" s="7">
        <v>0.0</v>
      </c>
      <c r="N51" s="7">
        <f t="shared" si="1"/>
        <v>0</v>
      </c>
      <c r="O51" s="3" t="s">
        <v>20</v>
      </c>
      <c r="P51" s="3" t="s">
        <v>183</v>
      </c>
      <c r="Q51" s="3"/>
      <c r="R51" s="3" t="s">
        <v>134</v>
      </c>
      <c r="S51" s="3"/>
      <c r="T51" s="3"/>
      <c r="U51" s="3"/>
      <c r="V51" s="3"/>
      <c r="W51" s="3"/>
      <c r="X51" s="3"/>
      <c r="Y51" s="3"/>
      <c r="Z51" s="3"/>
    </row>
    <row r="52" ht="15.0" customHeight="1">
      <c r="A52" s="4" t="s">
        <v>184</v>
      </c>
      <c r="B52" s="3" t="s">
        <v>53</v>
      </c>
      <c r="C52" s="3">
        <v>1.0</v>
      </c>
      <c r="D52" s="3" t="s">
        <v>185</v>
      </c>
      <c r="E52" s="3">
        <v>17.0</v>
      </c>
      <c r="F52" s="3">
        <v>17.0</v>
      </c>
      <c r="G52" s="5">
        <v>50.0</v>
      </c>
      <c r="H52" s="5">
        <v>0.0</v>
      </c>
      <c r="I52" s="6">
        <v>0.0</v>
      </c>
      <c r="J52" s="5">
        <v>12.0</v>
      </c>
      <c r="K52" s="5">
        <v>0.0</v>
      </c>
      <c r="L52" s="5">
        <f>97-28</f>
        <v>69</v>
      </c>
      <c r="M52" s="7">
        <v>0.0</v>
      </c>
      <c r="N52" s="7">
        <f t="shared" si="1"/>
        <v>7</v>
      </c>
      <c r="O52" s="3" t="s">
        <v>20</v>
      </c>
      <c r="P52" s="3" t="s">
        <v>186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4" t="s">
        <v>187</v>
      </c>
      <c r="B53" s="3" t="s">
        <v>53</v>
      </c>
      <c r="C53" s="3">
        <v>1.0</v>
      </c>
      <c r="D53" s="3" t="s">
        <v>188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>
        <v>0.0</v>
      </c>
      <c r="L53" s="5">
        <v>15.0</v>
      </c>
      <c r="M53" s="7">
        <v>0.0</v>
      </c>
      <c r="N53" s="7">
        <f t="shared" si="1"/>
        <v>0</v>
      </c>
      <c r="O53" s="3" t="s">
        <v>20</v>
      </c>
      <c r="P53" s="3" t="s">
        <v>189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4" t="s">
        <v>190</v>
      </c>
      <c r="B54" s="3" t="s">
        <v>23</v>
      </c>
      <c r="C54" s="3">
        <v>1.0</v>
      </c>
      <c r="D54" s="3" t="s">
        <v>191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0.0</v>
      </c>
      <c r="L54" s="5">
        <f>40-25</f>
        <v>15</v>
      </c>
      <c r="M54" s="7">
        <v>0.0</v>
      </c>
      <c r="N54" s="7">
        <f t="shared" si="1"/>
        <v>0</v>
      </c>
      <c r="O54" s="3" t="s">
        <v>20</v>
      </c>
      <c r="P54" s="3" t="s">
        <v>192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4" t="s">
        <v>193</v>
      </c>
      <c r="B55" s="3" t="s">
        <v>31</v>
      </c>
      <c r="C55" s="3"/>
      <c r="D55" s="3" t="s">
        <v>194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6">
        <v>15.0</v>
      </c>
      <c r="K55" s="5">
        <v>0.0</v>
      </c>
      <c r="L55" s="5">
        <v>15.0</v>
      </c>
      <c r="M55" s="7">
        <v>0.0</v>
      </c>
      <c r="N55" s="7">
        <f t="shared" si="1"/>
        <v>0</v>
      </c>
      <c r="O55" s="3" t="s">
        <v>20</v>
      </c>
      <c r="P55" s="3" t="s">
        <v>195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0" customHeight="1">
      <c r="A56" s="4" t="s">
        <v>196</v>
      </c>
      <c r="B56" s="3" t="s">
        <v>27</v>
      </c>
      <c r="C56" s="3">
        <v>1.0</v>
      </c>
      <c r="D56" s="3" t="s">
        <v>197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>
        <v>0.0</v>
      </c>
      <c r="L56" s="5">
        <v>0.0</v>
      </c>
      <c r="M56" s="7">
        <v>15.0</v>
      </c>
      <c r="N56" s="7">
        <f t="shared" si="1"/>
        <v>0</v>
      </c>
      <c r="O56" s="3" t="s">
        <v>20</v>
      </c>
      <c r="P56" s="3" t="s">
        <v>198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12" t="s">
        <v>199</v>
      </c>
      <c r="B57" s="3" t="s">
        <v>44</v>
      </c>
      <c r="C57" s="3">
        <v>1.0</v>
      </c>
      <c r="D57" s="3" t="s">
        <v>200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>
        <v>0.0</v>
      </c>
      <c r="L57" s="5">
        <v>0.0</v>
      </c>
      <c r="M57" s="7">
        <v>0.0</v>
      </c>
      <c r="N57" s="7">
        <f t="shared" si="1"/>
        <v>0</v>
      </c>
      <c r="O57" s="3" t="s">
        <v>46</v>
      </c>
      <c r="P57" s="3" t="s">
        <v>201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0" customHeight="1">
      <c r="A58" s="4" t="s">
        <v>202</v>
      </c>
      <c r="B58" s="3" t="s">
        <v>31</v>
      </c>
      <c r="C58" s="3">
        <v>1.0</v>
      </c>
      <c r="D58" s="3" t="s">
        <v>203</v>
      </c>
      <c r="E58" s="3">
        <v>0.0</v>
      </c>
      <c r="F58" s="3">
        <v>0.0</v>
      </c>
      <c r="G58" s="5">
        <v>0.0</v>
      </c>
      <c r="H58" s="5">
        <v>0.0</v>
      </c>
      <c r="I58" s="6">
        <v>15.0</v>
      </c>
      <c r="J58" s="5">
        <v>0.0</v>
      </c>
      <c r="K58" s="5">
        <v>0.0</v>
      </c>
      <c r="L58" s="5">
        <v>45.0</v>
      </c>
      <c r="M58" s="7">
        <v>26.0</v>
      </c>
      <c r="N58" s="7">
        <f t="shared" si="1"/>
        <v>56</v>
      </c>
      <c r="O58" s="3" t="s">
        <v>20</v>
      </c>
      <c r="P58" s="3" t="s">
        <v>204</v>
      </c>
      <c r="Q58" s="3" t="s">
        <v>205</v>
      </c>
      <c r="R58" s="3"/>
      <c r="S58" s="3"/>
      <c r="T58" s="3"/>
      <c r="U58" s="3"/>
      <c r="V58" s="3"/>
      <c r="W58" s="3"/>
      <c r="X58" s="3"/>
      <c r="Y58" s="3"/>
      <c r="Z58" s="3"/>
    </row>
    <row r="59" ht="15.0" customHeight="1">
      <c r="A59" s="4" t="s">
        <v>206</v>
      </c>
      <c r="B59" s="3" t="s">
        <v>57</v>
      </c>
      <c r="C59" s="3">
        <v>1.0</v>
      </c>
      <c r="D59" s="3" t="s">
        <v>207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12.0</v>
      </c>
      <c r="K59" s="5">
        <v>0.0</v>
      </c>
      <c r="L59" s="5">
        <v>12.0</v>
      </c>
      <c r="M59" s="7">
        <v>0.0</v>
      </c>
      <c r="N59" s="7">
        <f t="shared" si="1"/>
        <v>0</v>
      </c>
      <c r="O59" s="3" t="s">
        <v>20</v>
      </c>
      <c r="P59" s="3" t="s">
        <v>208</v>
      </c>
      <c r="Q59" s="9"/>
      <c r="R59" s="3"/>
      <c r="S59" s="3"/>
      <c r="T59" s="3"/>
      <c r="U59" s="3"/>
      <c r="V59" s="3"/>
      <c r="W59" s="3"/>
      <c r="X59" s="3"/>
      <c r="Y59" s="3"/>
      <c r="Z59" s="3"/>
    </row>
    <row r="60" ht="15.0" customHeight="1">
      <c r="A60" s="4" t="s">
        <v>209</v>
      </c>
      <c r="B60" s="3" t="s">
        <v>53</v>
      </c>
      <c r="C60" s="3">
        <v>1.0</v>
      </c>
      <c r="D60" s="3" t="s">
        <v>210</v>
      </c>
      <c r="E60" s="3">
        <v>5.0</v>
      </c>
      <c r="F60" s="3">
        <v>14.0</v>
      </c>
      <c r="G60" s="5">
        <v>50.0</v>
      </c>
      <c r="H60" s="5">
        <v>8.0</v>
      </c>
      <c r="I60" s="6">
        <v>15.0</v>
      </c>
      <c r="J60" s="5">
        <v>12.0</v>
      </c>
      <c r="K60" s="5">
        <v>0.0</v>
      </c>
      <c r="L60" s="5">
        <f>100-15</f>
        <v>85</v>
      </c>
      <c r="M60" s="7">
        <v>0.0</v>
      </c>
      <c r="N60" s="7">
        <f t="shared" si="1"/>
        <v>0</v>
      </c>
      <c r="O60" s="3" t="s">
        <v>20</v>
      </c>
      <c r="P60" s="3" t="s">
        <v>211</v>
      </c>
      <c r="Q60" s="9" t="s">
        <v>212</v>
      </c>
      <c r="R60" s="3"/>
      <c r="S60" s="3"/>
      <c r="T60" s="3"/>
      <c r="U60" s="3"/>
      <c r="V60" s="3"/>
      <c r="W60" s="3"/>
      <c r="X60" s="3"/>
      <c r="Y60" s="3"/>
      <c r="Z60" s="3"/>
    </row>
    <row r="61" ht="15.0" customHeight="1">
      <c r="A61" s="13" t="s">
        <v>213</v>
      </c>
      <c r="B61" s="3" t="s">
        <v>53</v>
      </c>
      <c r="C61" s="3">
        <v>1.0</v>
      </c>
      <c r="D61" s="3" t="s">
        <v>214</v>
      </c>
      <c r="E61" s="3">
        <v>9.0</v>
      </c>
      <c r="F61" s="3">
        <v>11.0</v>
      </c>
      <c r="G61" s="5">
        <v>40.0</v>
      </c>
      <c r="H61" s="5">
        <v>0.0</v>
      </c>
      <c r="I61" s="6">
        <v>15.0</v>
      </c>
      <c r="J61" s="5">
        <v>12.0</v>
      </c>
      <c r="K61" s="5">
        <v>0.0</v>
      </c>
      <c r="L61" s="5">
        <v>0.0</v>
      </c>
      <c r="M61" s="7">
        <v>-191.0</v>
      </c>
      <c r="N61" s="7">
        <f t="shared" si="1"/>
        <v>-258</v>
      </c>
      <c r="O61" s="3"/>
      <c r="P61" s="3" t="s">
        <v>215</v>
      </c>
      <c r="Q61" s="3" t="s">
        <v>38</v>
      </c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4" t="s">
        <v>216</v>
      </c>
      <c r="B62" s="3" t="s">
        <v>53</v>
      </c>
      <c r="C62" s="3">
        <v>1.0</v>
      </c>
      <c r="D62" s="3" t="s">
        <v>217</v>
      </c>
      <c r="E62" s="3">
        <v>11.0</v>
      </c>
      <c r="F62" s="3">
        <v>15.0</v>
      </c>
      <c r="G62" s="5">
        <v>50.0</v>
      </c>
      <c r="H62" s="5">
        <v>0.0</v>
      </c>
      <c r="I62" s="6">
        <v>15.0</v>
      </c>
      <c r="J62" s="5">
        <v>12.0</v>
      </c>
      <c r="K62" s="5">
        <v>0.0</v>
      </c>
      <c r="L62" s="5">
        <f>38.5+38.5</f>
        <v>77</v>
      </c>
      <c r="M62" s="7">
        <v>0.0</v>
      </c>
      <c r="N62" s="7">
        <f t="shared" si="1"/>
        <v>0</v>
      </c>
      <c r="O62" s="3" t="s">
        <v>20</v>
      </c>
      <c r="P62" s="3" t="s">
        <v>218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0" customHeight="1">
      <c r="A63" s="4" t="s">
        <v>219</v>
      </c>
      <c r="B63" s="3" t="s">
        <v>57</v>
      </c>
      <c r="C63" s="3">
        <v>1.0</v>
      </c>
      <c r="D63" s="3" t="s">
        <v>220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>
        <v>0.0</v>
      </c>
      <c r="L63" s="5">
        <f>47-12</f>
        <v>35</v>
      </c>
      <c r="M63" s="7">
        <v>0.0</v>
      </c>
      <c r="N63" s="7">
        <f t="shared" si="1"/>
        <v>0</v>
      </c>
      <c r="O63" s="3" t="s">
        <v>20</v>
      </c>
      <c r="P63" s="3" t="s">
        <v>221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0" customHeight="1">
      <c r="A64" s="12" t="s">
        <v>222</v>
      </c>
      <c r="B64" s="3" t="s">
        <v>23</v>
      </c>
      <c r="C64" s="3">
        <v>1.0</v>
      </c>
      <c r="D64" s="3" t="s">
        <v>223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>
        <v>0.0</v>
      </c>
      <c r="K64" s="5">
        <v>0.0</v>
      </c>
      <c r="L64" s="5">
        <v>0.0</v>
      </c>
      <c r="M64" s="7">
        <v>0.0</v>
      </c>
      <c r="N64" s="7">
        <f t="shared" si="1"/>
        <v>0</v>
      </c>
      <c r="O64" s="3" t="s">
        <v>46</v>
      </c>
      <c r="P64" s="3" t="s">
        <v>224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0" customHeight="1">
      <c r="A65" s="12" t="s">
        <v>225</v>
      </c>
      <c r="B65" s="3" t="s">
        <v>57</v>
      </c>
      <c r="C65" s="3">
        <v>1.0</v>
      </c>
      <c r="D65" s="3" t="s">
        <v>226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>
        <v>0.0</v>
      </c>
      <c r="L65" s="5">
        <v>0.0</v>
      </c>
      <c r="M65" s="7">
        <v>0.0</v>
      </c>
      <c r="N65" s="7">
        <f t="shared" si="1"/>
        <v>0</v>
      </c>
      <c r="O65" s="3" t="s">
        <v>46</v>
      </c>
      <c r="P65" s="3" t="s">
        <v>227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0" customHeight="1">
      <c r="A66" s="4" t="s">
        <v>228</v>
      </c>
      <c r="B66" s="3" t="s">
        <v>23</v>
      </c>
      <c r="C66" s="3">
        <v>1.0</v>
      </c>
      <c r="D66" s="3" t="s">
        <v>229</v>
      </c>
      <c r="E66" s="3">
        <v>7.0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>
        <v>0.0</v>
      </c>
      <c r="L66" s="5">
        <v>36.5</v>
      </c>
      <c r="M66" s="7">
        <v>73.0</v>
      </c>
      <c r="N66" s="7">
        <f t="shared" si="1"/>
        <v>36.5</v>
      </c>
      <c r="O66" s="3" t="s">
        <v>20</v>
      </c>
      <c r="P66" s="3" t="s">
        <v>87</v>
      </c>
      <c r="Q66" s="9" t="s">
        <v>88</v>
      </c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12" t="s">
        <v>230</v>
      </c>
      <c r="B67" s="3" t="s">
        <v>53</v>
      </c>
      <c r="C67" s="3">
        <v>1.0</v>
      </c>
      <c r="D67" s="3" t="s">
        <v>231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>
        <v>0.0</v>
      </c>
      <c r="K67" s="5">
        <v>0.0</v>
      </c>
      <c r="L67" s="5">
        <v>0.0</v>
      </c>
      <c r="M67" s="7">
        <v>0.0</v>
      </c>
      <c r="N67" s="7">
        <f t="shared" si="1"/>
        <v>0</v>
      </c>
      <c r="O67" s="3" t="s">
        <v>46</v>
      </c>
      <c r="P67" s="3" t="s">
        <v>232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12" t="s">
        <v>233</v>
      </c>
      <c r="B68" s="3" t="s">
        <v>57</v>
      </c>
      <c r="C68" s="3">
        <v>1.0</v>
      </c>
      <c r="D68" s="3" t="s">
        <v>234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>
        <v>0.0</v>
      </c>
      <c r="L68" s="5">
        <f>35-20-15</f>
        <v>0</v>
      </c>
      <c r="M68" s="7">
        <v>0.0</v>
      </c>
      <c r="N68" s="7">
        <f t="shared" si="1"/>
        <v>0</v>
      </c>
      <c r="O68" s="3" t="s">
        <v>46</v>
      </c>
      <c r="P68" s="3" t="s">
        <v>235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0" customHeight="1">
      <c r="A69" s="4" t="s">
        <v>236</v>
      </c>
      <c r="B69" s="3" t="s">
        <v>18</v>
      </c>
      <c r="C69" s="3">
        <v>1.0</v>
      </c>
      <c r="D69" s="3" t="s">
        <v>237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12.0</v>
      </c>
      <c r="K69" s="5">
        <v>27.0</v>
      </c>
      <c r="L69" s="5">
        <v>8.0</v>
      </c>
      <c r="M69" s="7">
        <v>0.0</v>
      </c>
      <c r="N69" s="7">
        <f t="shared" si="1"/>
        <v>0</v>
      </c>
      <c r="O69" s="10" t="s">
        <v>20</v>
      </c>
      <c r="P69" s="3" t="s">
        <v>238</v>
      </c>
      <c r="Q69" s="3" t="s">
        <v>117</v>
      </c>
      <c r="R69" s="3" t="s">
        <v>39</v>
      </c>
      <c r="S69" s="3"/>
      <c r="T69" s="3"/>
      <c r="U69" s="3"/>
      <c r="V69" s="3"/>
      <c r="W69" s="3"/>
      <c r="X69" s="3"/>
      <c r="Y69" s="3"/>
      <c r="Z69" s="3"/>
    </row>
    <row r="70" ht="15.0" customHeight="1">
      <c r="A70" s="4" t="s">
        <v>239</v>
      </c>
      <c r="B70" s="3" t="s">
        <v>23</v>
      </c>
      <c r="C70" s="3">
        <v>1.0</v>
      </c>
      <c r="D70" s="3" t="s">
        <v>240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>
        <v>0.0</v>
      </c>
      <c r="L70" s="5">
        <v>23.0</v>
      </c>
      <c r="M70" s="7">
        <v>0.0</v>
      </c>
      <c r="N70" s="7">
        <f t="shared" si="1"/>
        <v>0</v>
      </c>
      <c r="O70" s="3" t="s">
        <v>20</v>
      </c>
      <c r="P70" s="3" t="s">
        <v>241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4" t="s">
        <v>242</v>
      </c>
      <c r="B71" s="3" t="s">
        <v>31</v>
      </c>
      <c r="C71" s="3">
        <v>1.0</v>
      </c>
      <c r="D71" s="3" t="s">
        <v>243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>
        <v>0.0</v>
      </c>
      <c r="L71" s="5">
        <v>15.0</v>
      </c>
      <c r="M71" s="7">
        <v>0.0</v>
      </c>
      <c r="N71" s="7">
        <f t="shared" si="1"/>
        <v>0</v>
      </c>
      <c r="O71" s="3" t="s">
        <v>20</v>
      </c>
      <c r="P71" s="3" t="s">
        <v>244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0" customHeight="1">
      <c r="A72" s="13" t="s">
        <v>245</v>
      </c>
      <c r="B72" s="3" t="s">
        <v>27</v>
      </c>
      <c r="C72" s="3">
        <v>1.0</v>
      </c>
      <c r="D72" s="3" t="s">
        <v>246</v>
      </c>
      <c r="E72" s="3">
        <v>17.0</v>
      </c>
      <c r="F72" s="3">
        <v>2.0</v>
      </c>
      <c r="G72" s="5">
        <v>34.0</v>
      </c>
      <c r="H72" s="5">
        <v>0.0</v>
      </c>
      <c r="I72" s="6">
        <v>15.0</v>
      </c>
      <c r="J72" s="5">
        <v>0.0</v>
      </c>
      <c r="K72" s="5">
        <v>0.0</v>
      </c>
      <c r="L72" s="5">
        <f>158-113</f>
        <v>45</v>
      </c>
      <c r="M72" s="7">
        <v>0.0</v>
      </c>
      <c r="N72" s="7">
        <f t="shared" si="1"/>
        <v>-4</v>
      </c>
      <c r="O72" s="3"/>
      <c r="P72" s="3" t="s">
        <v>247</v>
      </c>
      <c r="Q72" s="3" t="s">
        <v>117</v>
      </c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4" t="s">
        <v>248</v>
      </c>
      <c r="B73" s="3" t="s">
        <v>23</v>
      </c>
      <c r="C73" s="3">
        <v>1.0</v>
      </c>
      <c r="D73" s="3" t="s">
        <v>249</v>
      </c>
      <c r="E73" s="3">
        <v>12.0</v>
      </c>
      <c r="F73" s="3">
        <v>0.0</v>
      </c>
      <c r="G73" s="5">
        <v>30.0</v>
      </c>
      <c r="H73" s="5">
        <v>0.0</v>
      </c>
      <c r="I73" s="6">
        <v>15.0</v>
      </c>
      <c r="J73" s="5">
        <v>0.0</v>
      </c>
      <c r="K73" s="5">
        <v>0.0</v>
      </c>
      <c r="L73" s="5">
        <f>74-29</f>
        <v>45</v>
      </c>
      <c r="M73" s="7">
        <v>0.0</v>
      </c>
      <c r="N73" s="7">
        <f t="shared" si="1"/>
        <v>0</v>
      </c>
      <c r="O73" s="3" t="s">
        <v>20</v>
      </c>
      <c r="P73" s="3" t="s">
        <v>250</v>
      </c>
      <c r="Q73" s="9" t="s">
        <v>251</v>
      </c>
      <c r="R73" s="3"/>
      <c r="S73" s="3"/>
      <c r="T73" s="3"/>
      <c r="U73" s="3"/>
      <c r="V73" s="3"/>
      <c r="W73" s="3"/>
      <c r="X73" s="3"/>
      <c r="Y73" s="3"/>
      <c r="Z73" s="3"/>
    </row>
    <row r="74" ht="15.0" customHeight="1">
      <c r="A74" s="4" t="s">
        <v>252</v>
      </c>
      <c r="B74" s="3" t="s">
        <v>18</v>
      </c>
      <c r="C74" s="3">
        <v>1.0</v>
      </c>
      <c r="D74" s="3" t="s">
        <v>253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>
        <v>0.0</v>
      </c>
      <c r="L74" s="5">
        <v>15.0</v>
      </c>
      <c r="M74" s="7">
        <v>0.0</v>
      </c>
      <c r="N74" s="7">
        <f t="shared" si="1"/>
        <v>0</v>
      </c>
      <c r="O74" s="3" t="s">
        <v>20</v>
      </c>
      <c r="P74" s="3" t="s">
        <v>254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0" customHeight="1">
      <c r="A75" s="4" t="s">
        <v>255</v>
      </c>
      <c r="B75" s="3" t="s">
        <v>27</v>
      </c>
      <c r="C75" s="3">
        <v>1.0</v>
      </c>
      <c r="D75" s="3" t="s">
        <v>256</v>
      </c>
      <c r="E75" s="3">
        <v>2.0</v>
      </c>
      <c r="F75" s="3">
        <v>0.0</v>
      </c>
      <c r="G75" s="5">
        <v>4.0</v>
      </c>
      <c r="H75" s="5">
        <v>0.0</v>
      </c>
      <c r="I75" s="6">
        <v>15.0</v>
      </c>
      <c r="J75" s="5">
        <v>0.0</v>
      </c>
      <c r="K75" s="5">
        <v>0.0</v>
      </c>
      <c r="L75" s="5">
        <v>19.0</v>
      </c>
      <c r="M75" s="7">
        <v>0.0</v>
      </c>
      <c r="N75" s="7">
        <f t="shared" si="1"/>
        <v>0</v>
      </c>
      <c r="O75" s="10" t="s">
        <v>20</v>
      </c>
      <c r="P75" s="3" t="s">
        <v>257</v>
      </c>
      <c r="Q75" s="3" t="s">
        <v>39</v>
      </c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4" t="s">
        <v>258</v>
      </c>
      <c r="B76" s="3" t="s">
        <v>53</v>
      </c>
      <c r="C76" s="3">
        <v>1.0</v>
      </c>
      <c r="D76" s="3" t="s">
        <v>259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>
        <v>0.0</v>
      </c>
      <c r="L76" s="5">
        <v>15.0</v>
      </c>
      <c r="M76" s="7">
        <v>0.0</v>
      </c>
      <c r="N76" s="7">
        <f t="shared" si="1"/>
        <v>0</v>
      </c>
      <c r="O76" s="10" t="s">
        <v>20</v>
      </c>
      <c r="P76" s="3" t="s">
        <v>260</v>
      </c>
      <c r="Q76" s="3" t="s">
        <v>39</v>
      </c>
      <c r="R76" s="3"/>
      <c r="S76" s="3"/>
      <c r="T76" s="3"/>
      <c r="U76" s="3"/>
      <c r="V76" s="3"/>
      <c r="W76" s="3"/>
      <c r="X76" s="3"/>
      <c r="Y76" s="3"/>
      <c r="Z76" s="3"/>
    </row>
    <row r="77" ht="15.0" customHeight="1">
      <c r="A77" s="4" t="s">
        <v>261</v>
      </c>
      <c r="B77" s="3" t="s">
        <v>18</v>
      </c>
      <c r="C77" s="3">
        <v>1.0</v>
      </c>
      <c r="D77" s="3" t="s">
        <v>262</v>
      </c>
      <c r="E77" s="3">
        <v>10.0</v>
      </c>
      <c r="F77" s="3">
        <v>0.0</v>
      </c>
      <c r="G77" s="5">
        <v>30.0</v>
      </c>
      <c r="H77" s="5">
        <v>0.0</v>
      </c>
      <c r="I77" s="6">
        <v>15.0</v>
      </c>
      <c r="J77" s="5">
        <v>0.0</v>
      </c>
      <c r="K77" s="5">
        <v>0.0</v>
      </c>
      <c r="L77" s="5">
        <v>45.0</v>
      </c>
      <c r="M77" s="7">
        <v>0.0</v>
      </c>
      <c r="N77" s="7">
        <f t="shared" si="1"/>
        <v>0</v>
      </c>
      <c r="O77" s="10" t="s">
        <v>20</v>
      </c>
      <c r="P77" s="3" t="s">
        <v>137</v>
      </c>
      <c r="Q77" s="9" t="s">
        <v>34</v>
      </c>
      <c r="R77" s="3" t="s">
        <v>39</v>
      </c>
      <c r="S77" s="3"/>
      <c r="T77" s="3"/>
      <c r="U77" s="3"/>
      <c r="V77" s="3"/>
      <c r="W77" s="3"/>
      <c r="X77" s="3"/>
      <c r="Y77" s="3"/>
      <c r="Z77" s="3"/>
    </row>
    <row r="78" ht="15.0" customHeight="1">
      <c r="A78" s="4" t="s">
        <v>263</v>
      </c>
      <c r="B78" s="3" t="s">
        <v>53</v>
      </c>
      <c r="C78" s="3">
        <v>1.0</v>
      </c>
      <c r="D78" s="3" t="s">
        <v>264</v>
      </c>
      <c r="E78" s="3">
        <v>13.0</v>
      </c>
      <c r="F78" s="3">
        <v>0.0</v>
      </c>
      <c r="G78" s="5">
        <v>30.0</v>
      </c>
      <c r="H78" s="5">
        <v>0.0</v>
      </c>
      <c r="I78" s="6">
        <v>0.0</v>
      </c>
      <c r="J78" s="5">
        <v>12.0</v>
      </c>
      <c r="K78" s="5">
        <v>0.0</v>
      </c>
      <c r="L78" s="5">
        <v>42.0</v>
      </c>
      <c r="M78" s="7">
        <v>0.0</v>
      </c>
      <c r="N78" s="7">
        <f t="shared" si="1"/>
        <v>0</v>
      </c>
      <c r="O78" s="3" t="s">
        <v>20</v>
      </c>
      <c r="P78" s="3" t="s">
        <v>265</v>
      </c>
      <c r="Q78" s="9" t="s">
        <v>133</v>
      </c>
      <c r="R78" s="3"/>
      <c r="S78" s="3"/>
      <c r="T78" s="3"/>
      <c r="U78" s="3"/>
      <c r="V78" s="3"/>
      <c r="W78" s="3"/>
      <c r="X78" s="3"/>
      <c r="Y78" s="3"/>
      <c r="Z78" s="3"/>
    </row>
    <row r="79" ht="15.0" customHeight="1">
      <c r="A79" s="13" t="s">
        <v>266</v>
      </c>
      <c r="B79" s="3" t="s">
        <v>27</v>
      </c>
      <c r="C79" s="3">
        <v>1.0</v>
      </c>
      <c r="D79" s="3" t="s">
        <v>267</v>
      </c>
      <c r="E79" s="3">
        <v>10.0</v>
      </c>
      <c r="F79" s="3">
        <v>16.0</v>
      </c>
      <c r="G79" s="5">
        <v>50.0</v>
      </c>
      <c r="H79" s="5">
        <v>0.0</v>
      </c>
      <c r="I79" s="6">
        <v>15.0</v>
      </c>
      <c r="J79" s="5">
        <v>0.0</v>
      </c>
      <c r="K79" s="5">
        <v>0.0</v>
      </c>
      <c r="L79" s="5">
        <f>38.5-38.5</f>
        <v>0</v>
      </c>
      <c r="M79" s="7">
        <v>-130.0</v>
      </c>
      <c r="N79" s="7">
        <f t="shared" si="1"/>
        <v>-195</v>
      </c>
      <c r="O79" s="3"/>
      <c r="P79" s="3" t="s">
        <v>218</v>
      </c>
      <c r="Q79" s="14" t="s">
        <v>268</v>
      </c>
      <c r="R79" s="3"/>
      <c r="S79" s="3"/>
      <c r="T79" s="3"/>
      <c r="U79" s="3"/>
      <c r="V79" s="3"/>
      <c r="W79" s="3"/>
      <c r="X79" s="3"/>
      <c r="Y79" s="3"/>
      <c r="Z79" s="3"/>
    </row>
    <row r="80" ht="15.0" customHeight="1">
      <c r="A80" s="13" t="s">
        <v>269</v>
      </c>
      <c r="B80" s="3" t="s">
        <v>31</v>
      </c>
      <c r="C80" s="3">
        <v>1.0</v>
      </c>
      <c r="D80" s="3" t="s">
        <v>270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>
        <v>0.0</v>
      </c>
      <c r="L80" s="5">
        <v>0.0</v>
      </c>
      <c r="M80" s="7">
        <v>-7.5</v>
      </c>
      <c r="N80" s="7">
        <f t="shared" si="1"/>
        <v>-22.5</v>
      </c>
      <c r="O80" s="3"/>
      <c r="P80" s="3" t="s">
        <v>271</v>
      </c>
      <c r="Q80" s="3" t="s">
        <v>38</v>
      </c>
      <c r="R80" s="3"/>
      <c r="S80" s="3"/>
      <c r="T80" s="3"/>
      <c r="U80" s="3"/>
      <c r="V80" s="3"/>
      <c r="W80" s="3"/>
      <c r="X80" s="3"/>
      <c r="Y80" s="3"/>
      <c r="Z80" s="3"/>
    </row>
    <row r="81" ht="15.0" customHeight="1">
      <c r="A81" s="4" t="s">
        <v>272</v>
      </c>
      <c r="B81" s="3" t="s">
        <v>57</v>
      </c>
      <c r="C81" s="3">
        <v>1.0</v>
      </c>
      <c r="D81" s="3" t="s">
        <v>273</v>
      </c>
      <c r="E81" s="3">
        <v>0.0</v>
      </c>
      <c r="F81" s="3">
        <v>0.0</v>
      </c>
      <c r="G81" s="5">
        <v>0.0</v>
      </c>
      <c r="H81" s="5">
        <v>8.0</v>
      </c>
      <c r="I81" s="6">
        <v>0.0</v>
      </c>
      <c r="J81" s="5">
        <v>12.0</v>
      </c>
      <c r="K81" s="5">
        <v>20.0</v>
      </c>
      <c r="L81" s="5">
        <v>0.0</v>
      </c>
      <c r="M81" s="7">
        <v>0.0</v>
      </c>
      <c r="N81" s="7">
        <f t="shared" si="1"/>
        <v>0</v>
      </c>
      <c r="O81" s="3" t="s">
        <v>20</v>
      </c>
      <c r="P81" s="3" t="s">
        <v>274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4" t="s">
        <v>275</v>
      </c>
      <c r="B82" s="3" t="s">
        <v>57</v>
      </c>
      <c r="C82" s="3">
        <v>1.0</v>
      </c>
      <c r="D82" s="3" t="s">
        <v>276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>
        <v>0.0</v>
      </c>
      <c r="L82" s="5">
        <v>52.5</v>
      </c>
      <c r="M82" s="7">
        <v>0.0</v>
      </c>
      <c r="N82" s="7">
        <f t="shared" si="1"/>
        <v>17.5</v>
      </c>
      <c r="O82" s="3" t="s">
        <v>20</v>
      </c>
      <c r="P82" s="3" t="s">
        <v>277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4" t="s">
        <v>278</v>
      </c>
      <c r="B83" s="3" t="s">
        <v>23</v>
      </c>
      <c r="C83" s="3">
        <v>1.0</v>
      </c>
      <c r="D83" s="3" t="s">
        <v>279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>
        <v>0.0</v>
      </c>
      <c r="L83" s="5">
        <v>35.0</v>
      </c>
      <c r="M83" s="7">
        <v>0.0</v>
      </c>
      <c r="N83" s="7">
        <f t="shared" si="1"/>
        <v>0</v>
      </c>
      <c r="O83" s="3" t="s">
        <v>20</v>
      </c>
      <c r="P83" s="3" t="s">
        <v>280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4" t="s">
        <v>281</v>
      </c>
      <c r="B84" s="3" t="s">
        <v>57</v>
      </c>
      <c r="C84" s="3">
        <v>1.0</v>
      </c>
      <c r="D84" s="3" t="s">
        <v>282</v>
      </c>
      <c r="E84" s="3">
        <v>12.0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>
        <v>0.0</v>
      </c>
      <c r="L84" s="5">
        <f>67-25</f>
        <v>42</v>
      </c>
      <c r="M84" s="7">
        <v>0.0</v>
      </c>
      <c r="N84" s="7">
        <f t="shared" si="1"/>
        <v>0</v>
      </c>
      <c r="O84" s="3" t="s">
        <v>20</v>
      </c>
      <c r="P84" s="3" t="s">
        <v>283</v>
      </c>
      <c r="Q84" s="9" t="s">
        <v>251</v>
      </c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4" t="s">
        <v>284</v>
      </c>
      <c r="B85" s="3" t="s">
        <v>53</v>
      </c>
      <c r="C85" s="3">
        <v>1.0</v>
      </c>
      <c r="D85" s="3" t="s">
        <v>285</v>
      </c>
      <c r="E85" s="3">
        <v>0.0</v>
      </c>
      <c r="F85" s="3">
        <v>0.0</v>
      </c>
      <c r="G85" s="5">
        <v>0.0</v>
      </c>
      <c r="H85" s="5">
        <v>0.0</v>
      </c>
      <c r="I85" s="6">
        <v>15.0</v>
      </c>
      <c r="J85" s="5">
        <v>12.0</v>
      </c>
      <c r="K85" s="5">
        <v>0.0</v>
      </c>
      <c r="L85" s="5">
        <f>45.75-15+7.5</f>
        <v>38.25</v>
      </c>
      <c r="M85" s="7">
        <v>0.0</v>
      </c>
      <c r="N85" s="7">
        <f t="shared" si="1"/>
        <v>11.25</v>
      </c>
      <c r="O85" s="3" t="s">
        <v>20</v>
      </c>
      <c r="P85" s="3" t="s">
        <v>164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4" t="s">
        <v>286</v>
      </c>
      <c r="B86" s="3" t="s">
        <v>57</v>
      </c>
      <c r="C86" s="3">
        <v>1.0</v>
      </c>
      <c r="D86" s="3" t="s">
        <v>287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12.0</v>
      </c>
      <c r="K86" s="5">
        <v>0.0</v>
      </c>
      <c r="L86" s="5">
        <v>12.0</v>
      </c>
      <c r="M86" s="7">
        <v>0.0</v>
      </c>
      <c r="N86" s="7">
        <f t="shared" si="1"/>
        <v>0</v>
      </c>
      <c r="O86" s="10" t="s">
        <v>20</v>
      </c>
      <c r="P86" s="3" t="s">
        <v>288</v>
      </c>
      <c r="Q86" s="3" t="s">
        <v>38</v>
      </c>
      <c r="R86" s="3" t="s">
        <v>39</v>
      </c>
      <c r="S86" s="3"/>
      <c r="T86" s="3"/>
      <c r="U86" s="3"/>
      <c r="V86" s="3"/>
      <c r="W86" s="3"/>
      <c r="X86" s="3"/>
      <c r="Y86" s="3"/>
      <c r="Z86" s="3"/>
    </row>
    <row r="87" ht="15.0" customHeight="1">
      <c r="A87" s="12" t="s">
        <v>289</v>
      </c>
      <c r="B87" s="3" t="s">
        <v>53</v>
      </c>
      <c r="C87" s="3">
        <v>1.0</v>
      </c>
      <c r="D87" s="3" t="s">
        <v>290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>
        <v>0.0</v>
      </c>
      <c r="L87" s="5">
        <f>15-15</f>
        <v>0</v>
      </c>
      <c r="M87" s="7">
        <v>0.0</v>
      </c>
      <c r="N87" s="7">
        <f t="shared" si="1"/>
        <v>0</v>
      </c>
      <c r="O87" s="3" t="s">
        <v>46</v>
      </c>
      <c r="P87" s="3" t="s">
        <v>291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4" t="s">
        <v>292</v>
      </c>
      <c r="B88" s="3" t="s">
        <v>27</v>
      </c>
      <c r="C88" s="3">
        <v>1.0</v>
      </c>
      <c r="D88" s="3" t="s">
        <v>293</v>
      </c>
      <c r="E88" s="3">
        <v>14.0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0.0</v>
      </c>
      <c r="L88" s="5">
        <f>74-29</f>
        <v>45</v>
      </c>
      <c r="M88" s="7">
        <v>0.0</v>
      </c>
      <c r="N88" s="7">
        <f t="shared" si="1"/>
        <v>0</v>
      </c>
      <c r="O88" s="3" t="s">
        <v>20</v>
      </c>
      <c r="P88" s="3" t="s">
        <v>250</v>
      </c>
      <c r="Q88" s="9" t="s">
        <v>294</v>
      </c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12" t="s">
        <v>295</v>
      </c>
      <c r="B89" s="3" t="s">
        <v>44</v>
      </c>
      <c r="C89" s="3">
        <v>1.0</v>
      </c>
      <c r="D89" s="3" t="s">
        <v>296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>
        <v>0.0</v>
      </c>
      <c r="L89" s="5">
        <v>0.0</v>
      </c>
      <c r="M89" s="7">
        <v>0.0</v>
      </c>
      <c r="N89" s="7">
        <f t="shared" si="1"/>
        <v>0</v>
      </c>
      <c r="O89" s="3" t="s">
        <v>46</v>
      </c>
      <c r="P89" s="3" t="s">
        <v>297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4" t="s">
        <v>298</v>
      </c>
      <c r="B90" s="3" t="s">
        <v>23</v>
      </c>
      <c r="C90" s="3">
        <v>1.0</v>
      </c>
      <c r="D90" s="3" t="s">
        <v>299</v>
      </c>
      <c r="E90" s="3">
        <v>12.0</v>
      </c>
      <c r="F90" s="3">
        <v>6.0</v>
      </c>
      <c r="G90" s="5">
        <v>50.0</v>
      </c>
      <c r="H90" s="5">
        <v>0.0</v>
      </c>
      <c r="I90" s="6">
        <v>15.0</v>
      </c>
      <c r="J90" s="5">
        <v>0.0</v>
      </c>
      <c r="K90" s="5">
        <v>0.0</v>
      </c>
      <c r="L90" s="5">
        <f>82-17</f>
        <v>65</v>
      </c>
      <c r="M90" s="7">
        <v>0.0</v>
      </c>
      <c r="N90" s="7">
        <f t="shared" si="1"/>
        <v>0</v>
      </c>
      <c r="O90" s="3" t="s">
        <v>20</v>
      </c>
      <c r="P90" s="3" t="s">
        <v>300</v>
      </c>
      <c r="Q90" s="9" t="s">
        <v>301</v>
      </c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4" t="s">
        <v>302</v>
      </c>
      <c r="B91" s="3" t="s">
        <v>31</v>
      </c>
      <c r="C91" s="3">
        <v>1.0</v>
      </c>
      <c r="D91" s="3" t="s">
        <v>303</v>
      </c>
      <c r="E91" s="3">
        <v>18.0</v>
      </c>
      <c r="F91" s="3">
        <v>15.0</v>
      </c>
      <c r="G91" s="5">
        <v>50.0</v>
      </c>
      <c r="H91" s="5">
        <v>8.0</v>
      </c>
      <c r="I91" s="6">
        <v>15.0</v>
      </c>
      <c r="J91" s="5">
        <v>0.0</v>
      </c>
      <c r="K91" s="5">
        <v>73.0</v>
      </c>
      <c r="L91" s="5">
        <v>0.0</v>
      </c>
      <c r="M91" s="7">
        <v>0.0</v>
      </c>
      <c r="N91" s="7">
        <f t="shared" si="1"/>
        <v>0</v>
      </c>
      <c r="O91" s="3" t="s">
        <v>20</v>
      </c>
      <c r="P91" s="3" t="s">
        <v>304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4" t="s">
        <v>305</v>
      </c>
      <c r="B92" s="3" t="s">
        <v>53</v>
      </c>
      <c r="C92" s="3">
        <v>1.0</v>
      </c>
      <c r="D92" s="3" t="s">
        <v>306</v>
      </c>
      <c r="E92" s="3">
        <v>18.0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0.0</v>
      </c>
      <c r="L92" s="5">
        <v>0.0</v>
      </c>
      <c r="M92" s="7">
        <v>30.0</v>
      </c>
      <c r="N92" s="7">
        <f t="shared" si="1"/>
        <v>0</v>
      </c>
      <c r="O92" s="3" t="s">
        <v>20</v>
      </c>
      <c r="P92" s="3" t="s">
        <v>307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4" t="s">
        <v>308</v>
      </c>
      <c r="B93" s="3" t="s">
        <v>18</v>
      </c>
      <c r="C93" s="3">
        <v>1.0</v>
      </c>
      <c r="D93" s="3" t="s">
        <v>309</v>
      </c>
      <c r="E93" s="3">
        <v>0.0</v>
      </c>
      <c r="F93" s="3">
        <v>1.0</v>
      </c>
      <c r="G93" s="5">
        <v>2.0</v>
      </c>
      <c r="H93" s="5">
        <v>0.0</v>
      </c>
      <c r="I93" s="6">
        <v>15.0</v>
      </c>
      <c r="J93" s="5">
        <v>12.0</v>
      </c>
      <c r="K93" s="5">
        <v>0.0</v>
      </c>
      <c r="L93" s="5">
        <f>30.5-18.5+17</f>
        <v>29</v>
      </c>
      <c r="M93" s="7">
        <v>0.0</v>
      </c>
      <c r="N93" s="7">
        <f t="shared" si="1"/>
        <v>0</v>
      </c>
      <c r="O93" s="10" t="s">
        <v>20</v>
      </c>
      <c r="P93" s="3" t="s">
        <v>310</v>
      </c>
      <c r="Q93" s="3" t="s">
        <v>38</v>
      </c>
      <c r="R93" s="3" t="s">
        <v>39</v>
      </c>
      <c r="S93" s="3"/>
      <c r="T93" s="3"/>
      <c r="U93" s="3"/>
      <c r="V93" s="3"/>
      <c r="W93" s="3"/>
      <c r="X93" s="3"/>
      <c r="Y93" s="3"/>
      <c r="Z93" s="3"/>
    </row>
    <row r="94" ht="15.0" customHeight="1">
      <c r="A94" s="12" t="s">
        <v>311</v>
      </c>
      <c r="B94" s="3" t="s">
        <v>27</v>
      </c>
      <c r="C94" s="3">
        <v>1.0</v>
      </c>
      <c r="D94" s="3" t="s">
        <v>312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>
        <v>0.0</v>
      </c>
      <c r="L94" s="5">
        <v>0.0</v>
      </c>
      <c r="M94" s="7">
        <v>0.0</v>
      </c>
      <c r="N94" s="7">
        <f t="shared" si="1"/>
        <v>0</v>
      </c>
      <c r="O94" s="3" t="s">
        <v>46</v>
      </c>
      <c r="P94" s="3" t="s">
        <v>313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4" t="s">
        <v>314</v>
      </c>
      <c r="B95" s="3" t="s">
        <v>44</v>
      </c>
      <c r="C95" s="3">
        <v>1.0</v>
      </c>
      <c r="D95" s="3" t="s">
        <v>315</v>
      </c>
      <c r="E95" s="3">
        <v>1.0</v>
      </c>
      <c r="F95" s="3">
        <v>0.0</v>
      </c>
      <c r="G95" s="5">
        <v>2.0</v>
      </c>
      <c r="H95" s="5">
        <v>0.0</v>
      </c>
      <c r="I95" s="6">
        <v>15.0</v>
      </c>
      <c r="J95" s="5">
        <v>0.0</v>
      </c>
      <c r="K95" s="5">
        <v>0.0</v>
      </c>
      <c r="L95" s="5">
        <f>35-20+2</f>
        <v>17</v>
      </c>
      <c r="M95" s="7">
        <v>0.0</v>
      </c>
      <c r="N95" s="7">
        <f t="shared" si="1"/>
        <v>0</v>
      </c>
      <c r="O95" s="3" t="s">
        <v>20</v>
      </c>
      <c r="P95" s="3" t="s">
        <v>316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0" customHeight="1">
      <c r="A96" s="13" t="s">
        <v>317</v>
      </c>
      <c r="B96" s="3" t="s">
        <v>31</v>
      </c>
      <c r="C96" s="3">
        <v>1.0</v>
      </c>
      <c r="D96" s="3" t="s">
        <v>318</v>
      </c>
      <c r="E96" s="3">
        <v>4.0</v>
      </c>
      <c r="F96" s="3">
        <v>0.0</v>
      </c>
      <c r="G96" s="5">
        <v>8.0</v>
      </c>
      <c r="H96" s="5">
        <v>8.0</v>
      </c>
      <c r="I96" s="6">
        <v>15.0</v>
      </c>
      <c r="J96" s="5">
        <v>0.0</v>
      </c>
      <c r="K96" s="5">
        <v>0.0</v>
      </c>
      <c r="L96" s="5">
        <f>38-23</f>
        <v>15</v>
      </c>
      <c r="M96" s="7">
        <v>0.0</v>
      </c>
      <c r="N96" s="7">
        <f t="shared" si="1"/>
        <v>-16</v>
      </c>
      <c r="O96" s="3"/>
      <c r="P96" s="3" t="s">
        <v>319</v>
      </c>
      <c r="Q96" s="3" t="s">
        <v>38</v>
      </c>
      <c r="R96" s="3" t="s">
        <v>320</v>
      </c>
      <c r="S96" s="3"/>
      <c r="T96" s="3"/>
      <c r="U96" s="3"/>
      <c r="V96" s="3"/>
      <c r="W96" s="3"/>
      <c r="X96" s="3"/>
      <c r="Y96" s="3"/>
      <c r="Z96" s="3"/>
    </row>
    <row r="97" ht="15.0" customHeight="1">
      <c r="A97" s="12" t="s">
        <v>321</v>
      </c>
      <c r="B97" s="3" t="s">
        <v>18</v>
      </c>
      <c r="C97" s="3">
        <v>1.0</v>
      </c>
      <c r="D97" s="3" t="s">
        <v>322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>
        <v>0.0</v>
      </c>
      <c r="L97" s="5">
        <v>0.0</v>
      </c>
      <c r="M97" s="7">
        <v>0.0</v>
      </c>
      <c r="N97" s="7">
        <f t="shared" si="1"/>
        <v>0</v>
      </c>
      <c r="O97" s="3" t="s">
        <v>46</v>
      </c>
      <c r="P97" s="3" t="s">
        <v>323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0" customHeight="1">
      <c r="A98" s="4" t="s">
        <v>324</v>
      </c>
      <c r="B98" s="3" t="s">
        <v>18</v>
      </c>
      <c r="C98" s="3">
        <v>1.0</v>
      </c>
      <c r="D98" s="3" t="s">
        <v>325</v>
      </c>
      <c r="E98" s="3">
        <v>0.0</v>
      </c>
      <c r="F98" s="3">
        <v>0.0</v>
      </c>
      <c r="G98" s="5">
        <v>0.0</v>
      </c>
      <c r="H98" s="5">
        <v>8.0</v>
      </c>
      <c r="I98" s="6">
        <v>15.0</v>
      </c>
      <c r="J98" s="5">
        <v>12.0</v>
      </c>
      <c r="K98" s="5">
        <v>0.0</v>
      </c>
      <c r="L98" s="5">
        <v>35.0</v>
      </c>
      <c r="M98" s="7">
        <v>0.0</v>
      </c>
      <c r="N98" s="7">
        <f t="shared" si="1"/>
        <v>0</v>
      </c>
      <c r="O98" s="10" t="s">
        <v>20</v>
      </c>
      <c r="P98" s="3" t="s">
        <v>326</v>
      </c>
      <c r="Q98" s="3" t="s">
        <v>38</v>
      </c>
      <c r="R98" s="3" t="s">
        <v>39</v>
      </c>
      <c r="S98" s="3"/>
      <c r="T98" s="3"/>
      <c r="U98" s="3"/>
      <c r="V98" s="3"/>
      <c r="W98" s="3"/>
      <c r="X98" s="3"/>
      <c r="Y98" s="3"/>
      <c r="Z98" s="3"/>
    </row>
    <row r="99" ht="15.0" customHeight="1">
      <c r="A99" s="4" t="s">
        <v>327</v>
      </c>
      <c r="B99" s="3" t="s">
        <v>57</v>
      </c>
      <c r="C99" s="3">
        <v>1.0</v>
      </c>
      <c r="D99" s="3" t="s">
        <v>328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12.0</v>
      </c>
      <c r="K99" s="5">
        <v>0.0</v>
      </c>
      <c r="L99" s="5">
        <v>27.0</v>
      </c>
      <c r="M99" s="7">
        <v>0.0</v>
      </c>
      <c r="N99" s="7">
        <f t="shared" si="1"/>
        <v>0</v>
      </c>
      <c r="O99" s="3" t="s">
        <v>20</v>
      </c>
      <c r="P99" s="3" t="s">
        <v>329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0" customHeight="1">
      <c r="A100" s="4" t="s">
        <v>330</v>
      </c>
      <c r="B100" s="3" t="s">
        <v>18</v>
      </c>
      <c r="C100" s="3">
        <v>1.0</v>
      </c>
      <c r="D100" s="3" t="s">
        <v>331</v>
      </c>
      <c r="E100" s="3">
        <v>17.0</v>
      </c>
      <c r="F100" s="3">
        <v>11.0</v>
      </c>
      <c r="G100" s="5">
        <v>50.0</v>
      </c>
      <c r="H100" s="5">
        <v>8.0</v>
      </c>
      <c r="I100" s="6">
        <v>15.0</v>
      </c>
      <c r="J100" s="5">
        <v>12.0</v>
      </c>
      <c r="K100" s="5">
        <v>0.0</v>
      </c>
      <c r="L100" s="5">
        <f>235-15-135</f>
        <v>85</v>
      </c>
      <c r="M100" s="7">
        <v>0.0</v>
      </c>
      <c r="N100" s="7">
        <f t="shared" si="1"/>
        <v>0</v>
      </c>
      <c r="O100" s="3" t="s">
        <v>20</v>
      </c>
      <c r="P100" s="3" t="s">
        <v>332</v>
      </c>
      <c r="Q100" s="3"/>
      <c r="R100" s="3" t="s">
        <v>333</v>
      </c>
      <c r="S100" s="3"/>
      <c r="T100" s="3"/>
      <c r="U100" s="3"/>
      <c r="V100" s="3"/>
      <c r="W100" s="3"/>
      <c r="X100" s="3"/>
      <c r="Y100" s="3"/>
      <c r="Z100" s="3"/>
    </row>
    <row r="101" ht="15.0" customHeight="1">
      <c r="A101" s="4" t="s">
        <v>334</v>
      </c>
      <c r="B101" s="3" t="s">
        <v>44</v>
      </c>
      <c r="C101" s="3">
        <v>1.0</v>
      </c>
      <c r="D101" s="3" t="s">
        <v>335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>
        <v>0.0</v>
      </c>
      <c r="L101" s="5">
        <v>15.0</v>
      </c>
      <c r="M101" s="7">
        <v>0.0</v>
      </c>
      <c r="N101" s="7">
        <f t="shared" si="1"/>
        <v>0</v>
      </c>
      <c r="O101" s="10" t="s">
        <v>20</v>
      </c>
      <c r="P101" s="3" t="s">
        <v>336</v>
      </c>
      <c r="Q101" s="3" t="s">
        <v>38</v>
      </c>
      <c r="R101" s="3" t="s">
        <v>337</v>
      </c>
      <c r="S101" s="3"/>
      <c r="T101" s="3"/>
      <c r="U101" s="3"/>
      <c r="V101" s="3"/>
      <c r="W101" s="3"/>
      <c r="X101" s="3"/>
      <c r="Y101" s="3"/>
      <c r="Z101" s="3"/>
    </row>
    <row r="102" ht="15.0" customHeight="1">
      <c r="A102" s="12" t="s">
        <v>338</v>
      </c>
      <c r="B102" s="3" t="s">
        <v>23</v>
      </c>
      <c r="C102" s="3">
        <v>1.0</v>
      </c>
      <c r="D102" s="3" t="s">
        <v>339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>
        <v>0.0</v>
      </c>
      <c r="L102" s="5">
        <v>0.0</v>
      </c>
      <c r="M102" s="7">
        <v>0.0</v>
      </c>
      <c r="N102" s="7">
        <f t="shared" si="1"/>
        <v>0</v>
      </c>
      <c r="O102" s="3" t="s">
        <v>46</v>
      </c>
      <c r="P102" s="3" t="s">
        <v>340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0" customHeight="1">
      <c r="A103" s="4" t="s">
        <v>341</v>
      </c>
      <c r="B103" s="3" t="s">
        <v>18</v>
      </c>
      <c r="C103" s="3">
        <v>1.0</v>
      </c>
      <c r="D103" s="3" t="s">
        <v>342</v>
      </c>
      <c r="E103" s="3">
        <v>9.0</v>
      </c>
      <c r="F103" s="3">
        <v>0.0</v>
      </c>
      <c r="G103" s="5">
        <v>30.0</v>
      </c>
      <c r="H103" s="5">
        <v>0.0</v>
      </c>
      <c r="I103" s="6">
        <v>15.0</v>
      </c>
      <c r="J103" s="5">
        <v>12.0</v>
      </c>
      <c r="K103" s="5">
        <v>0.0</v>
      </c>
      <c r="L103" s="5">
        <v>57.0</v>
      </c>
      <c r="M103" s="7">
        <v>0.0</v>
      </c>
      <c r="N103" s="7">
        <f t="shared" si="1"/>
        <v>0</v>
      </c>
      <c r="O103" s="3" t="s">
        <v>20</v>
      </c>
      <c r="P103" s="3" t="s">
        <v>343</v>
      </c>
      <c r="Q103" s="9" t="s">
        <v>212</v>
      </c>
      <c r="R103" s="3"/>
      <c r="S103" s="3"/>
      <c r="T103" s="3"/>
      <c r="U103" s="3"/>
      <c r="V103" s="3"/>
      <c r="W103" s="3"/>
      <c r="X103" s="3"/>
      <c r="Y103" s="3"/>
      <c r="Z103" s="3"/>
    </row>
    <row r="104" ht="15.0" customHeight="1">
      <c r="A104" s="4" t="s">
        <v>344</v>
      </c>
      <c r="B104" s="3" t="s">
        <v>23</v>
      </c>
      <c r="C104" s="3">
        <v>1.0</v>
      </c>
      <c r="D104" s="3" t="s">
        <v>345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12.0</v>
      </c>
      <c r="K104" s="5">
        <v>0.0</v>
      </c>
      <c r="L104" s="5">
        <f>60.5-32</f>
        <v>28.5</v>
      </c>
      <c r="M104" s="7">
        <v>0.0</v>
      </c>
      <c r="N104" s="7">
        <f t="shared" si="1"/>
        <v>1.5</v>
      </c>
      <c r="O104" s="3" t="s">
        <v>20</v>
      </c>
      <c r="P104" s="3" t="s">
        <v>346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0" customHeight="1">
      <c r="A105" s="4" t="s">
        <v>347</v>
      </c>
      <c r="B105" s="3" t="s">
        <v>23</v>
      </c>
      <c r="C105" s="3">
        <v>1.0</v>
      </c>
      <c r="D105" s="3" t="s">
        <v>348</v>
      </c>
      <c r="E105" s="3">
        <v>15.0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>
        <v>0.0</v>
      </c>
      <c r="L105" s="5">
        <f>61-4</f>
        <v>57</v>
      </c>
      <c r="M105" s="7">
        <v>0.0</v>
      </c>
      <c r="N105" s="7">
        <f t="shared" si="1"/>
        <v>0</v>
      </c>
      <c r="O105" s="3" t="s">
        <v>20</v>
      </c>
      <c r="P105" s="3" t="s">
        <v>349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0" customHeight="1">
      <c r="A106" s="4" t="s">
        <v>350</v>
      </c>
      <c r="B106" s="3" t="s">
        <v>53</v>
      </c>
      <c r="C106" s="3">
        <v>1.0</v>
      </c>
      <c r="D106" s="3" t="s">
        <v>351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>
        <v>0.0</v>
      </c>
      <c r="L106" s="5">
        <v>28.0</v>
      </c>
      <c r="M106" s="7">
        <v>0.0</v>
      </c>
      <c r="N106" s="7">
        <f t="shared" si="1"/>
        <v>0</v>
      </c>
      <c r="O106" s="10" t="s">
        <v>20</v>
      </c>
      <c r="P106" s="3" t="s">
        <v>352</v>
      </c>
      <c r="Q106" s="3" t="s">
        <v>38</v>
      </c>
      <c r="R106" s="3" t="s">
        <v>39</v>
      </c>
      <c r="S106" s="3"/>
      <c r="T106" s="3"/>
      <c r="U106" s="3"/>
      <c r="V106" s="3"/>
      <c r="W106" s="3"/>
      <c r="X106" s="3"/>
      <c r="Y106" s="3"/>
      <c r="Z106" s="3"/>
    </row>
    <row r="107" ht="15.0" customHeight="1">
      <c r="A107" s="4" t="s">
        <v>353</v>
      </c>
      <c r="B107" s="3" t="s">
        <v>18</v>
      </c>
      <c r="C107" s="3">
        <v>1.0</v>
      </c>
      <c r="D107" s="3" t="s">
        <v>354</v>
      </c>
      <c r="E107" s="3">
        <v>0.0</v>
      </c>
      <c r="F107" s="3">
        <v>0.0</v>
      </c>
      <c r="G107" s="5">
        <v>0.0</v>
      </c>
      <c r="H107" s="5">
        <v>0.0</v>
      </c>
      <c r="I107" s="6">
        <v>15.0</v>
      </c>
      <c r="J107" s="5">
        <v>0.0</v>
      </c>
      <c r="K107" s="5">
        <v>0.0</v>
      </c>
      <c r="L107" s="5">
        <v>15.0</v>
      </c>
      <c r="M107" s="7">
        <v>0.0</v>
      </c>
      <c r="N107" s="7">
        <f t="shared" si="1"/>
        <v>0</v>
      </c>
      <c r="O107" s="10" t="s">
        <v>20</v>
      </c>
      <c r="P107" s="3" t="s">
        <v>355</v>
      </c>
      <c r="Q107" s="3" t="s">
        <v>117</v>
      </c>
      <c r="R107" s="3" t="s">
        <v>39</v>
      </c>
      <c r="S107" s="3"/>
      <c r="T107" s="3"/>
      <c r="U107" s="3"/>
      <c r="V107" s="3"/>
      <c r="W107" s="3"/>
      <c r="X107" s="3"/>
      <c r="Y107" s="3"/>
      <c r="Z107" s="3"/>
    </row>
    <row r="108" ht="15.0" customHeight="1">
      <c r="A108" s="4" t="s">
        <v>356</v>
      </c>
      <c r="B108" s="3" t="s">
        <v>18</v>
      </c>
      <c r="C108" s="3">
        <v>1.0</v>
      </c>
      <c r="D108" s="3" t="s">
        <v>357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0.0</v>
      </c>
      <c r="L108" s="5">
        <v>23.0</v>
      </c>
      <c r="M108" s="7">
        <v>0.0</v>
      </c>
      <c r="N108" s="7">
        <f t="shared" si="1"/>
        <v>0</v>
      </c>
      <c r="O108" s="3" t="s">
        <v>20</v>
      </c>
      <c r="P108" s="3" t="s">
        <v>358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0" customHeight="1">
      <c r="A109" s="4" t="s">
        <v>359</v>
      </c>
      <c r="B109" s="3" t="s">
        <v>23</v>
      </c>
      <c r="C109" s="3">
        <v>1.0</v>
      </c>
      <c r="D109" s="3" t="s">
        <v>360</v>
      </c>
      <c r="E109" s="3">
        <v>12.0</v>
      </c>
      <c r="F109" s="3">
        <v>6.0</v>
      </c>
      <c r="G109" s="5">
        <v>50.0</v>
      </c>
      <c r="H109" s="5">
        <v>0.0</v>
      </c>
      <c r="I109" s="6">
        <v>15.0</v>
      </c>
      <c r="J109" s="5">
        <v>0.0</v>
      </c>
      <c r="K109" s="5">
        <v>0.0</v>
      </c>
      <c r="L109" s="5">
        <f>82-17</f>
        <v>65</v>
      </c>
      <c r="M109" s="7">
        <v>0.0</v>
      </c>
      <c r="N109" s="7">
        <f t="shared" si="1"/>
        <v>0</v>
      </c>
      <c r="O109" s="3" t="s">
        <v>20</v>
      </c>
      <c r="P109" s="3" t="s">
        <v>300</v>
      </c>
      <c r="Q109" s="9" t="s">
        <v>301</v>
      </c>
      <c r="R109" s="3"/>
      <c r="S109" s="3"/>
      <c r="T109" s="3"/>
      <c r="U109" s="3"/>
      <c r="V109" s="3"/>
      <c r="W109" s="3"/>
      <c r="X109" s="3"/>
      <c r="Y109" s="3"/>
      <c r="Z109" s="3"/>
    </row>
    <row r="110" ht="15.0" customHeight="1">
      <c r="A110" s="4" t="s">
        <v>361</v>
      </c>
      <c r="B110" s="3" t="s">
        <v>31</v>
      </c>
      <c r="C110" s="3">
        <v>1.0</v>
      </c>
      <c r="D110" s="3" t="s">
        <v>362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>
        <v>0.0</v>
      </c>
      <c r="L110" s="5">
        <v>15.0</v>
      </c>
      <c r="M110" s="7">
        <v>0.0</v>
      </c>
      <c r="N110" s="7">
        <f t="shared" si="1"/>
        <v>0</v>
      </c>
      <c r="O110" s="3" t="s">
        <v>20</v>
      </c>
      <c r="P110" s="3" t="s">
        <v>363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0" customHeight="1">
      <c r="A111" s="4" t="s">
        <v>364</v>
      </c>
      <c r="B111" s="3" t="s">
        <v>57</v>
      </c>
      <c r="C111" s="3">
        <v>1.0</v>
      </c>
      <c r="D111" s="3" t="s">
        <v>365</v>
      </c>
      <c r="E111" s="3">
        <v>18.0</v>
      </c>
      <c r="F111" s="3">
        <v>15.0</v>
      </c>
      <c r="G111" s="5">
        <v>50.0</v>
      </c>
      <c r="H111" s="5">
        <v>8.0</v>
      </c>
      <c r="I111" s="6">
        <v>15.0</v>
      </c>
      <c r="J111" s="5">
        <v>12.0</v>
      </c>
      <c r="K111" s="5">
        <v>0.0</v>
      </c>
      <c r="L111" s="5">
        <v>85.0</v>
      </c>
      <c r="M111" s="7">
        <v>0.0</v>
      </c>
      <c r="N111" s="7">
        <f t="shared" si="1"/>
        <v>0</v>
      </c>
      <c r="O111" s="10" t="s">
        <v>20</v>
      </c>
      <c r="P111" s="3" t="s">
        <v>366</v>
      </c>
      <c r="Q111" s="3" t="s">
        <v>39</v>
      </c>
      <c r="R111" s="3"/>
      <c r="S111" s="3"/>
      <c r="T111" s="3"/>
      <c r="U111" s="3"/>
      <c r="V111" s="3"/>
      <c r="W111" s="3"/>
      <c r="X111" s="3"/>
      <c r="Y111" s="3"/>
      <c r="Z111" s="3"/>
    </row>
    <row r="112" ht="15.0" customHeight="1">
      <c r="A112" s="4" t="s">
        <v>367</v>
      </c>
      <c r="B112" s="3" t="s">
        <v>23</v>
      </c>
      <c r="C112" s="3">
        <v>1.0</v>
      </c>
      <c r="D112" s="3" t="s">
        <v>368</v>
      </c>
      <c r="E112" s="3">
        <v>3.0</v>
      </c>
      <c r="F112" s="3">
        <v>0.0</v>
      </c>
      <c r="G112" s="5">
        <v>6.0</v>
      </c>
      <c r="H112" s="5">
        <v>0.0</v>
      </c>
      <c r="I112" s="6">
        <v>15.0</v>
      </c>
      <c r="J112" s="5">
        <v>0.0</v>
      </c>
      <c r="K112" s="5">
        <v>0.0</v>
      </c>
      <c r="L112" s="5">
        <v>21.0</v>
      </c>
      <c r="M112" s="7">
        <v>0.0</v>
      </c>
      <c r="N112" s="7">
        <f t="shared" si="1"/>
        <v>0</v>
      </c>
      <c r="O112" s="10" t="s">
        <v>20</v>
      </c>
      <c r="P112" s="3" t="s">
        <v>369</v>
      </c>
      <c r="Q112" s="3" t="s">
        <v>38</v>
      </c>
      <c r="R112" s="3" t="s">
        <v>39</v>
      </c>
      <c r="S112" s="3"/>
      <c r="T112" s="3"/>
      <c r="U112" s="3"/>
      <c r="V112" s="3"/>
      <c r="W112" s="3"/>
      <c r="X112" s="3"/>
      <c r="Y112" s="3"/>
      <c r="Z112" s="3"/>
    </row>
    <row r="113" ht="15.0" customHeight="1">
      <c r="A113" s="4" t="s">
        <v>370</v>
      </c>
      <c r="B113" s="3" t="s">
        <v>18</v>
      </c>
      <c r="C113" s="3">
        <v>1.0</v>
      </c>
      <c r="D113" s="3" t="s">
        <v>371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12.0</v>
      </c>
      <c r="K113" s="5">
        <v>0.0</v>
      </c>
      <c r="L113" s="5">
        <f>219.5-7-115</f>
        <v>97.5</v>
      </c>
      <c r="M113" s="7">
        <v>0.0</v>
      </c>
      <c r="N113" s="7">
        <f t="shared" si="1"/>
        <v>32.5</v>
      </c>
      <c r="O113" s="3" t="s">
        <v>20</v>
      </c>
      <c r="P113" s="3" t="s">
        <v>372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0" customHeight="1">
      <c r="A114" s="13" t="s">
        <v>373</v>
      </c>
      <c r="B114" s="3" t="s">
        <v>31</v>
      </c>
      <c r="C114" s="3">
        <v>1.0</v>
      </c>
      <c r="D114" s="3" t="s">
        <v>374</v>
      </c>
      <c r="E114" s="3">
        <v>0.0</v>
      </c>
      <c r="F114" s="3">
        <v>14.0</v>
      </c>
      <c r="G114" s="5">
        <v>28.0</v>
      </c>
      <c r="H114" s="5">
        <v>0.0</v>
      </c>
      <c r="I114" s="6">
        <v>15.0</v>
      </c>
      <c r="J114" s="5">
        <v>12.0</v>
      </c>
      <c r="K114" s="5">
        <v>0.0</v>
      </c>
      <c r="L114" s="5">
        <v>0.0</v>
      </c>
      <c r="M114" s="7">
        <v>-114.0</v>
      </c>
      <c r="N114" s="7">
        <f t="shared" si="1"/>
        <v>-169</v>
      </c>
      <c r="O114" s="3"/>
      <c r="P114" s="3" t="s">
        <v>375</v>
      </c>
      <c r="Q114" s="3" t="s">
        <v>38</v>
      </c>
      <c r="R114" s="3"/>
      <c r="S114" s="3"/>
      <c r="T114" s="3"/>
      <c r="U114" s="3"/>
      <c r="V114" s="3"/>
      <c r="W114" s="3"/>
      <c r="X114" s="3"/>
      <c r="Y114" s="3"/>
      <c r="Z114" s="3"/>
    </row>
    <row r="115" ht="15.0" customHeight="1">
      <c r="A115" s="4" t="s">
        <v>376</v>
      </c>
      <c r="B115" s="3" t="s">
        <v>57</v>
      </c>
      <c r="C115" s="3">
        <v>1.0</v>
      </c>
      <c r="D115" s="3" t="s">
        <v>377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0.0</v>
      </c>
      <c r="L115" s="5">
        <f>84-60</f>
        <v>24</v>
      </c>
      <c r="M115" s="7">
        <v>0.0</v>
      </c>
      <c r="N115" s="7">
        <f t="shared" si="1"/>
        <v>12</v>
      </c>
      <c r="O115" s="3" t="s">
        <v>20</v>
      </c>
      <c r="P115" s="3" t="s">
        <v>378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0" customHeight="1">
      <c r="A116" s="13" t="s">
        <v>379</v>
      </c>
      <c r="B116" s="3" t="s">
        <v>18</v>
      </c>
      <c r="C116" s="3">
        <v>1.0</v>
      </c>
      <c r="D116" s="3" t="s">
        <v>380</v>
      </c>
      <c r="E116" s="3">
        <v>18.0</v>
      </c>
      <c r="F116" s="3">
        <v>10.0</v>
      </c>
      <c r="G116" s="5">
        <v>50.0</v>
      </c>
      <c r="H116" s="5">
        <v>0.0</v>
      </c>
      <c r="I116" s="6">
        <v>15.0</v>
      </c>
      <c r="J116" s="5">
        <v>12.0</v>
      </c>
      <c r="K116" s="5">
        <f>77-65</f>
        <v>12</v>
      </c>
      <c r="L116" s="5">
        <v>0.0</v>
      </c>
      <c r="M116" s="7">
        <v>0.0</v>
      </c>
      <c r="N116" s="7">
        <f t="shared" si="1"/>
        <v>-65</v>
      </c>
      <c r="O116" s="3"/>
      <c r="P116" s="3" t="s">
        <v>381</v>
      </c>
      <c r="Q116" s="3" t="s">
        <v>38</v>
      </c>
      <c r="R116" s="3"/>
      <c r="S116" s="3"/>
      <c r="T116" s="3"/>
      <c r="U116" s="3"/>
      <c r="V116" s="3"/>
      <c r="W116" s="3"/>
      <c r="X116" s="3"/>
      <c r="Y116" s="3"/>
      <c r="Z116" s="3"/>
    </row>
    <row r="117" ht="15.0" customHeight="1">
      <c r="A117" s="13" t="s">
        <v>382</v>
      </c>
      <c r="B117" s="3" t="s">
        <v>31</v>
      </c>
      <c r="C117" s="3">
        <v>1.0</v>
      </c>
      <c r="D117" s="3" t="s">
        <v>383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>
        <v>0.0</v>
      </c>
      <c r="K117" s="5">
        <v>0.0</v>
      </c>
      <c r="L117" s="5">
        <f>75.5-75.5</f>
        <v>0</v>
      </c>
      <c r="M117" s="7">
        <v>0.0</v>
      </c>
      <c r="N117" s="7">
        <f t="shared" si="1"/>
        <v>-15</v>
      </c>
      <c r="O117" s="3"/>
      <c r="P117" s="3" t="s">
        <v>384</v>
      </c>
      <c r="Q117" s="3" t="s">
        <v>38</v>
      </c>
      <c r="R117" s="3"/>
      <c r="S117" s="3"/>
      <c r="T117" s="3"/>
      <c r="U117" s="3"/>
      <c r="V117" s="3"/>
      <c r="W117" s="3"/>
      <c r="X117" s="3"/>
      <c r="Y117" s="3"/>
      <c r="Z117" s="3"/>
    </row>
    <row r="118" ht="15.0" customHeight="1">
      <c r="A118" s="4" t="s">
        <v>385</v>
      </c>
      <c r="B118" s="3" t="s">
        <v>53</v>
      </c>
      <c r="C118" s="3">
        <v>1.0</v>
      </c>
      <c r="D118" s="3" t="s">
        <v>386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>
        <v>0.0</v>
      </c>
      <c r="K118" s="5">
        <v>0.0</v>
      </c>
      <c r="L118" s="5">
        <v>15.0</v>
      </c>
      <c r="M118" s="7">
        <v>0.0</v>
      </c>
      <c r="N118" s="7">
        <f t="shared" si="1"/>
        <v>0</v>
      </c>
      <c r="O118" s="10" t="s">
        <v>20</v>
      </c>
      <c r="P118" s="3" t="s">
        <v>387</v>
      </c>
      <c r="Q118" s="3" t="s">
        <v>38</v>
      </c>
      <c r="R118" s="3" t="s">
        <v>39</v>
      </c>
      <c r="S118" s="3"/>
      <c r="T118" s="3"/>
      <c r="U118" s="3"/>
      <c r="V118" s="3"/>
      <c r="W118" s="3"/>
      <c r="X118" s="3"/>
      <c r="Y118" s="3"/>
      <c r="Z118" s="3"/>
    </row>
    <row r="119" ht="15.0" customHeight="1">
      <c r="A119" s="4" t="s">
        <v>388</v>
      </c>
      <c r="B119" s="3" t="s">
        <v>23</v>
      </c>
      <c r="C119" s="3">
        <v>1.0</v>
      </c>
      <c r="D119" s="3" t="s">
        <v>389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0.0</v>
      </c>
      <c r="L119" s="5">
        <v>0.0</v>
      </c>
      <c r="M119" s="7">
        <v>52.5</v>
      </c>
      <c r="N119" s="7">
        <f t="shared" si="1"/>
        <v>37.5</v>
      </c>
      <c r="O119" s="3" t="s">
        <v>20</v>
      </c>
      <c r="P119" s="3" t="s">
        <v>390</v>
      </c>
      <c r="Q119" s="3" t="s">
        <v>177</v>
      </c>
      <c r="R119" s="3"/>
      <c r="S119" s="3"/>
      <c r="T119" s="3"/>
      <c r="U119" s="3"/>
      <c r="V119" s="3"/>
      <c r="W119" s="3"/>
      <c r="X119" s="3"/>
      <c r="Y119" s="3"/>
      <c r="Z119" s="3"/>
    </row>
    <row r="120" ht="15.0" customHeight="1">
      <c r="A120" s="4" t="s">
        <v>391</v>
      </c>
      <c r="B120" s="3" t="s">
        <v>18</v>
      </c>
      <c r="C120" s="3">
        <v>1.0</v>
      </c>
      <c r="D120" s="3" t="s">
        <v>392</v>
      </c>
      <c r="E120" s="3">
        <v>0.0</v>
      </c>
      <c r="F120" s="3">
        <v>0.0</v>
      </c>
      <c r="G120" s="5">
        <v>0.0</v>
      </c>
      <c r="H120" s="5">
        <v>0.0</v>
      </c>
      <c r="I120" s="6">
        <v>15.0</v>
      </c>
      <c r="J120" s="5">
        <v>0.0</v>
      </c>
      <c r="K120" s="5">
        <v>0.0</v>
      </c>
      <c r="L120" s="5">
        <v>15.0</v>
      </c>
      <c r="M120" s="7">
        <v>0.0</v>
      </c>
      <c r="N120" s="7">
        <f t="shared" si="1"/>
        <v>0</v>
      </c>
      <c r="O120" s="3" t="s">
        <v>20</v>
      </c>
      <c r="P120" s="3" t="s">
        <v>393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0" customHeight="1">
      <c r="A121" s="4" t="s">
        <v>394</v>
      </c>
      <c r="B121" s="3" t="s">
        <v>57</v>
      </c>
      <c r="C121" s="3">
        <v>1.0</v>
      </c>
      <c r="D121" s="3" t="s">
        <v>395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>
        <v>0.0</v>
      </c>
      <c r="L121" s="5">
        <v>11.5</v>
      </c>
      <c r="M121" s="7">
        <v>23.0</v>
      </c>
      <c r="N121" s="7">
        <f t="shared" si="1"/>
        <v>11.5</v>
      </c>
      <c r="O121" s="3" t="s">
        <v>20</v>
      </c>
      <c r="P121" s="3" t="s">
        <v>396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0" customHeight="1">
      <c r="A122" s="12" t="s">
        <v>397</v>
      </c>
      <c r="B122" s="3" t="s">
        <v>44</v>
      </c>
      <c r="C122" s="3">
        <v>1.0</v>
      </c>
      <c r="D122" s="3" t="s">
        <v>398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>
        <v>0.0</v>
      </c>
      <c r="L122" s="5">
        <v>0.0</v>
      </c>
      <c r="M122" s="7">
        <v>0.0</v>
      </c>
      <c r="N122" s="7">
        <f t="shared" si="1"/>
        <v>0</v>
      </c>
      <c r="O122" s="3" t="s">
        <v>46</v>
      </c>
      <c r="P122" s="3" t="s">
        <v>399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0" customHeight="1">
      <c r="A123" s="4" t="s">
        <v>400</v>
      </c>
      <c r="B123" s="3" t="s">
        <v>44</v>
      </c>
      <c r="C123" s="3">
        <v>1.0</v>
      </c>
      <c r="D123" s="3" t="s">
        <v>401</v>
      </c>
      <c r="E123" s="3">
        <v>17.0</v>
      </c>
      <c r="F123" s="3">
        <v>1.0</v>
      </c>
      <c r="G123" s="5">
        <v>35.0</v>
      </c>
      <c r="H123" s="5">
        <v>0.0</v>
      </c>
      <c r="I123" s="6">
        <v>15.0</v>
      </c>
      <c r="J123" s="5">
        <v>0.0</v>
      </c>
      <c r="K123" s="5">
        <v>0.0</v>
      </c>
      <c r="L123" s="5">
        <f>175-125</f>
        <v>50</v>
      </c>
      <c r="M123" s="7">
        <v>0.0</v>
      </c>
      <c r="N123" s="7">
        <f t="shared" si="1"/>
        <v>0</v>
      </c>
      <c r="O123" s="3" t="s">
        <v>20</v>
      </c>
      <c r="P123" s="3" t="s">
        <v>402</v>
      </c>
      <c r="Q123" s="3"/>
      <c r="R123" s="3" t="s">
        <v>403</v>
      </c>
      <c r="S123" s="3"/>
      <c r="T123" s="3"/>
      <c r="U123" s="3"/>
      <c r="V123" s="3"/>
      <c r="W123" s="3"/>
      <c r="X123" s="3"/>
      <c r="Y123" s="3"/>
      <c r="Z123" s="3"/>
    </row>
    <row r="124" ht="15.0" customHeight="1">
      <c r="A124" s="4" t="s">
        <v>404</v>
      </c>
      <c r="B124" s="3" t="s">
        <v>18</v>
      </c>
      <c r="C124" s="3">
        <v>1.0</v>
      </c>
      <c r="D124" s="3" t="s">
        <v>405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>
        <v>0.0</v>
      </c>
      <c r="L124" s="5">
        <f>40-28+8</f>
        <v>20</v>
      </c>
      <c r="M124" s="7">
        <v>0.0</v>
      </c>
      <c r="N124" s="7">
        <f t="shared" si="1"/>
        <v>0</v>
      </c>
      <c r="O124" s="10" t="s">
        <v>20</v>
      </c>
      <c r="P124" s="3" t="s">
        <v>406</v>
      </c>
      <c r="Q124" s="3" t="s">
        <v>117</v>
      </c>
      <c r="R124" s="3" t="s">
        <v>39</v>
      </c>
      <c r="S124" s="3"/>
      <c r="T124" s="3"/>
      <c r="U124" s="3"/>
      <c r="V124" s="3"/>
      <c r="W124" s="3"/>
      <c r="X124" s="3"/>
      <c r="Y124" s="3"/>
      <c r="Z124" s="3"/>
    </row>
    <row r="125" ht="15.0" customHeight="1">
      <c r="A125" s="4" t="s">
        <v>407</v>
      </c>
      <c r="B125" s="3" t="s">
        <v>27</v>
      </c>
      <c r="C125" s="3">
        <v>1.0</v>
      </c>
      <c r="D125" s="3" t="s">
        <v>408</v>
      </c>
      <c r="E125" s="3">
        <v>18.0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>
        <v>0.0</v>
      </c>
      <c r="L125" s="5">
        <v>45.0</v>
      </c>
      <c r="M125" s="7">
        <v>0.0</v>
      </c>
      <c r="N125" s="7">
        <f t="shared" si="1"/>
        <v>0</v>
      </c>
      <c r="O125" s="10" t="s">
        <v>20</v>
      </c>
      <c r="P125" s="3" t="s">
        <v>409</v>
      </c>
      <c r="Q125" s="3" t="s">
        <v>38</v>
      </c>
      <c r="R125" s="3" t="s">
        <v>39</v>
      </c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4" t="s">
        <v>410</v>
      </c>
      <c r="B126" s="3" t="s">
        <v>27</v>
      </c>
      <c r="C126" s="3">
        <v>1.0</v>
      </c>
      <c r="D126" s="3" t="s">
        <v>411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>
        <v>0.0</v>
      </c>
      <c r="L126" s="5">
        <v>0.0</v>
      </c>
      <c r="M126" s="7">
        <v>15.0</v>
      </c>
      <c r="N126" s="7">
        <f t="shared" si="1"/>
        <v>0</v>
      </c>
      <c r="O126" s="3" t="s">
        <v>20</v>
      </c>
      <c r="P126" s="3" t="s">
        <v>412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4" t="s">
        <v>413</v>
      </c>
      <c r="B127" s="3" t="s">
        <v>27</v>
      </c>
      <c r="C127" s="3">
        <v>1.0</v>
      </c>
      <c r="D127" s="3" t="s">
        <v>414</v>
      </c>
      <c r="E127" s="3">
        <v>18.0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>
        <v>0.0</v>
      </c>
      <c r="L127" s="5">
        <v>45.0</v>
      </c>
      <c r="M127" s="7">
        <v>0.0</v>
      </c>
      <c r="N127" s="7">
        <f t="shared" si="1"/>
        <v>0</v>
      </c>
      <c r="O127" s="3" t="s">
        <v>20</v>
      </c>
      <c r="P127" s="3" t="s">
        <v>415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4" t="s">
        <v>416</v>
      </c>
      <c r="B128" s="3" t="s">
        <v>53</v>
      </c>
      <c r="C128" s="3">
        <v>1.0</v>
      </c>
      <c r="D128" s="3" t="s">
        <v>417</v>
      </c>
      <c r="E128" s="3">
        <v>16.0</v>
      </c>
      <c r="F128" s="3">
        <v>4.0</v>
      </c>
      <c r="G128" s="5">
        <v>38.0</v>
      </c>
      <c r="H128" s="5">
        <v>0.0</v>
      </c>
      <c r="I128" s="6">
        <v>15.0</v>
      </c>
      <c r="J128" s="5">
        <v>0.0</v>
      </c>
      <c r="K128" s="5">
        <v>0.0</v>
      </c>
      <c r="L128" s="5">
        <f>53-8+8</f>
        <v>53</v>
      </c>
      <c r="M128" s="7">
        <v>0.0</v>
      </c>
      <c r="N128" s="7">
        <f t="shared" si="1"/>
        <v>0</v>
      </c>
      <c r="O128" s="10" t="s">
        <v>20</v>
      </c>
      <c r="P128" s="3" t="s">
        <v>418</v>
      </c>
      <c r="Q128" s="3" t="s">
        <v>39</v>
      </c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4" t="s">
        <v>419</v>
      </c>
      <c r="B129" s="3" t="s">
        <v>57</v>
      </c>
      <c r="C129" s="3">
        <v>1.0</v>
      </c>
      <c r="D129" s="3" t="s">
        <v>420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>
        <v>0.0</v>
      </c>
      <c r="L129" s="5">
        <f>142-12-100</f>
        <v>30</v>
      </c>
      <c r="M129" s="7">
        <v>0.0</v>
      </c>
      <c r="N129" s="7">
        <f t="shared" si="1"/>
        <v>3</v>
      </c>
      <c r="O129" s="3" t="s">
        <v>20</v>
      </c>
      <c r="P129" s="3" t="s">
        <v>421</v>
      </c>
      <c r="Q129" s="3"/>
      <c r="R129" s="3" t="s">
        <v>422</v>
      </c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4" t="s">
        <v>423</v>
      </c>
      <c r="B130" s="3" t="s">
        <v>27</v>
      </c>
      <c r="C130" s="3">
        <v>1.0</v>
      </c>
      <c r="D130" s="3" t="s">
        <v>424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>
        <v>0.0</v>
      </c>
      <c r="L130" s="5">
        <f>40-25</f>
        <v>15</v>
      </c>
      <c r="M130" s="7">
        <v>0.0</v>
      </c>
      <c r="N130" s="7">
        <f t="shared" si="1"/>
        <v>0</v>
      </c>
      <c r="O130" s="3" t="s">
        <v>20</v>
      </c>
      <c r="P130" s="3" t="s">
        <v>425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4" t="s">
        <v>426</v>
      </c>
      <c r="B131" s="3" t="s">
        <v>23</v>
      </c>
      <c r="C131" s="3">
        <v>1.0</v>
      </c>
      <c r="D131" s="3" t="s">
        <v>427</v>
      </c>
      <c r="E131" s="3">
        <v>2.0</v>
      </c>
      <c r="F131" s="3">
        <v>0.0</v>
      </c>
      <c r="G131" s="5">
        <v>4.0</v>
      </c>
      <c r="H131" s="5">
        <v>0.0</v>
      </c>
      <c r="I131" s="6">
        <v>15.0</v>
      </c>
      <c r="J131" s="5">
        <v>0.0</v>
      </c>
      <c r="K131" s="5">
        <v>0.0</v>
      </c>
      <c r="L131" s="5">
        <f>141.5-100</f>
        <v>41.5</v>
      </c>
      <c r="M131" s="7">
        <v>0.0</v>
      </c>
      <c r="N131" s="7">
        <f t="shared" si="1"/>
        <v>22.5</v>
      </c>
      <c r="O131" s="3" t="s">
        <v>20</v>
      </c>
      <c r="P131" s="3" t="s">
        <v>428</v>
      </c>
      <c r="Q131" s="3"/>
      <c r="R131" s="3" t="s">
        <v>422</v>
      </c>
      <c r="S131" s="3"/>
      <c r="T131" s="3"/>
      <c r="U131" s="3"/>
      <c r="V131" s="3"/>
      <c r="W131" s="3"/>
      <c r="X131" s="3"/>
      <c r="Y131" s="3"/>
      <c r="Z131" s="3"/>
    </row>
    <row r="132" ht="15.0" customHeight="1">
      <c r="A132" s="12" t="s">
        <v>429</v>
      </c>
      <c r="B132" s="3" t="s">
        <v>57</v>
      </c>
      <c r="C132" s="3">
        <v>1.0</v>
      </c>
      <c r="D132" s="3" t="s">
        <v>430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>
        <v>0.0</v>
      </c>
      <c r="L132" s="5">
        <v>0.0</v>
      </c>
      <c r="M132" s="7">
        <v>0.0</v>
      </c>
      <c r="N132" s="7">
        <f t="shared" si="1"/>
        <v>0</v>
      </c>
      <c r="O132" s="3" t="s">
        <v>46</v>
      </c>
      <c r="P132" s="3" t="s">
        <v>431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4" t="s">
        <v>432</v>
      </c>
      <c r="B133" s="3" t="s">
        <v>18</v>
      </c>
      <c r="C133" s="3">
        <v>1.0</v>
      </c>
      <c r="D133" s="3" t="s">
        <v>433</v>
      </c>
      <c r="E133" s="3">
        <v>7.0</v>
      </c>
      <c r="F133" s="3">
        <v>0.0</v>
      </c>
      <c r="G133" s="5">
        <v>30.0</v>
      </c>
      <c r="H133" s="5">
        <v>0.0</v>
      </c>
      <c r="I133" s="6">
        <v>15.0</v>
      </c>
      <c r="J133" s="5">
        <v>0.0</v>
      </c>
      <c r="K133" s="5">
        <v>0.0</v>
      </c>
      <c r="L133" s="5">
        <f>55-8.5</f>
        <v>46.5</v>
      </c>
      <c r="M133" s="7">
        <v>0.0</v>
      </c>
      <c r="N133" s="7">
        <f t="shared" si="1"/>
        <v>1.5</v>
      </c>
      <c r="O133" s="3" t="s">
        <v>20</v>
      </c>
      <c r="P133" s="3" t="s">
        <v>434</v>
      </c>
      <c r="Q133" s="9" t="s">
        <v>88</v>
      </c>
      <c r="R133" s="3"/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12" t="s">
        <v>435</v>
      </c>
      <c r="B134" s="3" t="s">
        <v>27</v>
      </c>
      <c r="C134" s="3">
        <v>1.0</v>
      </c>
      <c r="D134" s="3" t="s">
        <v>436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>
        <v>0.0</v>
      </c>
      <c r="L134" s="5">
        <v>0.0</v>
      </c>
      <c r="M134" s="7">
        <v>0.0</v>
      </c>
      <c r="N134" s="7">
        <f t="shared" si="1"/>
        <v>0</v>
      </c>
      <c r="O134" s="3" t="s">
        <v>46</v>
      </c>
      <c r="P134" s="3" t="s">
        <v>437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0" customHeight="1">
      <c r="A135" s="4" t="s">
        <v>438</v>
      </c>
      <c r="B135" s="3" t="s">
        <v>23</v>
      </c>
      <c r="C135" s="3">
        <v>1.0</v>
      </c>
      <c r="D135" s="3" t="s">
        <v>439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0.0</v>
      </c>
      <c r="L135" s="5">
        <f>75-60</f>
        <v>15</v>
      </c>
      <c r="M135" s="7">
        <v>0.0</v>
      </c>
      <c r="N135" s="7">
        <f t="shared" si="1"/>
        <v>0</v>
      </c>
      <c r="O135" s="3" t="s">
        <v>20</v>
      </c>
      <c r="P135" s="3" t="s">
        <v>440</v>
      </c>
      <c r="Q135" s="3"/>
      <c r="R135" s="3" t="s">
        <v>441</v>
      </c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12" t="s">
        <v>442</v>
      </c>
      <c r="B136" s="3" t="s">
        <v>53</v>
      </c>
      <c r="C136" s="3">
        <v>1.0</v>
      </c>
      <c r="D136" s="3" t="s">
        <v>443</v>
      </c>
      <c r="E136" s="3">
        <v>0.0</v>
      </c>
      <c r="F136" s="3">
        <v>0.0</v>
      </c>
      <c r="G136" s="5">
        <v>0.0</v>
      </c>
      <c r="H136" s="5">
        <v>0.0</v>
      </c>
      <c r="I136" s="6">
        <v>0.0</v>
      </c>
      <c r="J136" s="5">
        <v>0.0</v>
      </c>
      <c r="K136" s="5">
        <v>0.0</v>
      </c>
      <c r="L136" s="5">
        <v>0.0</v>
      </c>
      <c r="M136" s="7">
        <v>0.0</v>
      </c>
      <c r="N136" s="7">
        <f t="shared" si="1"/>
        <v>0</v>
      </c>
      <c r="O136" s="3" t="s">
        <v>46</v>
      </c>
      <c r="P136" s="3" t="s">
        <v>444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12" t="s">
        <v>445</v>
      </c>
      <c r="B137" s="3" t="s">
        <v>27</v>
      </c>
      <c r="C137" s="3">
        <v>1.0</v>
      </c>
      <c r="D137" s="3" t="s">
        <v>446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>
        <v>0.0</v>
      </c>
      <c r="L137" s="5">
        <v>0.0</v>
      </c>
      <c r="M137" s="7">
        <v>0.0</v>
      </c>
      <c r="N137" s="7">
        <f t="shared" si="1"/>
        <v>0</v>
      </c>
      <c r="O137" s="3" t="s">
        <v>46</v>
      </c>
      <c r="P137" s="3" t="s">
        <v>447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12" t="s">
        <v>448</v>
      </c>
      <c r="B138" s="3" t="s">
        <v>27</v>
      </c>
      <c r="C138" s="3">
        <v>1.0</v>
      </c>
      <c r="D138" s="3" t="s">
        <v>449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>
        <v>0.0</v>
      </c>
      <c r="L138" s="5">
        <v>0.0</v>
      </c>
      <c r="M138" s="7">
        <v>0.0</v>
      </c>
      <c r="N138" s="7">
        <f t="shared" si="1"/>
        <v>0</v>
      </c>
      <c r="O138" s="3" t="s">
        <v>46</v>
      </c>
      <c r="P138" s="3" t="s">
        <v>450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4" t="s">
        <v>451</v>
      </c>
      <c r="B139" s="3" t="s">
        <v>44</v>
      </c>
      <c r="C139" s="3">
        <v>1.0</v>
      </c>
      <c r="D139" s="3" t="s">
        <v>452</v>
      </c>
      <c r="E139" s="3">
        <v>0.0</v>
      </c>
      <c r="F139" s="3">
        <v>17.0</v>
      </c>
      <c r="G139" s="5">
        <v>30.0</v>
      </c>
      <c r="H139" s="5">
        <v>0.0</v>
      </c>
      <c r="I139" s="6">
        <v>15.0</v>
      </c>
      <c r="J139" s="5">
        <v>0.0</v>
      </c>
      <c r="K139" s="5">
        <v>0.0</v>
      </c>
      <c r="L139" s="5">
        <v>45.0</v>
      </c>
      <c r="M139" s="7">
        <v>0.0</v>
      </c>
      <c r="N139" s="7">
        <f t="shared" si="1"/>
        <v>0</v>
      </c>
      <c r="O139" s="3" t="s">
        <v>20</v>
      </c>
      <c r="P139" s="3" t="s">
        <v>453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4" t="s">
        <v>454</v>
      </c>
      <c r="B140" s="3" t="s">
        <v>31</v>
      </c>
      <c r="C140" s="3">
        <v>1.0</v>
      </c>
      <c r="D140" s="3" t="s">
        <v>455</v>
      </c>
      <c r="E140" s="3">
        <v>15.0</v>
      </c>
      <c r="F140" s="3">
        <v>10.0</v>
      </c>
      <c r="G140" s="5">
        <v>50.0</v>
      </c>
      <c r="H140" s="5">
        <v>0.0</v>
      </c>
      <c r="I140" s="6">
        <v>15.0</v>
      </c>
      <c r="J140" s="5">
        <v>12.0</v>
      </c>
      <c r="K140" s="5">
        <v>0.0</v>
      </c>
      <c r="L140" s="5">
        <v>77.0</v>
      </c>
      <c r="M140" s="7">
        <v>0.0</v>
      </c>
      <c r="N140" s="7">
        <f t="shared" si="1"/>
        <v>0</v>
      </c>
      <c r="O140" s="3" t="s">
        <v>20</v>
      </c>
      <c r="P140" s="3" t="s">
        <v>456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4" t="s">
        <v>457</v>
      </c>
      <c r="B141" s="3" t="s">
        <v>27</v>
      </c>
      <c r="C141" s="3">
        <v>1.0</v>
      </c>
      <c r="D141" s="3" t="s">
        <v>458</v>
      </c>
      <c r="E141" s="3">
        <v>16.0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>
        <v>0.0</v>
      </c>
      <c r="L141" s="5">
        <f>61-35+4</f>
        <v>30</v>
      </c>
      <c r="M141" s="7">
        <v>0.0</v>
      </c>
      <c r="N141" s="7">
        <f t="shared" si="1"/>
        <v>0</v>
      </c>
      <c r="O141" s="3" t="s">
        <v>20</v>
      </c>
      <c r="P141" s="3" t="s">
        <v>349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4" t="s">
        <v>459</v>
      </c>
      <c r="B142" s="3" t="s">
        <v>57</v>
      </c>
      <c r="C142" s="3">
        <v>1.0</v>
      </c>
      <c r="D142" s="3" t="s">
        <v>460</v>
      </c>
      <c r="E142" s="3">
        <v>13.0</v>
      </c>
      <c r="F142" s="3">
        <v>0.0</v>
      </c>
      <c r="G142" s="5">
        <v>30.0</v>
      </c>
      <c r="H142" s="5">
        <v>0.0</v>
      </c>
      <c r="I142" s="6">
        <v>0.0</v>
      </c>
      <c r="J142" s="5">
        <v>12.0</v>
      </c>
      <c r="K142" s="5">
        <v>0.0</v>
      </c>
      <c r="L142" s="5">
        <v>42.0</v>
      </c>
      <c r="M142" s="7">
        <v>0.0</v>
      </c>
      <c r="N142" s="7">
        <f t="shared" si="1"/>
        <v>0</v>
      </c>
      <c r="O142" s="10" t="s">
        <v>20</v>
      </c>
      <c r="P142" s="3" t="s">
        <v>265</v>
      </c>
      <c r="Q142" s="9" t="s">
        <v>133</v>
      </c>
      <c r="R142" s="3"/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13" t="s">
        <v>461</v>
      </c>
      <c r="B143" s="3" t="s">
        <v>44</v>
      </c>
      <c r="C143" s="3">
        <v>1.0</v>
      </c>
      <c r="D143" s="3" t="s">
        <v>462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>
        <v>0.0</v>
      </c>
      <c r="L143" s="5">
        <v>0.0</v>
      </c>
      <c r="M143" s="7">
        <v>-75.0</v>
      </c>
      <c r="N143" s="7">
        <f t="shared" si="1"/>
        <v>-90</v>
      </c>
      <c r="O143" s="3"/>
      <c r="P143" s="3" t="s">
        <v>257</v>
      </c>
      <c r="Q143" s="14" t="s">
        <v>268</v>
      </c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13" t="s">
        <v>463</v>
      </c>
      <c r="B144" s="3" t="s">
        <v>18</v>
      </c>
      <c r="C144" s="3">
        <v>1.0</v>
      </c>
      <c r="D144" s="3" t="s">
        <v>464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>
        <v>0.0</v>
      </c>
      <c r="L144" s="5">
        <v>0.0</v>
      </c>
      <c r="M144" s="7">
        <v>-54.0</v>
      </c>
      <c r="N144" s="7">
        <f t="shared" si="1"/>
        <v>-81</v>
      </c>
      <c r="O144" s="3"/>
      <c r="P144" s="3" t="s">
        <v>465</v>
      </c>
      <c r="Q144" s="3" t="s">
        <v>38</v>
      </c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12" t="s">
        <v>466</v>
      </c>
      <c r="B145" s="3" t="s">
        <v>44</v>
      </c>
      <c r="C145" s="3"/>
      <c r="D145" s="3" t="s">
        <v>467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>
        <v>0.0</v>
      </c>
      <c r="L145" s="5">
        <v>0.0</v>
      </c>
      <c r="M145" s="7">
        <v>0.0</v>
      </c>
      <c r="N145" s="7">
        <f t="shared" si="1"/>
        <v>0</v>
      </c>
      <c r="O145" s="3" t="s">
        <v>46</v>
      </c>
      <c r="P145" s="3" t="s">
        <v>468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0" customHeight="1">
      <c r="A146" s="12" t="s">
        <v>469</v>
      </c>
      <c r="B146" s="3" t="s">
        <v>18</v>
      </c>
      <c r="C146" s="3"/>
      <c r="D146" s="3" t="s">
        <v>470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>
        <v>0.0</v>
      </c>
      <c r="L146" s="5">
        <v>0.0</v>
      </c>
      <c r="M146" s="7">
        <v>0.0</v>
      </c>
      <c r="N146" s="7">
        <f t="shared" si="1"/>
        <v>0</v>
      </c>
      <c r="O146" s="3" t="s">
        <v>46</v>
      </c>
      <c r="P146" s="3" t="s">
        <v>468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Q$146">
    <sortState ref="A1:Q146">
      <sortCondition ref="A1:A146"/>
    </sortState>
  </autoFilter>
  <conditionalFormatting sqref="M2:N146">
    <cfRule type="cellIs" dxfId="0" priority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2025-04-07T20:28:20Z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