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Janeiro\"/>
    </mc:Choice>
  </mc:AlternateContent>
  <xr:revisionPtr revIDLastSave="0" documentId="13_ncr:1_{A6BCBAB6-3523-4FA4-A5E4-0B4511B463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relatorioMensal!$A$1:$T$146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8" i="1" l="1"/>
  <c r="P78" i="1" s="1"/>
  <c r="T4" i="1"/>
  <c r="T5" i="1"/>
  <c r="T9" i="1"/>
  <c r="T11" i="1"/>
  <c r="T17" i="1"/>
  <c r="T18" i="1"/>
  <c r="T20" i="1"/>
  <c r="T21" i="1"/>
  <c r="T23" i="1"/>
  <c r="N144" i="1"/>
  <c r="P144" i="1" s="1"/>
  <c r="N134" i="1"/>
  <c r="P134" i="1" s="1"/>
  <c r="G128" i="1"/>
  <c r="N128" i="1"/>
  <c r="N119" i="1"/>
  <c r="M116" i="1"/>
  <c r="N115" i="1"/>
  <c r="M114" i="1"/>
  <c r="N112" i="1"/>
  <c r="P112" i="1" s="1"/>
  <c r="N111" i="1"/>
  <c r="P111" i="1" s="1"/>
  <c r="N108" i="1"/>
  <c r="P108" i="1" s="1"/>
  <c r="N141" i="1"/>
  <c r="N105" i="1"/>
  <c r="P105" i="1"/>
  <c r="M101" i="1"/>
  <c r="N95" i="1"/>
  <c r="P95" i="1" s="1"/>
  <c r="N93" i="1"/>
  <c r="P93" i="1" s="1"/>
  <c r="N84" i="1"/>
  <c r="P84" i="1" s="1"/>
  <c r="N77" i="1"/>
  <c r="P77" i="1" s="1"/>
  <c r="N75" i="1"/>
  <c r="P75" i="1" s="1"/>
  <c r="N88" i="1"/>
  <c r="P88" i="1" s="1"/>
  <c r="N73" i="1"/>
  <c r="N63" i="1"/>
  <c r="P63" i="1" s="1"/>
  <c r="P58" i="1"/>
  <c r="N54" i="1"/>
  <c r="N52" i="1"/>
  <c r="P52" i="1" s="1"/>
  <c r="N45" i="1"/>
  <c r="N85" i="1"/>
  <c r="P85" i="1" s="1"/>
  <c r="P45" i="1"/>
  <c r="N39" i="1"/>
  <c r="N36" i="1"/>
  <c r="P36" i="1" s="1"/>
  <c r="N29" i="1"/>
  <c r="P29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0" i="1"/>
  <c r="P31" i="1"/>
  <c r="P32" i="1"/>
  <c r="P33" i="1"/>
  <c r="P34" i="1"/>
  <c r="P35" i="1"/>
  <c r="P37" i="1"/>
  <c r="P38" i="1"/>
  <c r="P39" i="1"/>
  <c r="P40" i="1"/>
  <c r="P41" i="1"/>
  <c r="P42" i="1"/>
  <c r="P43" i="1"/>
  <c r="P44" i="1"/>
  <c r="P46" i="1"/>
  <c r="P47" i="1"/>
  <c r="P48" i="1"/>
  <c r="P49" i="1"/>
  <c r="P50" i="1"/>
  <c r="P51" i="1"/>
  <c r="P53" i="1"/>
  <c r="P54" i="1"/>
  <c r="P55" i="1"/>
  <c r="P56" i="1"/>
  <c r="P57" i="1"/>
  <c r="P59" i="1"/>
  <c r="P60" i="1"/>
  <c r="P61" i="1"/>
  <c r="P62" i="1"/>
  <c r="P64" i="1"/>
  <c r="P65" i="1"/>
  <c r="P66" i="1"/>
  <c r="P67" i="1"/>
  <c r="P68" i="1"/>
  <c r="P69" i="1"/>
  <c r="P70" i="1"/>
  <c r="P71" i="1"/>
  <c r="P72" i="1"/>
  <c r="P73" i="1"/>
  <c r="P74" i="1"/>
  <c r="P76" i="1"/>
  <c r="P79" i="1"/>
  <c r="P80" i="1"/>
  <c r="P81" i="1"/>
  <c r="P82" i="1"/>
  <c r="P83" i="1"/>
  <c r="P86" i="1"/>
  <c r="P87" i="1"/>
  <c r="P89" i="1"/>
  <c r="P90" i="1"/>
  <c r="P91" i="1"/>
  <c r="P92" i="1"/>
  <c r="P94" i="1"/>
  <c r="P96" i="1"/>
  <c r="P97" i="1"/>
  <c r="P98" i="1"/>
  <c r="P99" i="1"/>
  <c r="P100" i="1"/>
  <c r="P101" i="1"/>
  <c r="P102" i="1"/>
  <c r="P103" i="1"/>
  <c r="P104" i="1"/>
  <c r="P106" i="1"/>
  <c r="P107" i="1"/>
  <c r="P109" i="1"/>
  <c r="P110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9" i="1"/>
  <c r="P130" i="1"/>
  <c r="P131" i="1"/>
  <c r="P132" i="1"/>
  <c r="P133" i="1"/>
  <c r="P135" i="1"/>
  <c r="P136" i="1"/>
  <c r="P137" i="1"/>
  <c r="P138" i="1"/>
  <c r="P139" i="1"/>
  <c r="P140" i="1"/>
  <c r="P141" i="1"/>
  <c r="P142" i="1"/>
  <c r="P143" i="1"/>
  <c r="P145" i="1"/>
  <c r="P146" i="1"/>
  <c r="P2" i="1"/>
  <c r="N20" i="1"/>
  <c r="N19" i="1"/>
  <c r="N11" i="1"/>
  <c r="N8" i="1"/>
  <c r="N14" i="1"/>
  <c r="P128" i="1" l="1"/>
</calcChain>
</file>

<file path=xl/sharedStrings.xml><?xml version="1.0" encoding="utf-8"?>
<sst xmlns="http://schemas.openxmlformats.org/spreadsheetml/2006/main" count="719" uniqueCount="453">
  <si>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</si>
  <si>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</si>
  <si>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</si>
  <si>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</si>
  <si>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</si>
  <si>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</si>
  <si>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</si>
  <si>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</si>
  <si>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</si>
  <si>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</si>
  <si>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Valor Recebido Num</t>
  </si>
  <si>
    <t>Valor Recebido Transf</t>
  </si>
  <si>
    <t>Saldo Anterior</t>
  </si>
  <si>
    <t>Saldo</t>
  </si>
  <si>
    <t>Recibo</t>
  </si>
  <si>
    <t>Email</t>
  </si>
  <si>
    <t>Álvaro Miguel Miranda da Costa</t>
  </si>
  <si>
    <t>FN4</t>
  </si>
  <si>
    <t>285029908</t>
  </si>
  <si>
    <t>naninhas.82@gmail.com</t>
  </si>
  <si>
    <t>Afonso António Cruz Silva</t>
  </si>
  <si>
    <t>PEFN1</t>
  </si>
  <si>
    <t>300362838</t>
  </si>
  <si>
    <t>15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</si>
  <si>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</si>
  <si>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</si>
  <si>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</si>
  <si>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</si>
  <si>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</si>
  <si>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</si>
  <si>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</si>
  <si>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</si>
  <si>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</si>
  <si>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</si>
  <si>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</si>
  <si>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</si>
  <si>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</si>
  <si>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</si>
  <si>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</si>
  <si>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</si>
  <si>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</si>
  <si>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</si>
  <si>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</si>
  <si>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</si>
  <si>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</si>
  <si>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</si>
  <si>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</si>
  <si>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</si>
  <si>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</si>
  <si>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</si>
  <si>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</si>
  <si>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</si>
  <si>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</si>
  <si>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</si>
  <si>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</si>
  <si>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</si>
  <si>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</si>
  <si>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</si>
  <si>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</si>
  <si>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</si>
  <si>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</si>
  <si>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</si>
  <si>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</si>
  <si>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</si>
  <si>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</si>
  <si>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</si>
  <si>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</si>
  <si>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</si>
  <si>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</si>
  <si>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</si>
  <si>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</si>
  <si>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</si>
  <si>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</si>
  <si>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</si>
  <si>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</si>
  <si>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</si>
  <si>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</si>
  <si>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</si>
  <si>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</si>
  <si>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</si>
  <si>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</si>
  <si>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</si>
  <si>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</si>
  <si>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</si>
  <si>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</si>
  <si>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</si>
  <si>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</si>
  <si>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</si>
  <si>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</si>
  <si>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</si>
  <si>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</si>
  <si>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</si>
  <si>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</si>
  <si>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</si>
  <si>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</si>
  <si>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</si>
  <si>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</si>
  <si>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</si>
  <si>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</si>
  <si>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</si>
  <si>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</si>
  <si>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</si>
  <si>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</si>
  <si>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</si>
  <si>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</si>
  <si>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</si>
  <si>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</si>
  <si>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</si>
  <si>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</si>
  <si>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</si>
  <si>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</si>
  <si>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</si>
  <si>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</si>
  <si>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</si>
  <si>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</si>
  <si>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</si>
  <si>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</si>
  <si>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</si>
  <si>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</si>
  <si>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</si>
  <si>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</si>
  <si>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</si>
  <si>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</si>
  <si>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</si>
  <si>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</si>
  <si>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</si>
  <si>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</si>
  <si>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</si>
  <si>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</si>
  <si>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</si>
  <si>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</si>
  <si>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</si>
  <si>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</si>
  <si>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</si>
  <si>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</si>
  <si>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</si>
  <si>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</si>
  <si>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</si>
  <si>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</si>
  <si>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</si>
  <si>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</si>
  <si>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</si>
  <si>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</si>
  <si>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</si>
  <si>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</si>
  <si>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</si>
  <si>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</si>
  <si>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</si>
  <si>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</si>
  <si>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</si>
  <si>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</si>
  <si>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</si>
  <si>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</si>
  <si>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</si>
  <si>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</si>
  <si>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</si>
  <si>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</si>
  <si>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</si>
  <si>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</si>
  <si>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</si>
  <si>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</si>
  <si>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</si>
  <si>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</si>
  <si>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</si>
  <si>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</si>
  <si>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</si>
  <si>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</si>
  <si>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</si>
  <si>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</si>
  <si>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</si>
  <si>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</si>
  <si>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</si>
  <si>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</si>
  <si>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</si>
  <si>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</si>
  <si>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</si>
  <si>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</si>
  <si>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</si>
  <si>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</si>
  <si>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</si>
  <si>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</si>
  <si>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</si>
  <si>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</si>
  <si>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</si>
  <si>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</si>
  <si>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</si>
  <si>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</si>
  <si>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</si>
  <si>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</si>
  <si>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Júlia Filipa Inácio Gonçalves</t>
  </si>
  <si>
    <t>294138170</t>
  </si>
  <si>
    <t>eurico.casteleiro@gmail.com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</si>
  <si>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</si>
  <si>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</si>
  <si>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</si>
  <si>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</si>
  <si>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</si>
  <si>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</si>
  <si>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Joana Grade Delest Silva</t>
  </si>
  <si>
    <t>290733480</t>
  </si>
  <si>
    <t>carla.grade@proef.com</t>
  </si>
  <si>
    <t>José Martim Silva Gonçalves</t>
  </si>
  <si>
    <t>293669155</t>
  </si>
  <si>
    <t>sg.gestao@gmail.com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</si>
  <si>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</si>
  <si>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</si>
  <si>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</si>
  <si>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</si>
  <si>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</si>
  <si>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</si>
  <si>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</si>
  <si>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</si>
  <si>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</si>
  <si>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</si>
  <si>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</si>
  <si>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</si>
  <si>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</si>
  <si>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</si>
  <si>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</si>
  <si>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</si>
  <si>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</si>
  <si>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</si>
  <si>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</si>
  <si>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</si>
  <si>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</si>
  <si>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</si>
  <si>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</si>
  <si>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</si>
  <si>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</si>
  <si>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</si>
  <si>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</si>
  <si>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</si>
  <si>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</si>
  <si>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</si>
  <si>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</si>
  <si>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</si>
  <si>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</si>
  <si>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</si>
  <si>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</si>
  <si>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</si>
  <si>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</si>
  <si>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</si>
  <si>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Luís Miguel Inácio Gonçalves</t>
  </si>
  <si>
    <t>284925683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</si>
  <si>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</si>
  <si>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</si>
  <si>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</si>
  <si>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</si>
  <si>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</si>
  <si>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</si>
  <si>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</si>
  <si>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</si>
  <si>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</si>
  <si>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</si>
  <si>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</si>
  <si>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</si>
  <si>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</si>
  <si>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</si>
  <si>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</si>
  <si>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</si>
  <si>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</si>
  <si>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</si>
  <si>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</si>
  <si>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</si>
  <si>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</si>
  <si>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</si>
  <si>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</si>
  <si>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</si>
  <si>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</si>
  <si>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</si>
  <si>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</si>
  <si>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</si>
  <si>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</si>
  <si>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</si>
  <si>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</si>
  <si>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</si>
  <si>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</si>
  <si>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</si>
  <si>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</si>
  <si>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</si>
  <si>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</si>
  <si>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</si>
  <si>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</si>
  <si>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</si>
  <si>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</si>
  <si>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</si>
  <si>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</si>
  <si>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</si>
  <si>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</si>
  <si>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</si>
  <si>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</si>
  <si>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</si>
  <si>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</si>
  <si>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</si>
  <si>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</si>
  <si>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</si>
  <si>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</si>
  <si>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</si>
  <si>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</si>
  <si>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</si>
  <si>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</si>
  <si>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</si>
  <si>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</si>
  <si>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</si>
  <si>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</si>
  <si>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</si>
  <si>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</si>
  <si>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</si>
  <si>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</si>
  <si>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</si>
  <si>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</si>
  <si>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</si>
  <si>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</si>
  <si>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</si>
  <si>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</si>
  <si>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</si>
  <si>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</si>
  <si>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</si>
  <si>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</si>
  <si>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</si>
  <si>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</si>
  <si>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</si>
  <si>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</si>
  <si>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</si>
  <si>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</si>
  <si>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</si>
  <si>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</si>
  <si>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</si>
  <si>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</si>
  <si>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</si>
  <si>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</si>
  <si>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</si>
  <si>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</si>
  <si>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</si>
  <si>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</si>
  <si>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</si>
  <si>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</si>
  <si>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</si>
  <si>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</si>
  <si>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</si>
  <si>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</si>
  <si>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</si>
  <si>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</si>
  <si>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</si>
  <si>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</si>
  <si>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</si>
  <si>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</si>
  <si>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</si>
  <si>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</si>
  <si>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</si>
  <si>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</si>
  <si>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</si>
  <si>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</si>
  <si>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</si>
  <si>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</si>
  <si>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</si>
  <si>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</si>
  <si>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</si>
  <si>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</si>
  <si>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</si>
  <si>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</si>
  <si>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</si>
  <si>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</si>
  <si>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</si>
  <si>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</si>
  <si>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</si>
  <si>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</si>
  <si>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</si>
  <si>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</si>
  <si>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</si>
  <si>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</si>
  <si>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</si>
  <si>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</si>
  <si>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</si>
  <si>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</si>
  <si>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</si>
  <si>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</si>
  <si>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</si>
  <si>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</si>
  <si>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</si>
  <si>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</si>
  <si>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</si>
  <si>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</si>
  <si>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</si>
  <si>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</si>
  <si>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</si>
  <si>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</si>
  <si>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</si>
  <si>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</si>
  <si>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</si>
  <si>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</si>
  <si>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</si>
  <si>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</si>
  <si>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</si>
  <si>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</si>
  <si>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</si>
  <si>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</si>
  <si>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</si>
  <si>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</si>
  <si>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</si>
  <si>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</si>
  <si>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</si>
  <si>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</si>
  <si>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</si>
  <si>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</si>
  <si>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</si>
  <si>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</si>
  <si>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</si>
  <si>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</si>
  <si>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</si>
  <si>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</si>
  <si>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</si>
  <si>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</si>
  <si>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</si>
  <si>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</si>
  <si>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</si>
  <si>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</si>
  <si>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</si>
  <si>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</si>
  <si>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</si>
  <si>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</si>
  <si>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</si>
  <si>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</si>
  <si>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</si>
  <si>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</si>
  <si>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</si>
  <si>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</si>
  <si>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</si>
  <si>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</si>
  <si>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</si>
  <si>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</si>
  <si>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</si>
  <si>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</si>
  <si>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</si>
  <si>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</si>
  <si>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</si>
  <si>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</si>
  <si>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</si>
  <si>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</si>
  <si>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</si>
  <si>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</si>
  <si>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</si>
  <si>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</si>
  <si>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</si>
  <si>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</si>
  <si>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</si>
  <si>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validado</t>
  </si>
  <si>
    <t>Carnaval</t>
  </si>
  <si>
    <t>Quota</t>
  </si>
  <si>
    <t>Confirmar Karate</t>
  </si>
  <si>
    <t>Pagou em fevereiro</t>
  </si>
  <si>
    <t>Telefonar</t>
  </si>
  <si>
    <t>falta carnaval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</si>
</sst>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  <xf numFmtId="4" fontId="0" fillId="0" borderId="0" xfId="0" applyNumberFormat="1"/>
    <xf numFmtId="0" fontId="0" fillId="0" borderId="0" xfId="0" quotePrefix="1"/>
    <xf numFmtId="0" fontId="3" fillId="2" borderId="0" xfId="1"/>
    <xf numFmtId="0" fontId="4" fillId="3" borderId="0" xfId="2"/>
    <xf numFmtId="0" fontId="5" fillId="4" borderId="0" xfId="3"/>
    <xf numFmtId="0" fontId="6" fillId="5" borderId="2" xfId="4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1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46"/>
  <sheetViews>
    <sheetView tabSelected="1" workbookViewId="0">
      <pane ySplit="1" topLeftCell="A2" activePane="bottomLeft" state="frozen"/>
      <selection pane="bottomLeft" activeCell="M8" sqref="M8"/>
    </sheetView>
  </sheetViews>
  <sheetFormatPr defaultRowHeight="15" x14ac:dyDescent="0.25"/>
  <cols>
    <col min="1" max="1" width="42" customWidth="1"/>
    <col min="2" max="2" width="12.28515625" customWidth="1"/>
    <col min="3" max="3" width="15" customWidth="1"/>
    <col min="4" max="17" width="12.28515625" customWidth="1"/>
    <col min="18" max="18" width="40.28515625" bestFit="1" customWidth="1"/>
    <col min="19" max="19" width="12.28515625" customWidth="1"/>
  </cols>
  <sheetData>
    <row r="1" spans="1:20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448</v>
      </c>
      <c r="L1" s="1" t="s">
        <v>447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20" ht="15" customHeight="1" x14ac:dyDescent="0.25">
      <c r="A2" s="7" t="s">
        <v>16</v>
      </c>
      <c r="B2" t="s">
        <v>17</v>
      </c>
      <c r="C2">
        <v>1</v>
      </c>
      <c r="D2" t="s">
        <v>18</v>
      </c>
      <c r="E2">
        <v>10</v>
      </c>
      <c r="F2">
        <v>0</v>
      </c>
      <c r="G2" s="2">
        <v>20</v>
      </c>
      <c r="H2" s="2">
        <v>0</v>
      </c>
      <c r="I2" s="2">
        <v>0</v>
      </c>
      <c r="J2" s="2">
        <v>0</v>
      </c>
      <c r="K2" s="2"/>
      <c r="L2" s="2">
        <v>15</v>
      </c>
      <c r="M2" s="2">
        <v>20</v>
      </c>
      <c r="N2" s="2">
        <v>0</v>
      </c>
      <c r="O2" s="3">
        <v>0</v>
      </c>
      <c r="P2" s="3">
        <f>O2+ M2   +  N2 - (G2 + H2 + I2 + J2 +L2 +K2)</f>
        <v>-15</v>
      </c>
      <c r="R2" t="s">
        <v>19</v>
      </c>
      <c r="S2" s="4"/>
      <c r="T2" s="4"/>
    </row>
    <row r="3" spans="1:20" ht="15" customHeight="1" x14ac:dyDescent="0.25">
      <c r="A3" s="7" t="s">
        <v>20</v>
      </c>
      <c r="B3" t="s">
        <v>21</v>
      </c>
      <c r="C3">
        <v>1</v>
      </c>
      <c r="D3" t="s">
        <v>22</v>
      </c>
      <c r="E3">
        <v>0</v>
      </c>
      <c r="F3">
        <v>1</v>
      </c>
      <c r="G3" s="2">
        <v>2</v>
      </c>
      <c r="H3" s="2">
        <v>0</v>
      </c>
      <c r="I3" s="2">
        <v>7.5</v>
      </c>
      <c r="J3" s="2">
        <v>6</v>
      </c>
      <c r="K3" s="2"/>
      <c r="L3" s="2">
        <v>15</v>
      </c>
      <c r="M3" s="2">
        <v>15.5</v>
      </c>
      <c r="N3" s="2">
        <v>0</v>
      </c>
      <c r="O3" s="3">
        <v>0</v>
      </c>
      <c r="P3" s="3">
        <f t="shared" ref="P3:P66" si="0">O3+ M3   +  N3 - (G3 + H3 + I3 + J3 +L3 +K3)</f>
        <v>-15</v>
      </c>
      <c r="R3" t="s">
        <v>24</v>
      </c>
      <c r="S3" s="4"/>
      <c r="T3" s="4"/>
    </row>
    <row r="4" spans="1:20" ht="15" hidden="1" customHeight="1" x14ac:dyDescent="0.25">
      <c r="A4" s="6" t="s">
        <v>25</v>
      </c>
      <c r="B4" t="s">
        <v>26</v>
      </c>
      <c r="C4">
        <v>1</v>
      </c>
      <c r="D4" t="s">
        <v>27</v>
      </c>
      <c r="E4">
        <v>0</v>
      </c>
      <c r="F4">
        <v>0</v>
      </c>
      <c r="G4" s="2">
        <v>0</v>
      </c>
      <c r="H4" s="2">
        <v>0</v>
      </c>
      <c r="I4" s="2">
        <v>15</v>
      </c>
      <c r="J4" s="2">
        <v>12</v>
      </c>
      <c r="K4" s="2"/>
      <c r="L4" s="2"/>
      <c r="M4" s="2">
        <v>0</v>
      </c>
      <c r="N4" s="2">
        <v>57</v>
      </c>
      <c r="O4" s="3">
        <v>0</v>
      </c>
      <c r="P4" s="3">
        <f t="shared" si="0"/>
        <v>30</v>
      </c>
      <c r="R4" t="s">
        <v>28</v>
      </c>
      <c r="S4" s="4">
        <v>0</v>
      </c>
      <c r="T4" s="4">
        <f t="shared" ref="T3:T25" si="1">O4-S4</f>
        <v>0</v>
      </c>
    </row>
    <row r="5" spans="1:20" ht="15" hidden="1" customHeight="1" x14ac:dyDescent="0.25">
      <c r="A5" s="6" t="s">
        <v>29</v>
      </c>
      <c r="B5" t="s">
        <v>17</v>
      </c>
      <c r="C5">
        <v>1</v>
      </c>
      <c r="D5" t="s">
        <v>30</v>
      </c>
      <c r="E5">
        <v>0</v>
      </c>
      <c r="F5">
        <v>0</v>
      </c>
      <c r="G5" s="2">
        <v>0</v>
      </c>
      <c r="H5" s="2">
        <v>0</v>
      </c>
      <c r="I5" s="2" t="s">
        <v>23</v>
      </c>
      <c r="J5" s="2">
        <v>0</v>
      </c>
      <c r="K5" s="2"/>
      <c r="L5" s="2"/>
      <c r="M5" s="2">
        <v>0</v>
      </c>
      <c r="N5" s="2">
        <v>15</v>
      </c>
      <c r="O5" s="3">
        <v>0</v>
      </c>
      <c r="P5" s="3">
        <f t="shared" si="0"/>
        <v>0</v>
      </c>
      <c r="R5" t="s">
        <v>31</v>
      </c>
      <c r="S5" s="4">
        <v>0</v>
      </c>
      <c r="T5" s="4">
        <f t="shared" si="1"/>
        <v>0</v>
      </c>
    </row>
    <row r="6" spans="1:20" ht="15" customHeight="1" x14ac:dyDescent="0.25">
      <c r="A6" s="7" t="s">
        <v>32</v>
      </c>
      <c r="B6" t="s">
        <v>33</v>
      </c>
      <c r="C6">
        <v>1</v>
      </c>
      <c r="D6" t="s">
        <v>34</v>
      </c>
      <c r="E6">
        <v>10</v>
      </c>
      <c r="F6">
        <v>0</v>
      </c>
      <c r="G6" s="2">
        <v>30</v>
      </c>
      <c r="H6" s="2">
        <v>0</v>
      </c>
      <c r="I6" s="2" t="s">
        <v>23</v>
      </c>
      <c r="J6" s="2">
        <v>0</v>
      </c>
      <c r="K6" s="2"/>
      <c r="L6" s="2">
        <v>15</v>
      </c>
      <c r="M6" s="2">
        <v>0</v>
      </c>
      <c r="N6" s="2">
        <v>45</v>
      </c>
      <c r="O6" s="3">
        <v>0</v>
      </c>
      <c r="P6" s="3">
        <f t="shared" si="0"/>
        <v>-15</v>
      </c>
      <c r="R6" t="s">
        <v>35</v>
      </c>
      <c r="S6" s="4"/>
      <c r="T6" s="4"/>
    </row>
    <row r="7" spans="1:20" ht="15" customHeight="1" x14ac:dyDescent="0.25">
      <c r="A7" s="7" t="s">
        <v>36</v>
      </c>
      <c r="B7" s="8" t="s">
        <v>21</v>
      </c>
      <c r="C7">
        <v>1</v>
      </c>
      <c r="D7" t="s">
        <v>37</v>
      </c>
      <c r="E7">
        <v>1</v>
      </c>
      <c r="F7">
        <v>0</v>
      </c>
      <c r="G7" s="2">
        <v>2</v>
      </c>
      <c r="H7" s="2">
        <v>0</v>
      </c>
      <c r="I7" s="2" t="s">
        <v>23</v>
      </c>
      <c r="J7" s="2">
        <v>12</v>
      </c>
      <c r="K7" s="2"/>
      <c r="L7" s="2">
        <v>15</v>
      </c>
      <c r="M7" s="2">
        <v>0</v>
      </c>
      <c r="N7" s="2">
        <v>0</v>
      </c>
      <c r="O7" s="3">
        <v>0</v>
      </c>
      <c r="P7" s="3">
        <f t="shared" si="0"/>
        <v>-44</v>
      </c>
      <c r="Q7" s="4"/>
      <c r="R7" t="s">
        <v>38</v>
      </c>
      <c r="S7" s="4"/>
      <c r="T7" s="4"/>
    </row>
    <row r="8" spans="1:20" ht="15" customHeight="1" x14ac:dyDescent="0.25">
      <c r="A8" s="7" t="s">
        <v>39</v>
      </c>
      <c r="B8" t="s">
        <v>26</v>
      </c>
      <c r="C8">
        <v>1</v>
      </c>
      <c r="D8" t="s">
        <v>40</v>
      </c>
      <c r="E8">
        <v>14</v>
      </c>
      <c r="F8">
        <v>0</v>
      </c>
      <c r="G8" s="2">
        <v>30</v>
      </c>
      <c r="H8" s="2">
        <v>0</v>
      </c>
      <c r="I8" s="2">
        <v>0</v>
      </c>
      <c r="J8" s="2">
        <v>0</v>
      </c>
      <c r="K8" s="2"/>
      <c r="L8" s="2">
        <v>15</v>
      </c>
      <c r="M8" s="2">
        <v>0</v>
      </c>
      <c r="N8" s="2">
        <f>37.5-7.5</f>
        <v>30</v>
      </c>
      <c r="O8" s="3">
        <v>0</v>
      </c>
      <c r="P8" s="3">
        <f t="shared" si="0"/>
        <v>-15</v>
      </c>
      <c r="R8" t="s">
        <v>41</v>
      </c>
      <c r="S8" s="4"/>
      <c r="T8" s="4"/>
    </row>
    <row r="9" spans="1:20" ht="15" hidden="1" customHeight="1" x14ac:dyDescent="0.25">
      <c r="A9" s="8" t="s">
        <v>42</v>
      </c>
      <c r="B9" t="s">
        <v>43</v>
      </c>
      <c r="D9" t="s">
        <v>44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>
        <v>0</v>
      </c>
      <c r="O9" s="3">
        <v>0</v>
      </c>
      <c r="P9" s="3">
        <f t="shared" si="0"/>
        <v>0</v>
      </c>
      <c r="Q9" t="s">
        <v>446</v>
      </c>
      <c r="R9" t="s">
        <v>45</v>
      </c>
      <c r="S9" s="4">
        <v>0</v>
      </c>
      <c r="T9" s="4">
        <f t="shared" si="1"/>
        <v>0</v>
      </c>
    </row>
    <row r="10" spans="1:20" ht="15" customHeight="1" x14ac:dyDescent="0.25">
      <c r="A10" s="7" t="s">
        <v>46</v>
      </c>
      <c r="B10" t="s">
        <v>47</v>
      </c>
      <c r="C10">
        <v>1</v>
      </c>
      <c r="D10" t="s">
        <v>48</v>
      </c>
      <c r="E10">
        <v>20</v>
      </c>
      <c r="F10">
        <v>0</v>
      </c>
      <c r="G10" s="2">
        <v>30</v>
      </c>
      <c r="H10" s="2">
        <v>0</v>
      </c>
      <c r="I10" s="2" t="s">
        <v>23</v>
      </c>
      <c r="J10" s="2">
        <v>0</v>
      </c>
      <c r="K10" s="2"/>
      <c r="L10" s="2">
        <v>15</v>
      </c>
      <c r="M10" s="2">
        <v>0</v>
      </c>
      <c r="N10" s="2">
        <v>45</v>
      </c>
      <c r="O10" s="3">
        <v>0</v>
      </c>
      <c r="P10" s="3">
        <f t="shared" si="0"/>
        <v>-15</v>
      </c>
      <c r="R10" t="s">
        <v>49</v>
      </c>
      <c r="S10" s="4"/>
      <c r="T10" s="4"/>
    </row>
    <row r="11" spans="1:20" ht="15" hidden="1" customHeight="1" x14ac:dyDescent="0.25">
      <c r="A11" s="6" t="s">
        <v>50</v>
      </c>
      <c r="B11" t="s">
        <v>51</v>
      </c>
      <c r="C11">
        <v>1</v>
      </c>
      <c r="D11" t="s">
        <v>52</v>
      </c>
      <c r="E11">
        <v>0</v>
      </c>
      <c r="F11">
        <v>0</v>
      </c>
      <c r="G11" s="2">
        <v>0</v>
      </c>
      <c r="H11" s="2">
        <v>0</v>
      </c>
      <c r="I11" s="2" t="s">
        <v>23</v>
      </c>
      <c r="J11" s="2">
        <v>0</v>
      </c>
      <c r="K11" s="2"/>
      <c r="L11" s="2"/>
      <c r="M11" s="2">
        <v>0</v>
      </c>
      <c r="N11" s="2">
        <f>22.5-7.5</f>
        <v>15</v>
      </c>
      <c r="O11" s="3">
        <v>0</v>
      </c>
      <c r="P11" s="3">
        <f t="shared" si="0"/>
        <v>0</v>
      </c>
      <c r="R11" t="s">
        <v>53</v>
      </c>
      <c r="S11" s="4">
        <v>0</v>
      </c>
      <c r="T11" s="4">
        <f t="shared" si="1"/>
        <v>0</v>
      </c>
    </row>
    <row r="12" spans="1:20" ht="15" customHeight="1" x14ac:dyDescent="0.25">
      <c r="A12" s="7" t="s">
        <v>54</v>
      </c>
      <c r="B12" t="s">
        <v>47</v>
      </c>
      <c r="C12">
        <v>1</v>
      </c>
      <c r="D12" t="s">
        <v>55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/>
      <c r="L12" s="2">
        <v>15</v>
      </c>
      <c r="M12" s="2">
        <v>0</v>
      </c>
      <c r="N12" s="2">
        <v>0</v>
      </c>
      <c r="O12" s="3">
        <v>0</v>
      </c>
      <c r="P12" s="3">
        <f t="shared" si="0"/>
        <v>-15</v>
      </c>
      <c r="Q12" t="s">
        <v>446</v>
      </c>
      <c r="R12" t="s">
        <v>56</v>
      </c>
      <c r="S12" s="4"/>
      <c r="T12" s="4"/>
    </row>
    <row r="13" spans="1:20" ht="15" customHeight="1" x14ac:dyDescent="0.25">
      <c r="A13" s="7" t="s">
        <v>57</v>
      </c>
      <c r="B13" t="s">
        <v>26</v>
      </c>
      <c r="C13">
        <v>1</v>
      </c>
      <c r="D13" t="s">
        <v>58</v>
      </c>
      <c r="E13">
        <v>7</v>
      </c>
      <c r="F13">
        <v>0</v>
      </c>
      <c r="G13" s="2">
        <v>30</v>
      </c>
      <c r="H13" s="2">
        <v>0</v>
      </c>
      <c r="I13" s="2" t="s">
        <v>23</v>
      </c>
      <c r="J13" s="2">
        <v>0</v>
      </c>
      <c r="K13" s="2"/>
      <c r="L13" s="2">
        <v>15</v>
      </c>
      <c r="M13" s="2">
        <v>0</v>
      </c>
      <c r="N13" s="2">
        <v>45</v>
      </c>
      <c r="O13" s="3">
        <v>0</v>
      </c>
      <c r="P13" s="3">
        <f t="shared" si="0"/>
        <v>-15</v>
      </c>
      <c r="R13" t="s">
        <v>59</v>
      </c>
      <c r="S13" s="4"/>
      <c r="T13" s="4"/>
    </row>
    <row r="14" spans="1:20" ht="15" customHeight="1" x14ac:dyDescent="0.25">
      <c r="A14" s="7" t="s">
        <v>60</v>
      </c>
      <c r="B14" t="s">
        <v>33</v>
      </c>
      <c r="C14">
        <v>1</v>
      </c>
      <c r="D14" t="s">
        <v>61</v>
      </c>
      <c r="E14">
        <v>16</v>
      </c>
      <c r="F14">
        <v>0</v>
      </c>
      <c r="G14" s="2">
        <v>30</v>
      </c>
      <c r="H14" s="2">
        <v>0</v>
      </c>
      <c r="I14" s="2" t="s">
        <v>23</v>
      </c>
      <c r="J14" s="2">
        <v>0</v>
      </c>
      <c r="K14" s="2"/>
      <c r="L14" s="2">
        <v>15</v>
      </c>
      <c r="M14" s="2">
        <v>0</v>
      </c>
      <c r="N14" s="2">
        <f>37.5+7.5</f>
        <v>45</v>
      </c>
      <c r="O14" s="3">
        <v>0</v>
      </c>
      <c r="P14" s="3">
        <f t="shared" si="0"/>
        <v>-15</v>
      </c>
      <c r="R14" t="s">
        <v>41</v>
      </c>
      <c r="S14" s="4"/>
      <c r="T14" s="4"/>
    </row>
    <row r="15" spans="1:20" ht="15" customHeight="1" x14ac:dyDescent="0.25">
      <c r="A15" s="7" t="s">
        <v>62</v>
      </c>
      <c r="B15" t="s">
        <v>43</v>
      </c>
      <c r="C15">
        <v>1</v>
      </c>
      <c r="D15" t="s">
        <v>63</v>
      </c>
      <c r="E15">
        <v>0</v>
      </c>
      <c r="F15">
        <v>0</v>
      </c>
      <c r="G15" s="2">
        <v>0</v>
      </c>
      <c r="H15" s="2">
        <v>0</v>
      </c>
      <c r="I15" s="2" t="s">
        <v>23</v>
      </c>
      <c r="J15" s="2">
        <v>0</v>
      </c>
      <c r="K15" s="2"/>
      <c r="L15" s="2">
        <v>15</v>
      </c>
      <c r="M15" s="2">
        <v>0</v>
      </c>
      <c r="N15" s="2">
        <v>15</v>
      </c>
      <c r="O15" s="3">
        <v>0</v>
      </c>
      <c r="P15" s="3">
        <f t="shared" si="0"/>
        <v>-15</v>
      </c>
      <c r="R15" t="s">
        <v>64</v>
      </c>
      <c r="S15" s="4"/>
      <c r="T15" s="4"/>
    </row>
    <row r="16" spans="1:20" ht="15" customHeight="1" x14ac:dyDescent="0.25">
      <c r="A16" s="6" t="s">
        <v>65</v>
      </c>
      <c r="B16" t="s">
        <v>33</v>
      </c>
      <c r="C16">
        <v>1</v>
      </c>
      <c r="D16" t="s">
        <v>66</v>
      </c>
      <c r="E16">
        <v>0</v>
      </c>
      <c r="F16">
        <v>0</v>
      </c>
      <c r="G16" s="2">
        <v>0</v>
      </c>
      <c r="H16" s="2">
        <v>0</v>
      </c>
      <c r="I16" s="2" t="s">
        <v>23</v>
      </c>
      <c r="J16" s="2">
        <v>0</v>
      </c>
      <c r="K16" s="2"/>
      <c r="L16" s="2">
        <v>15</v>
      </c>
      <c r="M16" s="2">
        <v>0</v>
      </c>
      <c r="N16" s="2">
        <v>22.5</v>
      </c>
      <c r="O16" s="3">
        <v>7.5</v>
      </c>
      <c r="P16" s="3">
        <f t="shared" si="0"/>
        <v>0</v>
      </c>
      <c r="R16" t="s">
        <v>67</v>
      </c>
      <c r="S16" s="4"/>
      <c r="T16" s="4"/>
    </row>
    <row r="17" spans="1:20" ht="15" hidden="1" customHeight="1" x14ac:dyDescent="0.25">
      <c r="A17" s="8" t="s">
        <v>68</v>
      </c>
      <c r="B17" t="s">
        <v>26</v>
      </c>
      <c r="C17">
        <v>1</v>
      </c>
      <c r="D17" t="s">
        <v>69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>
        <v>0</v>
      </c>
      <c r="O17" s="3">
        <v>0</v>
      </c>
      <c r="P17" s="3">
        <f t="shared" si="0"/>
        <v>0</v>
      </c>
      <c r="Q17" t="s">
        <v>446</v>
      </c>
      <c r="S17" s="4">
        <v>0</v>
      </c>
      <c r="T17" s="4">
        <f t="shared" si="1"/>
        <v>0</v>
      </c>
    </row>
    <row r="18" spans="1:20" ht="15" hidden="1" customHeight="1" x14ac:dyDescent="0.25">
      <c r="A18" s="8" t="s">
        <v>70</v>
      </c>
      <c r="B18" t="s">
        <v>17</v>
      </c>
      <c r="C18">
        <v>1</v>
      </c>
      <c r="D18" t="s">
        <v>71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/>
      <c r="L18" s="2"/>
      <c r="M18" s="2">
        <v>0</v>
      </c>
      <c r="N18" s="2">
        <v>0</v>
      </c>
      <c r="O18" s="3">
        <v>0</v>
      </c>
      <c r="P18" s="3">
        <f t="shared" si="0"/>
        <v>0</v>
      </c>
      <c r="Q18" t="s">
        <v>446</v>
      </c>
      <c r="R18" t="s">
        <v>72</v>
      </c>
      <c r="S18" s="4">
        <v>0</v>
      </c>
      <c r="T18" s="4">
        <f t="shared" si="1"/>
        <v>0</v>
      </c>
    </row>
    <row r="19" spans="1:20" ht="15" customHeight="1" x14ac:dyDescent="0.25">
      <c r="A19" s="7" t="s">
        <v>73</v>
      </c>
      <c r="B19" t="s">
        <v>26</v>
      </c>
      <c r="C19">
        <v>1</v>
      </c>
      <c r="D19" t="s">
        <v>74</v>
      </c>
      <c r="E19">
        <v>0</v>
      </c>
      <c r="F19">
        <v>0</v>
      </c>
      <c r="G19" s="2">
        <v>0</v>
      </c>
      <c r="H19" s="2">
        <v>8</v>
      </c>
      <c r="I19" s="2">
        <v>0</v>
      </c>
      <c r="J19" s="2">
        <v>0</v>
      </c>
      <c r="K19" s="2"/>
      <c r="L19" s="2">
        <v>15</v>
      </c>
      <c r="M19" s="2">
        <v>0</v>
      </c>
      <c r="N19" s="2">
        <f>12-4</f>
        <v>8</v>
      </c>
      <c r="O19" s="3">
        <v>0</v>
      </c>
      <c r="P19" s="3">
        <f t="shared" si="0"/>
        <v>-15</v>
      </c>
      <c r="R19" t="s">
        <v>75</v>
      </c>
      <c r="S19" s="4"/>
      <c r="T19" s="4"/>
    </row>
    <row r="20" spans="1:20" ht="15" hidden="1" customHeight="1" x14ac:dyDescent="0.25">
      <c r="A20" s="6" t="s">
        <v>76</v>
      </c>
      <c r="B20" t="s">
        <v>17</v>
      </c>
      <c r="C20">
        <v>1</v>
      </c>
      <c r="D20" t="s">
        <v>77</v>
      </c>
      <c r="E20">
        <v>0</v>
      </c>
      <c r="F20">
        <v>0</v>
      </c>
      <c r="G20" s="2">
        <v>0</v>
      </c>
      <c r="H20" s="2">
        <v>0</v>
      </c>
      <c r="I20" s="2" t="s">
        <v>23</v>
      </c>
      <c r="J20" s="2">
        <v>0</v>
      </c>
      <c r="K20" s="2"/>
      <c r="L20" s="2"/>
      <c r="M20" s="2">
        <v>0</v>
      </c>
      <c r="N20" s="2">
        <f>21-6</f>
        <v>15</v>
      </c>
      <c r="O20" s="3">
        <v>0</v>
      </c>
      <c r="P20" s="3">
        <f t="shared" si="0"/>
        <v>0</v>
      </c>
      <c r="R20" t="s">
        <v>78</v>
      </c>
      <c r="S20" s="4">
        <v>0</v>
      </c>
      <c r="T20" s="4">
        <f t="shared" si="1"/>
        <v>0</v>
      </c>
    </row>
    <row r="21" spans="1:20" ht="15" hidden="1" customHeight="1" x14ac:dyDescent="0.25">
      <c r="A21" s="6" t="s">
        <v>79</v>
      </c>
      <c r="B21" t="s">
        <v>26</v>
      </c>
      <c r="C21">
        <v>1</v>
      </c>
      <c r="D21" t="s">
        <v>80</v>
      </c>
      <c r="E21">
        <v>13</v>
      </c>
      <c r="F21">
        <v>11</v>
      </c>
      <c r="G21" s="2">
        <v>50</v>
      </c>
      <c r="H21" s="2">
        <v>8</v>
      </c>
      <c r="I21" s="2" t="s">
        <v>23</v>
      </c>
      <c r="J21" s="2">
        <v>0</v>
      </c>
      <c r="K21" s="2"/>
      <c r="L21" s="2"/>
      <c r="M21" s="2">
        <v>0</v>
      </c>
      <c r="N21" s="2">
        <v>73</v>
      </c>
      <c r="O21" s="3">
        <v>73</v>
      </c>
      <c r="P21" s="3">
        <f t="shared" si="0"/>
        <v>73</v>
      </c>
      <c r="R21" t="s">
        <v>81</v>
      </c>
      <c r="S21" s="4">
        <v>73</v>
      </c>
      <c r="T21" s="4">
        <f t="shared" si="1"/>
        <v>0</v>
      </c>
    </row>
    <row r="22" spans="1:20" ht="15" customHeight="1" x14ac:dyDescent="0.25">
      <c r="A22" s="6" t="s">
        <v>82</v>
      </c>
      <c r="B22" t="s">
        <v>26</v>
      </c>
      <c r="C22">
        <v>1</v>
      </c>
      <c r="D22" t="s">
        <v>83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>
        <v>15</v>
      </c>
      <c r="M22" s="2">
        <v>0</v>
      </c>
      <c r="N22" s="2">
        <v>15</v>
      </c>
      <c r="O22" s="3">
        <v>0</v>
      </c>
      <c r="P22" s="3">
        <f t="shared" si="0"/>
        <v>0</v>
      </c>
      <c r="R22" t="s">
        <v>84</v>
      </c>
      <c r="S22" s="4"/>
      <c r="T22" s="4"/>
    </row>
    <row r="23" spans="1:20" ht="15" hidden="1" customHeight="1" x14ac:dyDescent="0.25">
      <c r="A23" s="6" t="s">
        <v>85</v>
      </c>
      <c r="B23" t="s">
        <v>21</v>
      </c>
      <c r="C23">
        <v>1</v>
      </c>
      <c r="D23" t="s">
        <v>86</v>
      </c>
      <c r="E23">
        <v>0</v>
      </c>
      <c r="F23">
        <v>12</v>
      </c>
      <c r="G23" s="2">
        <v>30</v>
      </c>
      <c r="H23" s="2">
        <v>8</v>
      </c>
      <c r="I23" s="2" t="s">
        <v>23</v>
      </c>
      <c r="J23" s="2">
        <v>0</v>
      </c>
      <c r="K23" s="2"/>
      <c r="L23" s="2"/>
      <c r="M23" s="2">
        <v>0</v>
      </c>
      <c r="N23" s="2">
        <v>90</v>
      </c>
      <c r="O23" s="3">
        <v>0</v>
      </c>
      <c r="P23" s="3">
        <f t="shared" si="0"/>
        <v>37</v>
      </c>
      <c r="R23" t="s">
        <v>87</v>
      </c>
      <c r="S23" s="4">
        <v>0</v>
      </c>
      <c r="T23" s="4">
        <f t="shared" si="1"/>
        <v>0</v>
      </c>
    </row>
    <row r="24" spans="1:20" ht="15" hidden="1" customHeight="1" x14ac:dyDescent="0.25">
      <c r="A24" s="7" t="s">
        <v>88</v>
      </c>
      <c r="B24" t="s">
        <v>26</v>
      </c>
      <c r="D24" t="s">
        <v>89</v>
      </c>
      <c r="E24">
        <v>0</v>
      </c>
      <c r="F24">
        <v>0</v>
      </c>
      <c r="G24" s="2">
        <v>0</v>
      </c>
      <c r="H24" s="2">
        <v>0</v>
      </c>
      <c r="I24" s="2" t="s">
        <v>23</v>
      </c>
      <c r="J24" s="2">
        <v>0</v>
      </c>
      <c r="K24" s="2"/>
      <c r="L24" s="2"/>
      <c r="M24" s="2">
        <v>0</v>
      </c>
      <c r="N24" s="2">
        <v>0</v>
      </c>
      <c r="O24" s="3">
        <v>-45</v>
      </c>
      <c r="P24" s="3">
        <f t="shared" si="0"/>
        <v>-60</v>
      </c>
      <c r="R24" t="s">
        <v>90</v>
      </c>
      <c r="S24" s="4"/>
      <c r="T24" s="4"/>
    </row>
    <row r="25" spans="1:20" ht="15" customHeight="1" x14ac:dyDescent="0.25">
      <c r="A25" s="7" t="s">
        <v>91</v>
      </c>
      <c r="B25" t="s">
        <v>33</v>
      </c>
      <c r="C25">
        <v>1</v>
      </c>
      <c r="D25" t="s">
        <v>92</v>
      </c>
      <c r="E25">
        <v>0</v>
      </c>
      <c r="F25">
        <v>0</v>
      </c>
      <c r="G25" s="2">
        <v>0</v>
      </c>
      <c r="H25" s="2">
        <v>0</v>
      </c>
      <c r="I25" s="2" t="s">
        <v>23</v>
      </c>
      <c r="J25" s="2">
        <v>0</v>
      </c>
      <c r="K25" s="2">
        <v>25</v>
      </c>
      <c r="L25" s="2">
        <v>15</v>
      </c>
      <c r="M25" s="2">
        <v>40</v>
      </c>
      <c r="N25" s="2">
        <v>0</v>
      </c>
      <c r="O25" s="3">
        <v>0</v>
      </c>
      <c r="P25" s="3">
        <f t="shared" si="0"/>
        <v>-15</v>
      </c>
      <c r="R25" t="s">
        <v>93</v>
      </c>
      <c r="T25" s="4"/>
    </row>
    <row r="26" spans="1:20" ht="15" hidden="1" customHeight="1" x14ac:dyDescent="0.25">
      <c r="A26" s="8" t="s">
        <v>94</v>
      </c>
      <c r="B26" t="s">
        <v>17</v>
      </c>
      <c r="D26" t="s">
        <v>95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/>
      <c r="L26" s="2"/>
      <c r="M26" s="2">
        <v>0</v>
      </c>
      <c r="N26" s="2">
        <v>0</v>
      </c>
      <c r="O26" s="3">
        <v>0</v>
      </c>
      <c r="P26" s="3">
        <f t="shared" si="0"/>
        <v>0</v>
      </c>
      <c r="Q26" t="s">
        <v>446</v>
      </c>
      <c r="R26" t="s">
        <v>96</v>
      </c>
      <c r="S26" s="4"/>
      <c r="T26" s="4"/>
    </row>
    <row r="27" spans="1:20" ht="15" hidden="1" customHeight="1" x14ac:dyDescent="0.25">
      <c r="A27" s="6" t="s">
        <v>97</v>
      </c>
      <c r="B27" t="s">
        <v>17</v>
      </c>
      <c r="C27">
        <v>1</v>
      </c>
      <c r="D27" t="s">
        <v>98</v>
      </c>
      <c r="E27">
        <v>13</v>
      </c>
      <c r="F27">
        <v>0</v>
      </c>
      <c r="G27" s="2">
        <v>30</v>
      </c>
      <c r="H27" s="2">
        <v>0</v>
      </c>
      <c r="I27" s="2" t="s">
        <v>23</v>
      </c>
      <c r="J27" s="2">
        <v>0</v>
      </c>
      <c r="K27" s="2"/>
      <c r="L27" s="2"/>
      <c r="M27" s="2">
        <v>45</v>
      </c>
      <c r="N27" s="2">
        <v>0</v>
      </c>
      <c r="O27" s="3">
        <v>0</v>
      </c>
      <c r="P27" s="3">
        <f t="shared" si="0"/>
        <v>0</v>
      </c>
      <c r="R27" t="s">
        <v>99</v>
      </c>
      <c r="S27" s="4"/>
      <c r="T27" s="4"/>
    </row>
    <row r="28" spans="1:20" ht="15" customHeight="1" x14ac:dyDescent="0.25">
      <c r="A28" s="6" t="s">
        <v>100</v>
      </c>
      <c r="B28" t="s">
        <v>21</v>
      </c>
      <c r="C28">
        <v>1</v>
      </c>
      <c r="D28" t="s">
        <v>101</v>
      </c>
      <c r="E28">
        <v>0</v>
      </c>
      <c r="F28">
        <v>18</v>
      </c>
      <c r="G28" s="2">
        <v>30</v>
      </c>
      <c r="H28" s="2">
        <v>0</v>
      </c>
      <c r="I28" s="2" t="s">
        <v>23</v>
      </c>
      <c r="J28" s="2">
        <v>12</v>
      </c>
      <c r="K28" s="2"/>
      <c r="L28" s="2">
        <v>15</v>
      </c>
      <c r="M28" s="2">
        <v>0</v>
      </c>
      <c r="N28" s="2">
        <v>72</v>
      </c>
      <c r="O28" s="3">
        <v>0</v>
      </c>
      <c r="P28" s="3">
        <f t="shared" si="0"/>
        <v>0</v>
      </c>
      <c r="R28" t="s">
        <v>102</v>
      </c>
      <c r="S28" s="4"/>
      <c r="T28" s="4"/>
    </row>
    <row r="29" spans="1:20" ht="15" hidden="1" customHeight="1" x14ac:dyDescent="0.25">
      <c r="A29" s="6" t="s">
        <v>103</v>
      </c>
      <c r="B29" t="s">
        <v>33</v>
      </c>
      <c r="C29">
        <v>1</v>
      </c>
      <c r="D29" t="s">
        <v>104</v>
      </c>
      <c r="E29">
        <v>10</v>
      </c>
      <c r="F29">
        <v>16</v>
      </c>
      <c r="G29" s="2">
        <v>50</v>
      </c>
      <c r="H29" s="2">
        <v>0</v>
      </c>
      <c r="I29" s="2" t="s">
        <v>23</v>
      </c>
      <c r="J29" s="2">
        <v>0</v>
      </c>
      <c r="K29" s="2"/>
      <c r="L29" s="2"/>
      <c r="M29" s="2">
        <v>0</v>
      </c>
      <c r="N29" s="2">
        <f>77-12</f>
        <v>65</v>
      </c>
      <c r="O29" s="3">
        <v>0</v>
      </c>
      <c r="P29" s="3">
        <f t="shared" si="0"/>
        <v>0</v>
      </c>
      <c r="R29" t="s">
        <v>105</v>
      </c>
      <c r="S29" s="4"/>
      <c r="T29" s="4"/>
    </row>
    <row r="30" spans="1:20" ht="15" hidden="1" customHeight="1" x14ac:dyDescent="0.25">
      <c r="A30" s="6" t="s">
        <v>106</v>
      </c>
      <c r="B30" t="s">
        <v>26</v>
      </c>
      <c r="C30">
        <v>1</v>
      </c>
      <c r="D30" t="s">
        <v>107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12</v>
      </c>
      <c r="K30" s="2"/>
      <c r="L30" s="2"/>
      <c r="M30" s="2">
        <v>0</v>
      </c>
      <c r="N30" s="2">
        <v>12</v>
      </c>
      <c r="O30" s="3">
        <v>0</v>
      </c>
      <c r="P30" s="3">
        <f t="shared" si="0"/>
        <v>0</v>
      </c>
      <c r="R30" t="s">
        <v>108</v>
      </c>
      <c r="S30" s="4"/>
      <c r="T30" s="4"/>
    </row>
    <row r="31" spans="1:20" ht="15" hidden="1" customHeight="1" x14ac:dyDescent="0.25">
      <c r="A31" s="6" t="s">
        <v>109</v>
      </c>
      <c r="B31" t="s">
        <v>51</v>
      </c>
      <c r="C31">
        <v>1</v>
      </c>
      <c r="D31" t="s">
        <v>110</v>
      </c>
      <c r="E31">
        <v>0</v>
      </c>
      <c r="F31">
        <v>0</v>
      </c>
      <c r="G31" s="2">
        <v>0</v>
      </c>
      <c r="H31" s="2">
        <v>0</v>
      </c>
      <c r="I31" s="2" t="s">
        <v>23</v>
      </c>
      <c r="J31" s="2">
        <v>0</v>
      </c>
      <c r="K31" s="2"/>
      <c r="L31" s="2"/>
      <c r="M31" s="2">
        <v>0</v>
      </c>
      <c r="N31" s="2">
        <v>15</v>
      </c>
      <c r="O31" s="3">
        <v>0</v>
      </c>
      <c r="P31" s="3">
        <f t="shared" si="0"/>
        <v>0</v>
      </c>
      <c r="R31" t="s">
        <v>111</v>
      </c>
      <c r="S31" s="4"/>
      <c r="T31" s="4"/>
    </row>
    <row r="32" spans="1:20" ht="15" customHeight="1" x14ac:dyDescent="0.25">
      <c r="A32" s="7" t="s">
        <v>112</v>
      </c>
      <c r="B32" t="s">
        <v>21</v>
      </c>
      <c r="C32">
        <v>1</v>
      </c>
      <c r="D32" t="s">
        <v>113</v>
      </c>
      <c r="E32">
        <v>15</v>
      </c>
      <c r="F32">
        <v>10</v>
      </c>
      <c r="G32" s="2">
        <v>50</v>
      </c>
      <c r="H32" s="2">
        <v>0</v>
      </c>
      <c r="I32" s="2" t="s">
        <v>23</v>
      </c>
      <c r="J32" s="2">
        <v>12</v>
      </c>
      <c r="K32" s="2"/>
      <c r="L32" s="2">
        <v>15</v>
      </c>
      <c r="M32" s="2">
        <v>77</v>
      </c>
      <c r="N32" s="2">
        <v>0</v>
      </c>
      <c r="O32" s="3">
        <v>0</v>
      </c>
      <c r="P32" s="3">
        <f t="shared" si="0"/>
        <v>-15</v>
      </c>
      <c r="R32" t="s">
        <v>114</v>
      </c>
      <c r="S32" s="4"/>
      <c r="T32" s="4"/>
    </row>
    <row r="33" spans="1:20" ht="15" customHeight="1" x14ac:dyDescent="0.25">
      <c r="A33" s="6" t="s">
        <v>115</v>
      </c>
      <c r="B33" t="s">
        <v>51</v>
      </c>
      <c r="C33">
        <v>1</v>
      </c>
      <c r="D33" t="s">
        <v>116</v>
      </c>
      <c r="E33">
        <v>0</v>
      </c>
      <c r="F33">
        <v>17</v>
      </c>
      <c r="G33" s="2">
        <v>30</v>
      </c>
      <c r="H33" s="2">
        <v>0</v>
      </c>
      <c r="I33" s="2" t="s">
        <v>23</v>
      </c>
      <c r="J33" s="2">
        <v>12</v>
      </c>
      <c r="K33" s="2"/>
      <c r="L33" s="2">
        <v>15</v>
      </c>
      <c r="M33" s="2">
        <v>0</v>
      </c>
      <c r="N33" s="2">
        <v>72</v>
      </c>
      <c r="O33" s="3">
        <v>0</v>
      </c>
      <c r="P33" s="3">
        <f t="shared" si="0"/>
        <v>0</v>
      </c>
      <c r="R33" t="s">
        <v>102</v>
      </c>
      <c r="S33" s="4"/>
      <c r="T33" s="4"/>
    </row>
    <row r="34" spans="1:20" ht="15" hidden="1" customHeight="1" x14ac:dyDescent="0.25">
      <c r="A34" s="7" t="s">
        <v>117</v>
      </c>
      <c r="B34" s="8" t="s">
        <v>51</v>
      </c>
      <c r="C34">
        <v>1</v>
      </c>
      <c r="D34" t="s">
        <v>118</v>
      </c>
      <c r="E34">
        <v>0</v>
      </c>
      <c r="F34">
        <v>10</v>
      </c>
      <c r="G34" s="2">
        <v>20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>
        <v>0</v>
      </c>
      <c r="O34" s="3">
        <v>0</v>
      </c>
      <c r="P34" s="3">
        <f t="shared" si="0"/>
        <v>-20</v>
      </c>
      <c r="R34" t="s">
        <v>119</v>
      </c>
      <c r="S34" s="4"/>
      <c r="T34" s="4"/>
    </row>
    <row r="35" spans="1:20" ht="15" hidden="1" customHeight="1" x14ac:dyDescent="0.25">
      <c r="A35" s="6" t="s">
        <v>120</v>
      </c>
      <c r="B35" t="s">
        <v>21</v>
      </c>
      <c r="C35">
        <v>1</v>
      </c>
      <c r="D35" t="s">
        <v>121</v>
      </c>
      <c r="E35">
        <v>17</v>
      </c>
      <c r="F35">
        <v>0</v>
      </c>
      <c r="G35" s="2">
        <v>30</v>
      </c>
      <c r="H35" s="2">
        <v>0</v>
      </c>
      <c r="I35" s="2" t="s">
        <v>23</v>
      </c>
      <c r="J35" s="2">
        <v>0</v>
      </c>
      <c r="K35" s="2"/>
      <c r="L35" s="2"/>
      <c r="M35" s="2">
        <v>0</v>
      </c>
      <c r="N35" s="2">
        <v>90</v>
      </c>
      <c r="O35" s="3">
        <v>0</v>
      </c>
      <c r="P35" s="3">
        <f t="shared" si="0"/>
        <v>45</v>
      </c>
      <c r="R35" t="s">
        <v>122</v>
      </c>
      <c r="S35" s="4"/>
      <c r="T35" s="4"/>
    </row>
    <row r="36" spans="1:20" ht="15" hidden="1" customHeight="1" x14ac:dyDescent="0.25">
      <c r="A36" s="7" t="s">
        <v>123</v>
      </c>
      <c r="B36" s="8" t="s">
        <v>47</v>
      </c>
      <c r="C36">
        <v>1</v>
      </c>
      <c r="D36" t="s">
        <v>124</v>
      </c>
      <c r="E36">
        <v>20</v>
      </c>
      <c r="F36">
        <v>2</v>
      </c>
      <c r="G36" s="2">
        <v>34</v>
      </c>
      <c r="H36" s="2">
        <v>0</v>
      </c>
      <c r="I36" s="2" t="s">
        <v>23</v>
      </c>
      <c r="J36" s="2">
        <v>0</v>
      </c>
      <c r="K36" s="2"/>
      <c r="L36" s="2"/>
      <c r="M36" s="2">
        <v>0</v>
      </c>
      <c r="N36" s="2">
        <f>129-62.5-66.5</f>
        <v>0</v>
      </c>
      <c r="O36" s="3">
        <v>0</v>
      </c>
      <c r="P36" s="3">
        <f t="shared" si="0"/>
        <v>-49</v>
      </c>
      <c r="R36" t="s">
        <v>125</v>
      </c>
      <c r="S36" s="4"/>
      <c r="T36" s="4"/>
    </row>
    <row r="37" spans="1:20" ht="15" hidden="1" customHeight="1" x14ac:dyDescent="0.25">
      <c r="A37" s="8" t="s">
        <v>126</v>
      </c>
      <c r="B37" t="s">
        <v>43</v>
      </c>
      <c r="D37" t="s">
        <v>127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>
        <v>0</v>
      </c>
      <c r="O37" s="3">
        <v>0</v>
      </c>
      <c r="P37" s="3">
        <f t="shared" si="0"/>
        <v>0</v>
      </c>
      <c r="Q37" t="s">
        <v>446</v>
      </c>
      <c r="R37" t="s">
        <v>128</v>
      </c>
      <c r="S37" s="4"/>
      <c r="T37" s="4"/>
    </row>
    <row r="38" spans="1:20" ht="15" hidden="1" customHeight="1" x14ac:dyDescent="0.25">
      <c r="A38" s="6" t="s">
        <v>129</v>
      </c>
      <c r="B38" t="s">
        <v>51</v>
      </c>
      <c r="C38">
        <v>1</v>
      </c>
      <c r="D38" t="s">
        <v>130</v>
      </c>
      <c r="E38">
        <v>2</v>
      </c>
      <c r="F38">
        <v>0</v>
      </c>
      <c r="G38" s="2">
        <v>4</v>
      </c>
      <c r="H38" s="2">
        <v>0</v>
      </c>
      <c r="I38" s="2" t="s">
        <v>23</v>
      </c>
      <c r="J38" s="2">
        <v>0</v>
      </c>
      <c r="K38" s="2"/>
      <c r="L38" s="2"/>
      <c r="M38" s="2">
        <v>4</v>
      </c>
      <c r="N38" s="2">
        <v>15</v>
      </c>
      <c r="O38" s="3">
        <v>0</v>
      </c>
      <c r="P38" s="3">
        <f t="shared" si="0"/>
        <v>0</v>
      </c>
      <c r="R38" t="s">
        <v>131</v>
      </c>
      <c r="S38" s="4"/>
      <c r="T38" s="4"/>
    </row>
    <row r="39" spans="1:20" ht="15" hidden="1" customHeight="1" x14ac:dyDescent="0.25">
      <c r="A39" s="6" t="s">
        <v>132</v>
      </c>
      <c r="B39" t="s">
        <v>33</v>
      </c>
      <c r="C39">
        <v>1</v>
      </c>
      <c r="D39" t="s">
        <v>133</v>
      </c>
      <c r="E39">
        <v>7</v>
      </c>
      <c r="F39">
        <v>0</v>
      </c>
      <c r="G39" s="2">
        <v>14</v>
      </c>
      <c r="H39" s="2">
        <v>0</v>
      </c>
      <c r="I39" s="2" t="s">
        <v>23</v>
      </c>
      <c r="J39" s="2">
        <v>0</v>
      </c>
      <c r="K39" s="2"/>
      <c r="L39" s="2"/>
      <c r="M39" s="2">
        <v>0</v>
      </c>
      <c r="N39" s="2">
        <f>113.35-56.85</f>
        <v>56.499999999999993</v>
      </c>
      <c r="O39" s="3">
        <v>0</v>
      </c>
      <c r="P39" s="3">
        <f t="shared" si="0"/>
        <v>27.499999999999993</v>
      </c>
      <c r="R39" t="s">
        <v>134</v>
      </c>
      <c r="S39" s="4"/>
      <c r="T39" s="4"/>
    </row>
    <row r="40" spans="1:20" ht="15" hidden="1" customHeight="1" x14ac:dyDescent="0.25">
      <c r="A40" s="6" t="s">
        <v>135</v>
      </c>
      <c r="B40" t="s">
        <v>26</v>
      </c>
      <c r="C40">
        <v>1</v>
      </c>
      <c r="D40" t="s">
        <v>136</v>
      </c>
      <c r="E40">
        <v>4</v>
      </c>
      <c r="F40">
        <v>0</v>
      </c>
      <c r="G40" s="2">
        <v>8</v>
      </c>
      <c r="H40" s="2">
        <v>0</v>
      </c>
      <c r="I40" s="2">
        <v>0</v>
      </c>
      <c r="J40" s="2">
        <v>0</v>
      </c>
      <c r="K40" s="2"/>
      <c r="L40" s="2"/>
      <c r="M40" s="2">
        <v>8</v>
      </c>
      <c r="N40" s="2">
        <v>0</v>
      </c>
      <c r="O40" s="3">
        <v>0</v>
      </c>
      <c r="P40" s="3">
        <f t="shared" si="0"/>
        <v>0</v>
      </c>
      <c r="R40" t="s">
        <v>137</v>
      </c>
      <c r="S40" s="4"/>
      <c r="T40" s="4"/>
    </row>
    <row r="41" spans="1:20" ht="15" hidden="1" customHeight="1" x14ac:dyDescent="0.25">
      <c r="A41" s="8" t="s">
        <v>138</v>
      </c>
      <c r="B41" t="s">
        <v>17</v>
      </c>
      <c r="C41">
        <v>1</v>
      </c>
      <c r="D41" t="s">
        <v>139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>
        <v>0</v>
      </c>
      <c r="O41" s="3">
        <v>0</v>
      </c>
      <c r="P41" s="3">
        <f t="shared" si="0"/>
        <v>0</v>
      </c>
      <c r="Q41" t="s">
        <v>446</v>
      </c>
      <c r="R41" t="s">
        <v>140</v>
      </c>
      <c r="S41" s="4"/>
      <c r="T41" s="4"/>
    </row>
    <row r="42" spans="1:20" ht="15" customHeight="1" x14ac:dyDescent="0.25">
      <c r="A42" s="6" t="s">
        <v>141</v>
      </c>
      <c r="B42" t="s">
        <v>17</v>
      </c>
      <c r="C42">
        <v>1</v>
      </c>
      <c r="D42" t="s">
        <v>142</v>
      </c>
      <c r="E42">
        <v>20</v>
      </c>
      <c r="F42">
        <v>0</v>
      </c>
      <c r="G42" s="2">
        <v>30</v>
      </c>
      <c r="H42" s="2">
        <v>0</v>
      </c>
      <c r="I42" s="2" t="s">
        <v>23</v>
      </c>
      <c r="J42" s="2">
        <v>0</v>
      </c>
      <c r="K42" s="2"/>
      <c r="L42" s="2">
        <v>15</v>
      </c>
      <c r="M42" s="2">
        <v>0</v>
      </c>
      <c r="N42" s="2">
        <v>60</v>
      </c>
      <c r="O42" s="3">
        <v>0</v>
      </c>
      <c r="P42" s="3">
        <f t="shared" si="0"/>
        <v>0</v>
      </c>
      <c r="R42" t="s">
        <v>143</v>
      </c>
      <c r="S42" s="4"/>
      <c r="T42" s="4"/>
    </row>
    <row r="43" spans="1:20" ht="15" customHeight="1" x14ac:dyDescent="0.25">
      <c r="A43" s="7" t="s">
        <v>144</v>
      </c>
      <c r="B43" t="s">
        <v>17</v>
      </c>
      <c r="C43">
        <v>1</v>
      </c>
      <c r="D43" t="s">
        <v>145</v>
      </c>
      <c r="E43">
        <v>1</v>
      </c>
      <c r="F43">
        <v>12</v>
      </c>
      <c r="G43" s="2">
        <v>50</v>
      </c>
      <c r="H43" s="2">
        <v>0</v>
      </c>
      <c r="I43" s="2" t="s">
        <v>23</v>
      </c>
      <c r="J43" s="2">
        <v>0</v>
      </c>
      <c r="K43" s="2"/>
      <c r="L43" s="2">
        <v>15</v>
      </c>
      <c r="M43" s="2">
        <v>0</v>
      </c>
      <c r="N43" s="2">
        <v>65</v>
      </c>
      <c r="O43" s="3">
        <v>0</v>
      </c>
      <c r="P43" s="3">
        <f t="shared" si="0"/>
        <v>-15</v>
      </c>
      <c r="R43" t="s">
        <v>146</v>
      </c>
      <c r="S43" s="4"/>
      <c r="T43" s="4"/>
    </row>
    <row r="44" spans="1:20" ht="15" customHeight="1" x14ac:dyDescent="0.25">
      <c r="A44" s="7" t="s">
        <v>147</v>
      </c>
      <c r="B44" t="s">
        <v>43</v>
      </c>
      <c r="C44">
        <v>1</v>
      </c>
      <c r="D44" t="s">
        <v>148</v>
      </c>
      <c r="E44">
        <v>0</v>
      </c>
      <c r="F44">
        <v>0</v>
      </c>
      <c r="G44" s="2">
        <v>0</v>
      </c>
      <c r="H44" s="2">
        <v>0</v>
      </c>
      <c r="I44" s="2" t="s">
        <v>23</v>
      </c>
      <c r="J44" s="2">
        <v>0</v>
      </c>
      <c r="K44" s="2"/>
      <c r="L44" s="2">
        <v>15</v>
      </c>
      <c r="M44" s="2">
        <v>15</v>
      </c>
      <c r="N44" s="2">
        <v>0</v>
      </c>
      <c r="O44" s="3">
        <v>0</v>
      </c>
      <c r="P44" s="3">
        <f t="shared" si="0"/>
        <v>-15</v>
      </c>
      <c r="R44" t="s">
        <v>149</v>
      </c>
      <c r="S44" s="4"/>
      <c r="T44" s="4"/>
    </row>
    <row r="45" spans="1:20" ht="15" customHeight="1" x14ac:dyDescent="0.25">
      <c r="A45" s="7" t="s">
        <v>150</v>
      </c>
      <c r="B45" t="s">
        <v>33</v>
      </c>
      <c r="C45">
        <v>1</v>
      </c>
      <c r="D45" t="s">
        <v>151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12</v>
      </c>
      <c r="K45" s="2"/>
      <c r="L45" s="2">
        <v>15</v>
      </c>
      <c r="M45" s="2">
        <v>0</v>
      </c>
      <c r="N45" s="2">
        <f>20.5-7.5-1</f>
        <v>12</v>
      </c>
      <c r="O45" s="3">
        <v>0</v>
      </c>
      <c r="P45" s="3">
        <f t="shared" si="0"/>
        <v>-15</v>
      </c>
      <c r="R45" t="s">
        <v>152</v>
      </c>
      <c r="S45" s="4"/>
      <c r="T45" s="4"/>
    </row>
    <row r="46" spans="1:20" ht="15" customHeight="1" x14ac:dyDescent="0.25">
      <c r="A46" s="6" t="s">
        <v>153</v>
      </c>
      <c r="B46" t="s">
        <v>43</v>
      </c>
      <c r="C46">
        <v>1</v>
      </c>
      <c r="D46" t="s">
        <v>154</v>
      </c>
      <c r="E46">
        <v>0</v>
      </c>
      <c r="F46">
        <v>0</v>
      </c>
      <c r="G46" s="2">
        <v>0</v>
      </c>
      <c r="H46" s="2">
        <v>0</v>
      </c>
      <c r="I46" s="2" t="s">
        <v>23</v>
      </c>
      <c r="J46" s="2">
        <v>0</v>
      </c>
      <c r="K46" s="2"/>
      <c r="L46" s="2">
        <v>15</v>
      </c>
      <c r="M46" s="2">
        <v>0</v>
      </c>
      <c r="N46" s="2">
        <v>30</v>
      </c>
      <c r="O46" s="3">
        <v>0</v>
      </c>
      <c r="P46" s="3">
        <f t="shared" si="0"/>
        <v>0</v>
      </c>
      <c r="R46" t="s">
        <v>155</v>
      </c>
      <c r="S46" s="4"/>
      <c r="T46" s="4"/>
    </row>
    <row r="47" spans="1:20" ht="15" hidden="1" customHeight="1" x14ac:dyDescent="0.25">
      <c r="A47" s="8" t="s">
        <v>156</v>
      </c>
      <c r="B47" t="s">
        <v>43</v>
      </c>
      <c r="D47" t="s">
        <v>157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>
        <v>0</v>
      </c>
      <c r="O47" s="3">
        <v>0</v>
      </c>
      <c r="P47" s="3">
        <f t="shared" si="0"/>
        <v>0</v>
      </c>
      <c r="Q47" t="s">
        <v>446</v>
      </c>
      <c r="R47" t="s">
        <v>158</v>
      </c>
      <c r="S47" s="4"/>
      <c r="T47" s="4"/>
    </row>
    <row r="48" spans="1:20" ht="15" customHeight="1" x14ac:dyDescent="0.25">
      <c r="A48" s="6" t="s">
        <v>159</v>
      </c>
      <c r="B48" t="s">
        <v>43</v>
      </c>
      <c r="C48">
        <v>1</v>
      </c>
      <c r="D48" t="s">
        <v>160</v>
      </c>
      <c r="E48">
        <v>0</v>
      </c>
      <c r="F48">
        <v>0</v>
      </c>
      <c r="G48" s="2">
        <v>0</v>
      </c>
      <c r="H48" s="2">
        <v>8</v>
      </c>
      <c r="I48" s="2" t="s">
        <v>23</v>
      </c>
      <c r="J48" s="2">
        <v>12</v>
      </c>
      <c r="K48" s="2"/>
      <c r="L48" s="2">
        <v>15</v>
      </c>
      <c r="M48" s="2">
        <v>0</v>
      </c>
      <c r="N48" s="2">
        <v>50</v>
      </c>
      <c r="O48" s="3">
        <v>0</v>
      </c>
      <c r="P48" s="3">
        <f t="shared" si="0"/>
        <v>0</v>
      </c>
      <c r="R48" t="s">
        <v>161</v>
      </c>
      <c r="S48" s="4"/>
      <c r="T48" s="4"/>
    </row>
    <row r="49" spans="1:21" ht="15" hidden="1" customHeight="1" x14ac:dyDescent="0.25">
      <c r="A49" s="6" t="s">
        <v>162</v>
      </c>
      <c r="B49" t="s">
        <v>21</v>
      </c>
      <c r="C49">
        <v>1</v>
      </c>
      <c r="D49" t="s">
        <v>163</v>
      </c>
      <c r="E49">
        <v>0</v>
      </c>
      <c r="F49">
        <v>0</v>
      </c>
      <c r="G49" s="2">
        <v>0</v>
      </c>
      <c r="H49" s="2">
        <v>0</v>
      </c>
      <c r="I49" s="2" t="s">
        <v>23</v>
      </c>
      <c r="J49" s="2">
        <v>0</v>
      </c>
      <c r="K49" s="2"/>
      <c r="L49" s="2"/>
      <c r="M49" s="2">
        <v>0</v>
      </c>
      <c r="N49" s="2">
        <v>0</v>
      </c>
      <c r="O49" s="3">
        <v>82.5</v>
      </c>
      <c r="P49" s="3">
        <f t="shared" si="0"/>
        <v>67.5</v>
      </c>
      <c r="R49" t="s">
        <v>164</v>
      </c>
      <c r="S49" s="4"/>
      <c r="T49" s="4"/>
      <c r="U49" s="5"/>
    </row>
    <row r="50" spans="1:21" ht="15" customHeight="1" x14ac:dyDescent="0.25">
      <c r="A50" s="7" t="s">
        <v>165</v>
      </c>
      <c r="B50" s="8" t="s">
        <v>47</v>
      </c>
      <c r="C50">
        <v>1</v>
      </c>
      <c r="D50" t="s">
        <v>166</v>
      </c>
      <c r="E50">
        <v>0</v>
      </c>
      <c r="F50">
        <v>19</v>
      </c>
      <c r="G50" s="2">
        <v>30</v>
      </c>
      <c r="H50" s="2">
        <v>0</v>
      </c>
      <c r="I50" s="2" t="s">
        <v>23</v>
      </c>
      <c r="J50" s="2">
        <v>0</v>
      </c>
      <c r="K50" s="2"/>
      <c r="L50" s="2">
        <v>15</v>
      </c>
      <c r="M50" s="2">
        <v>0</v>
      </c>
      <c r="N50" s="2">
        <v>0</v>
      </c>
      <c r="O50" s="3">
        <v>22.5</v>
      </c>
      <c r="P50" s="3">
        <f t="shared" si="0"/>
        <v>-37.5</v>
      </c>
      <c r="Q50" s="4"/>
      <c r="R50" t="s">
        <v>167</v>
      </c>
      <c r="S50" s="4"/>
      <c r="T50" s="4"/>
    </row>
    <row r="51" spans="1:21" ht="15" customHeight="1" x14ac:dyDescent="0.25">
      <c r="A51" s="7" t="s">
        <v>168</v>
      </c>
      <c r="B51" s="8" t="s">
        <v>21</v>
      </c>
      <c r="C51">
        <v>1</v>
      </c>
      <c r="D51" t="s">
        <v>169</v>
      </c>
      <c r="E51">
        <v>20</v>
      </c>
      <c r="F51">
        <v>1</v>
      </c>
      <c r="G51" s="2">
        <v>32</v>
      </c>
      <c r="H51" s="2">
        <v>0</v>
      </c>
      <c r="I51" s="2" t="s">
        <v>23</v>
      </c>
      <c r="J51" s="2">
        <v>12</v>
      </c>
      <c r="K51" s="2"/>
      <c r="L51" s="2">
        <v>15</v>
      </c>
      <c r="M51" s="2">
        <v>0</v>
      </c>
      <c r="N51" s="2">
        <v>48</v>
      </c>
      <c r="O51" s="3">
        <v>24</v>
      </c>
      <c r="P51" s="3">
        <f t="shared" si="0"/>
        <v>-2</v>
      </c>
      <c r="R51" t="s">
        <v>170</v>
      </c>
      <c r="S51" s="4"/>
      <c r="T51" s="4"/>
      <c r="U51" s="5"/>
    </row>
    <row r="52" spans="1:21" ht="15" customHeight="1" x14ac:dyDescent="0.25">
      <c r="A52" s="7" t="s">
        <v>171</v>
      </c>
      <c r="B52" t="s">
        <v>47</v>
      </c>
      <c r="C52">
        <v>1</v>
      </c>
      <c r="D52" t="s">
        <v>172</v>
      </c>
      <c r="E52">
        <v>18</v>
      </c>
      <c r="F52">
        <v>16</v>
      </c>
      <c r="G52" s="2">
        <v>50</v>
      </c>
      <c r="H52" s="2">
        <v>0</v>
      </c>
      <c r="I52" s="2">
        <v>0</v>
      </c>
      <c r="J52" s="2">
        <v>12</v>
      </c>
      <c r="K52" s="2"/>
      <c r="L52" s="2">
        <v>15</v>
      </c>
      <c r="M52" s="2">
        <v>0</v>
      </c>
      <c r="N52" s="2">
        <f>90-25</f>
        <v>65</v>
      </c>
      <c r="O52" s="3">
        <v>0</v>
      </c>
      <c r="P52" s="3">
        <f t="shared" si="0"/>
        <v>-12</v>
      </c>
      <c r="R52" t="s">
        <v>173</v>
      </c>
      <c r="S52" s="4" t="s">
        <v>449</v>
      </c>
      <c r="T52" s="4"/>
    </row>
    <row r="53" spans="1:21" ht="15" hidden="1" customHeight="1" x14ac:dyDescent="0.25">
      <c r="A53" s="6" t="s">
        <v>174</v>
      </c>
      <c r="B53" t="s">
        <v>47</v>
      </c>
      <c r="C53">
        <v>1</v>
      </c>
      <c r="D53" t="s">
        <v>175</v>
      </c>
      <c r="E53">
        <v>0</v>
      </c>
      <c r="F53">
        <v>0</v>
      </c>
      <c r="G53" s="2">
        <v>0</v>
      </c>
      <c r="H53" s="2">
        <v>0</v>
      </c>
      <c r="I53" s="2" t="s">
        <v>23</v>
      </c>
      <c r="J53" s="2">
        <v>0</v>
      </c>
      <c r="K53" s="2"/>
      <c r="L53" s="2"/>
      <c r="M53" s="2">
        <v>0</v>
      </c>
      <c r="N53" s="2">
        <v>15</v>
      </c>
      <c r="O53" s="3">
        <v>0</v>
      </c>
      <c r="P53" s="3">
        <f t="shared" si="0"/>
        <v>0</v>
      </c>
      <c r="R53" t="s">
        <v>176</v>
      </c>
      <c r="S53" s="4"/>
      <c r="T53" s="4"/>
    </row>
    <row r="54" spans="1:21" ht="15" customHeight="1" x14ac:dyDescent="0.25">
      <c r="A54" s="7" t="s">
        <v>177</v>
      </c>
      <c r="B54" t="s">
        <v>26</v>
      </c>
      <c r="C54">
        <v>1</v>
      </c>
      <c r="D54" t="s">
        <v>178</v>
      </c>
      <c r="E54">
        <v>0</v>
      </c>
      <c r="F54">
        <v>0</v>
      </c>
      <c r="G54" s="2">
        <v>0</v>
      </c>
      <c r="H54" s="2">
        <v>0</v>
      </c>
      <c r="I54" s="2">
        <v>15</v>
      </c>
      <c r="J54" s="2">
        <v>0</v>
      </c>
      <c r="K54" s="2"/>
      <c r="L54" s="2">
        <v>15</v>
      </c>
      <c r="M54" s="2">
        <v>0</v>
      </c>
      <c r="N54" s="2">
        <f>65-50</f>
        <v>15</v>
      </c>
      <c r="O54" s="3">
        <v>0</v>
      </c>
      <c r="P54" s="3">
        <f t="shared" si="0"/>
        <v>-15</v>
      </c>
      <c r="R54" t="s">
        <v>179</v>
      </c>
      <c r="S54" s="4"/>
      <c r="T54" s="4"/>
    </row>
    <row r="55" spans="1:21" ht="15" hidden="1" customHeight="1" x14ac:dyDescent="0.25">
      <c r="A55" s="6" t="s">
        <v>180</v>
      </c>
      <c r="B55" t="s">
        <v>33</v>
      </c>
      <c r="D55" t="s">
        <v>181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>
        <v>15</v>
      </c>
      <c r="K55" s="2"/>
      <c r="L55" s="2"/>
      <c r="M55" s="2">
        <v>0</v>
      </c>
      <c r="N55" s="2">
        <v>15</v>
      </c>
      <c r="O55" s="3">
        <v>0</v>
      </c>
      <c r="P55" s="3">
        <f t="shared" si="0"/>
        <v>0</v>
      </c>
      <c r="R55" t="s">
        <v>182</v>
      </c>
      <c r="S55" s="4"/>
      <c r="T55" s="4"/>
    </row>
    <row r="56" spans="1:21" ht="15" hidden="1" customHeight="1" x14ac:dyDescent="0.25">
      <c r="A56" s="6" t="s">
        <v>183</v>
      </c>
      <c r="B56" t="s">
        <v>17</v>
      </c>
      <c r="C56">
        <v>1</v>
      </c>
      <c r="D56" t="s">
        <v>184</v>
      </c>
      <c r="E56">
        <v>0</v>
      </c>
      <c r="F56">
        <v>0</v>
      </c>
      <c r="G56" s="2">
        <v>0</v>
      </c>
      <c r="H56" s="2">
        <v>0</v>
      </c>
      <c r="I56" s="2" t="s">
        <v>23</v>
      </c>
      <c r="J56" s="2">
        <v>0</v>
      </c>
      <c r="K56" s="2"/>
      <c r="L56" s="2"/>
      <c r="M56" s="2">
        <v>0</v>
      </c>
      <c r="N56" s="2">
        <v>0</v>
      </c>
      <c r="O56" s="3">
        <v>15</v>
      </c>
      <c r="P56" s="3">
        <f t="shared" si="0"/>
        <v>0</v>
      </c>
      <c r="R56" t="s">
        <v>185</v>
      </c>
      <c r="S56" s="4"/>
      <c r="T56" s="4"/>
    </row>
    <row r="57" spans="1:21" ht="15" customHeight="1" x14ac:dyDescent="0.25">
      <c r="A57" s="7" t="s">
        <v>186</v>
      </c>
      <c r="B57" t="s">
        <v>43</v>
      </c>
      <c r="C57">
        <v>1</v>
      </c>
      <c r="D57" t="s">
        <v>187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/>
      <c r="L57" s="2">
        <v>15</v>
      </c>
      <c r="M57" s="2">
        <v>0</v>
      </c>
      <c r="N57" s="2">
        <v>0</v>
      </c>
      <c r="O57" s="3">
        <v>0</v>
      </c>
      <c r="P57" s="3">
        <f t="shared" si="0"/>
        <v>-15</v>
      </c>
      <c r="R57" t="s">
        <v>188</v>
      </c>
      <c r="S57" s="4"/>
      <c r="T57" s="4"/>
    </row>
    <row r="58" spans="1:21" ht="15" hidden="1" customHeight="1" x14ac:dyDescent="0.25">
      <c r="A58" s="6" t="s">
        <v>189</v>
      </c>
      <c r="B58" t="s">
        <v>47</v>
      </c>
      <c r="C58">
        <v>1</v>
      </c>
      <c r="D58" t="s">
        <v>190</v>
      </c>
      <c r="E58">
        <v>14</v>
      </c>
      <c r="F58">
        <v>13</v>
      </c>
      <c r="G58" s="2">
        <v>50</v>
      </c>
      <c r="H58" s="2">
        <v>0</v>
      </c>
      <c r="I58" s="2" t="s">
        <v>23</v>
      </c>
      <c r="J58" s="2">
        <v>0</v>
      </c>
      <c r="K58" s="2"/>
      <c r="L58" s="2"/>
      <c r="M58" s="2">
        <v>0</v>
      </c>
      <c r="N58" s="2">
        <v>75</v>
      </c>
      <c r="O58" s="3">
        <v>0</v>
      </c>
      <c r="P58" s="3">
        <f t="shared" si="0"/>
        <v>10</v>
      </c>
      <c r="R58" t="s">
        <v>191</v>
      </c>
      <c r="S58" s="4"/>
      <c r="T58" s="4"/>
    </row>
    <row r="59" spans="1:21" ht="15" hidden="1" customHeight="1" x14ac:dyDescent="0.25">
      <c r="A59" s="6" t="s">
        <v>192</v>
      </c>
      <c r="B59" t="s">
        <v>51</v>
      </c>
      <c r="C59">
        <v>1</v>
      </c>
      <c r="D59" t="s">
        <v>193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10.5</v>
      </c>
      <c r="K59" s="2"/>
      <c r="L59" s="2"/>
      <c r="M59" s="2">
        <v>0</v>
      </c>
      <c r="N59" s="2">
        <v>10.5</v>
      </c>
      <c r="O59" s="3">
        <v>0</v>
      </c>
      <c r="P59" s="3">
        <f t="shared" si="0"/>
        <v>0</v>
      </c>
      <c r="R59" t="s">
        <v>194</v>
      </c>
      <c r="S59" s="4"/>
      <c r="T59" s="4"/>
    </row>
    <row r="60" spans="1:21" ht="15" customHeight="1" x14ac:dyDescent="0.25">
      <c r="A60" s="7" t="s">
        <v>195</v>
      </c>
      <c r="B60" t="s">
        <v>47</v>
      </c>
      <c r="C60">
        <v>1</v>
      </c>
      <c r="D60" t="s">
        <v>196</v>
      </c>
      <c r="E60">
        <v>8</v>
      </c>
      <c r="F60">
        <v>16</v>
      </c>
      <c r="G60" s="2">
        <v>50</v>
      </c>
      <c r="H60" s="2">
        <v>8</v>
      </c>
      <c r="I60" s="2" t="s">
        <v>23</v>
      </c>
      <c r="J60" s="2">
        <v>12</v>
      </c>
      <c r="K60" s="2"/>
      <c r="L60" s="2">
        <v>15</v>
      </c>
      <c r="M60" s="2">
        <v>0</v>
      </c>
      <c r="N60" s="2">
        <v>85</v>
      </c>
      <c r="O60" s="3">
        <v>0</v>
      </c>
      <c r="P60" s="3">
        <f t="shared" si="0"/>
        <v>-15</v>
      </c>
      <c r="R60" t="s">
        <v>197</v>
      </c>
      <c r="S60" s="4"/>
      <c r="T60" s="4"/>
    </row>
    <row r="61" spans="1:21" ht="15" customHeight="1" x14ac:dyDescent="0.25">
      <c r="A61" s="7" t="s">
        <v>198</v>
      </c>
      <c r="B61" s="8" t="s">
        <v>33</v>
      </c>
      <c r="C61">
        <v>1</v>
      </c>
      <c r="D61" t="s">
        <v>199</v>
      </c>
      <c r="E61">
        <v>0</v>
      </c>
      <c r="F61">
        <v>4</v>
      </c>
      <c r="G61" s="2">
        <v>8</v>
      </c>
      <c r="H61" s="2">
        <v>0</v>
      </c>
      <c r="I61" s="2" t="s">
        <v>23</v>
      </c>
      <c r="J61" s="2">
        <v>0</v>
      </c>
      <c r="K61" s="2"/>
      <c r="L61" s="2">
        <v>15</v>
      </c>
      <c r="M61" s="2">
        <v>0</v>
      </c>
      <c r="N61" s="2">
        <v>0</v>
      </c>
      <c r="O61" s="3">
        <v>0</v>
      </c>
      <c r="P61" s="3">
        <f t="shared" si="0"/>
        <v>-38</v>
      </c>
      <c r="Q61" s="4"/>
      <c r="R61" t="s">
        <v>200</v>
      </c>
      <c r="S61" s="4"/>
      <c r="T61" s="4"/>
    </row>
    <row r="62" spans="1:21" ht="15" hidden="1" customHeight="1" x14ac:dyDescent="0.25">
      <c r="A62" s="7" t="s">
        <v>201</v>
      </c>
      <c r="B62" s="8" t="s">
        <v>47</v>
      </c>
      <c r="C62">
        <v>1</v>
      </c>
      <c r="D62" t="s">
        <v>202</v>
      </c>
      <c r="E62">
        <v>12</v>
      </c>
      <c r="F62">
        <v>15</v>
      </c>
      <c r="G62" s="2">
        <v>50</v>
      </c>
      <c r="H62" s="2">
        <v>0</v>
      </c>
      <c r="I62" s="2" t="s">
        <v>23</v>
      </c>
      <c r="J62" s="2">
        <v>0</v>
      </c>
      <c r="K62" s="2"/>
      <c r="L62" s="2"/>
      <c r="M62" s="2">
        <v>0</v>
      </c>
      <c r="N62" s="2">
        <v>0</v>
      </c>
      <c r="O62" s="3">
        <v>0</v>
      </c>
      <c r="P62" s="3">
        <f t="shared" si="0"/>
        <v>-65</v>
      </c>
      <c r="R62" t="s">
        <v>203</v>
      </c>
      <c r="S62" s="4"/>
      <c r="T62" s="4"/>
    </row>
    <row r="63" spans="1:21" ht="15" customHeight="1" x14ac:dyDescent="0.25">
      <c r="A63" s="7" t="s">
        <v>204</v>
      </c>
      <c r="B63" s="8" t="s">
        <v>51</v>
      </c>
      <c r="C63">
        <v>1</v>
      </c>
      <c r="D63" t="s">
        <v>205</v>
      </c>
      <c r="E63">
        <v>0</v>
      </c>
      <c r="F63">
        <v>0</v>
      </c>
      <c r="G63" s="2">
        <v>0</v>
      </c>
      <c r="H63" s="2">
        <v>8</v>
      </c>
      <c r="I63" s="2" t="s">
        <v>23</v>
      </c>
      <c r="J63" s="2">
        <v>12</v>
      </c>
      <c r="K63" s="2"/>
      <c r="L63" s="2">
        <v>15</v>
      </c>
      <c r="M63" s="2">
        <v>0</v>
      </c>
      <c r="N63" s="2">
        <f>30.5-7.5</f>
        <v>23</v>
      </c>
      <c r="O63" s="3">
        <v>0</v>
      </c>
      <c r="P63" s="3">
        <f t="shared" si="0"/>
        <v>-27</v>
      </c>
      <c r="Q63" s="4"/>
      <c r="R63" t="s">
        <v>206</v>
      </c>
      <c r="S63" s="4" t="s">
        <v>450</v>
      </c>
      <c r="T63" s="4"/>
    </row>
    <row r="64" spans="1:21" ht="15" customHeight="1" x14ac:dyDescent="0.25">
      <c r="A64" s="7" t="s">
        <v>207</v>
      </c>
      <c r="B64" s="8" t="s">
        <v>26</v>
      </c>
      <c r="C64">
        <v>1</v>
      </c>
      <c r="D64" t="s">
        <v>208</v>
      </c>
      <c r="E64">
        <v>0</v>
      </c>
      <c r="F64">
        <v>0</v>
      </c>
      <c r="G64" s="2">
        <v>0</v>
      </c>
      <c r="H64" s="2">
        <v>8</v>
      </c>
      <c r="I64" s="2">
        <v>0</v>
      </c>
      <c r="J64" s="2">
        <v>0</v>
      </c>
      <c r="K64" s="2"/>
      <c r="L64" s="2">
        <v>15</v>
      </c>
      <c r="M64" s="2">
        <v>0</v>
      </c>
      <c r="N64" s="2">
        <v>0</v>
      </c>
      <c r="O64" s="3">
        <v>0</v>
      </c>
      <c r="P64" s="3">
        <f t="shared" si="0"/>
        <v>-23</v>
      </c>
      <c r="Q64" s="4"/>
      <c r="R64" t="s">
        <v>209</v>
      </c>
      <c r="S64" s="4"/>
      <c r="T64" s="4"/>
    </row>
    <row r="65" spans="1:20" ht="15" customHeight="1" x14ac:dyDescent="0.25">
      <c r="A65" s="6" t="s">
        <v>210</v>
      </c>
      <c r="B65" t="s">
        <v>51</v>
      </c>
      <c r="C65">
        <v>1</v>
      </c>
      <c r="D65" t="s">
        <v>211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/>
      <c r="L65" s="2">
        <v>15</v>
      </c>
      <c r="M65" s="2">
        <v>0</v>
      </c>
      <c r="N65" s="2">
        <v>15</v>
      </c>
      <c r="O65" s="3">
        <v>0</v>
      </c>
      <c r="P65" s="3">
        <f t="shared" si="0"/>
        <v>0</v>
      </c>
      <c r="R65" t="s">
        <v>212</v>
      </c>
      <c r="S65" s="4"/>
      <c r="T65" s="4"/>
    </row>
    <row r="66" spans="1:20" ht="15" hidden="1" customHeight="1" x14ac:dyDescent="0.25">
      <c r="A66" s="6" t="s">
        <v>213</v>
      </c>
      <c r="B66" t="s">
        <v>26</v>
      </c>
      <c r="C66">
        <v>1</v>
      </c>
      <c r="D66" t="s">
        <v>214</v>
      </c>
      <c r="E66">
        <v>13</v>
      </c>
      <c r="F66">
        <v>10</v>
      </c>
      <c r="G66" s="2">
        <v>50</v>
      </c>
      <c r="H66" s="2">
        <v>8</v>
      </c>
      <c r="I66" s="2" t="s">
        <v>23</v>
      </c>
      <c r="J66" s="2">
        <v>0</v>
      </c>
      <c r="K66" s="2"/>
      <c r="L66" s="2"/>
      <c r="M66" s="2">
        <v>0</v>
      </c>
      <c r="N66" s="2">
        <v>73</v>
      </c>
      <c r="O66" s="3">
        <v>73</v>
      </c>
      <c r="P66" s="3">
        <f t="shared" si="0"/>
        <v>73</v>
      </c>
      <c r="R66" t="s">
        <v>81</v>
      </c>
      <c r="S66" s="4"/>
      <c r="T66" s="4"/>
    </row>
    <row r="67" spans="1:20" ht="15" customHeight="1" x14ac:dyDescent="0.25">
      <c r="A67" s="6" t="s">
        <v>215</v>
      </c>
      <c r="B67" t="s">
        <v>47</v>
      </c>
      <c r="C67">
        <v>1</v>
      </c>
      <c r="D67" t="s">
        <v>216</v>
      </c>
      <c r="E67">
        <v>0</v>
      </c>
      <c r="F67">
        <v>0</v>
      </c>
      <c r="G67" s="2">
        <v>0</v>
      </c>
      <c r="H67" s="2">
        <v>0</v>
      </c>
      <c r="I67" s="2" t="s">
        <v>23</v>
      </c>
      <c r="J67" s="2">
        <v>0</v>
      </c>
      <c r="K67" s="2"/>
      <c r="L67" s="2">
        <v>15</v>
      </c>
      <c r="M67" s="2">
        <v>0</v>
      </c>
      <c r="N67" s="2">
        <v>30</v>
      </c>
      <c r="O67" s="3">
        <v>0</v>
      </c>
      <c r="P67" s="3">
        <f t="shared" ref="P67:P130" si="2">O67+ M67   +  N67 - (G67 + H67 + I67 + J67 +L67 +K67)</f>
        <v>0</v>
      </c>
      <c r="R67" t="s">
        <v>217</v>
      </c>
      <c r="S67" s="4"/>
      <c r="T67" s="4"/>
    </row>
    <row r="68" spans="1:20" ht="15" customHeight="1" x14ac:dyDescent="0.25">
      <c r="A68" s="7" t="s">
        <v>218</v>
      </c>
      <c r="B68" t="s">
        <v>51</v>
      </c>
      <c r="C68">
        <v>1</v>
      </c>
      <c r="D68" t="s">
        <v>219</v>
      </c>
      <c r="E68">
        <v>0</v>
      </c>
      <c r="F68">
        <v>0</v>
      </c>
      <c r="G68" s="2">
        <v>0</v>
      </c>
      <c r="H68" s="2">
        <v>0</v>
      </c>
      <c r="I68" s="2">
        <v>0</v>
      </c>
      <c r="J68" s="2">
        <v>0</v>
      </c>
      <c r="K68" s="2"/>
      <c r="L68" s="2">
        <v>15</v>
      </c>
      <c r="M68" s="2">
        <v>0</v>
      </c>
      <c r="N68" s="2">
        <v>0</v>
      </c>
      <c r="O68" s="3">
        <v>0</v>
      </c>
      <c r="P68" s="3">
        <f t="shared" si="2"/>
        <v>-15</v>
      </c>
      <c r="R68" t="s">
        <v>220</v>
      </c>
      <c r="S68" s="4"/>
      <c r="T68" s="4"/>
    </row>
    <row r="69" spans="1:20" ht="15" customHeight="1" x14ac:dyDescent="0.25">
      <c r="A69" s="6" t="s">
        <v>221</v>
      </c>
      <c r="B69" t="s">
        <v>21</v>
      </c>
      <c r="C69">
        <v>1</v>
      </c>
      <c r="D69" t="s">
        <v>222</v>
      </c>
      <c r="E69">
        <v>0</v>
      </c>
      <c r="F69">
        <v>0</v>
      </c>
      <c r="G69" s="2">
        <v>0</v>
      </c>
      <c r="H69" s="2">
        <v>8</v>
      </c>
      <c r="I69" s="2" t="s">
        <v>23</v>
      </c>
      <c r="J69" s="2">
        <v>10.5</v>
      </c>
      <c r="K69" s="2"/>
      <c r="L69" s="2">
        <v>15</v>
      </c>
      <c r="M69" s="2">
        <v>45.5</v>
      </c>
      <c r="N69" s="2">
        <v>0</v>
      </c>
      <c r="O69" s="3">
        <v>23</v>
      </c>
      <c r="P69" s="3">
        <f t="shared" si="2"/>
        <v>20</v>
      </c>
      <c r="Q69" s="2"/>
      <c r="R69" t="s">
        <v>223</v>
      </c>
      <c r="S69" s="4"/>
      <c r="T69" s="4"/>
    </row>
    <row r="70" spans="1:20" ht="15" customHeight="1" x14ac:dyDescent="0.25">
      <c r="A70" s="7" t="s">
        <v>224</v>
      </c>
      <c r="B70" s="8" t="s">
        <v>26</v>
      </c>
      <c r="C70">
        <v>1</v>
      </c>
      <c r="D70" t="s">
        <v>225</v>
      </c>
      <c r="E70">
        <v>0</v>
      </c>
      <c r="F70">
        <v>0</v>
      </c>
      <c r="G70" s="2">
        <v>0</v>
      </c>
      <c r="H70" s="2">
        <v>8</v>
      </c>
      <c r="I70" s="2" t="s">
        <v>23</v>
      </c>
      <c r="J70" s="2">
        <v>0</v>
      </c>
      <c r="K70" s="2"/>
      <c r="L70" s="2">
        <v>15</v>
      </c>
      <c r="M70" s="2">
        <v>0</v>
      </c>
      <c r="N70" s="2">
        <v>0</v>
      </c>
      <c r="O70" s="3">
        <v>24</v>
      </c>
      <c r="P70" s="3">
        <f t="shared" si="2"/>
        <v>-14</v>
      </c>
      <c r="Q70" s="4"/>
      <c r="R70" t="s">
        <v>226</v>
      </c>
      <c r="S70" s="4"/>
      <c r="T70" s="4"/>
    </row>
    <row r="71" spans="1:20" ht="15" customHeight="1" x14ac:dyDescent="0.25">
      <c r="A71" s="7" t="s">
        <v>227</v>
      </c>
      <c r="B71" t="s">
        <v>33</v>
      </c>
      <c r="C71">
        <v>1</v>
      </c>
      <c r="D71" t="s">
        <v>228</v>
      </c>
      <c r="E71">
        <v>0</v>
      </c>
      <c r="F71">
        <v>0</v>
      </c>
      <c r="G71" s="2">
        <v>0</v>
      </c>
      <c r="H71" s="2">
        <v>0</v>
      </c>
      <c r="I71" s="2" t="s">
        <v>23</v>
      </c>
      <c r="J71" s="2">
        <v>0</v>
      </c>
      <c r="K71" s="2"/>
      <c r="L71" s="2">
        <v>15</v>
      </c>
      <c r="M71" s="2">
        <v>0</v>
      </c>
      <c r="N71" s="2">
        <v>30</v>
      </c>
      <c r="O71" s="3">
        <v>0</v>
      </c>
      <c r="P71" s="3">
        <f t="shared" si="2"/>
        <v>0</v>
      </c>
      <c r="R71" t="s">
        <v>229</v>
      </c>
      <c r="S71" s="4" t="s">
        <v>452</v>
      </c>
      <c r="T71" s="4"/>
    </row>
    <row r="72" spans="1:20" ht="15" customHeight="1" x14ac:dyDescent="0.25">
      <c r="A72" s="7" t="s">
        <v>230</v>
      </c>
      <c r="B72" s="8" t="s">
        <v>17</v>
      </c>
      <c r="C72">
        <v>1</v>
      </c>
      <c r="D72" t="s">
        <v>231</v>
      </c>
      <c r="E72">
        <v>12</v>
      </c>
      <c r="F72">
        <v>0</v>
      </c>
      <c r="G72" s="2">
        <v>24</v>
      </c>
      <c r="H72" s="2">
        <v>0</v>
      </c>
      <c r="I72" s="2" t="s">
        <v>23</v>
      </c>
      <c r="J72" s="2">
        <v>0</v>
      </c>
      <c r="K72" s="2"/>
      <c r="L72" s="2">
        <v>15</v>
      </c>
      <c r="M72" s="2">
        <v>0</v>
      </c>
      <c r="N72" s="2">
        <v>0</v>
      </c>
      <c r="O72" s="3">
        <v>-14</v>
      </c>
      <c r="P72" s="3">
        <f t="shared" si="2"/>
        <v>-68</v>
      </c>
      <c r="Q72" s="4"/>
      <c r="R72" t="s">
        <v>232</v>
      </c>
      <c r="S72" s="4"/>
      <c r="T72" s="4"/>
    </row>
    <row r="73" spans="1:20" ht="15" customHeight="1" x14ac:dyDescent="0.25">
      <c r="A73" s="7" t="s">
        <v>233</v>
      </c>
      <c r="B73" t="s">
        <v>26</v>
      </c>
      <c r="C73">
        <v>1</v>
      </c>
      <c r="D73" t="s">
        <v>234</v>
      </c>
      <c r="E73">
        <v>19</v>
      </c>
      <c r="F73">
        <v>0</v>
      </c>
      <c r="G73" s="2">
        <v>30</v>
      </c>
      <c r="H73" s="2">
        <v>0</v>
      </c>
      <c r="I73" s="2" t="s">
        <v>23</v>
      </c>
      <c r="J73" s="2">
        <v>12</v>
      </c>
      <c r="K73" s="2"/>
      <c r="L73" s="2">
        <v>15</v>
      </c>
      <c r="M73" s="2">
        <v>0</v>
      </c>
      <c r="N73" s="2">
        <f>51+6</f>
        <v>57</v>
      </c>
      <c r="O73" s="3">
        <v>0</v>
      </c>
      <c r="P73" s="3">
        <f t="shared" si="2"/>
        <v>-15</v>
      </c>
      <c r="R73" t="s">
        <v>235</v>
      </c>
      <c r="S73" s="4"/>
      <c r="T73" s="4"/>
    </row>
    <row r="74" spans="1:20" ht="15" hidden="1" customHeight="1" x14ac:dyDescent="0.25">
      <c r="A74" s="6" t="s">
        <v>236</v>
      </c>
      <c r="B74" t="s">
        <v>21</v>
      </c>
      <c r="C74">
        <v>1</v>
      </c>
      <c r="D74" t="s">
        <v>237</v>
      </c>
      <c r="E74">
        <v>0</v>
      </c>
      <c r="F74">
        <v>0</v>
      </c>
      <c r="G74" s="2">
        <v>0</v>
      </c>
      <c r="H74" s="2">
        <v>0</v>
      </c>
      <c r="I74" s="2" t="s">
        <v>23</v>
      </c>
      <c r="J74" s="2">
        <v>0</v>
      </c>
      <c r="K74" s="2"/>
      <c r="L74" s="2"/>
      <c r="M74" s="2">
        <v>0</v>
      </c>
      <c r="N74" s="2">
        <v>0</v>
      </c>
      <c r="O74" s="3">
        <v>15</v>
      </c>
      <c r="P74" s="3">
        <f t="shared" si="2"/>
        <v>0</v>
      </c>
      <c r="R74" t="s">
        <v>238</v>
      </c>
      <c r="S74" s="4"/>
      <c r="T74" s="4"/>
    </row>
    <row r="75" spans="1:20" ht="15" hidden="1" customHeight="1" thickBot="1" x14ac:dyDescent="0.25">
      <c r="A75" s="7" t="s">
        <v>239</v>
      </c>
      <c r="B75" s="8" t="s">
        <v>17</v>
      </c>
      <c r="C75">
        <v>1</v>
      </c>
      <c r="D75" t="s">
        <v>240</v>
      </c>
      <c r="E75">
        <v>0</v>
      </c>
      <c r="F75">
        <v>0</v>
      </c>
      <c r="G75" s="2">
        <v>0</v>
      </c>
      <c r="H75" s="2">
        <v>0</v>
      </c>
      <c r="I75" s="2" t="s">
        <v>23</v>
      </c>
      <c r="J75" s="2">
        <v>0</v>
      </c>
      <c r="K75" s="2"/>
      <c r="L75" s="2"/>
      <c r="M75" s="2">
        <v>0</v>
      </c>
      <c r="N75" s="2">
        <f>45-45</f>
        <v>0</v>
      </c>
      <c r="O75" s="3">
        <v>0</v>
      </c>
      <c r="P75" s="3">
        <f t="shared" si="2"/>
        <v>-15</v>
      </c>
      <c r="R75" t="s">
        <v>241</v>
      </c>
      <c r="S75" s="4"/>
      <c r="T75" s="4"/>
    </row>
    <row r="76" spans="1:20" ht="15" hidden="1" customHeight="1" thickTop="1" thickBot="1" x14ac:dyDescent="0.3">
      <c r="A76" s="9" t="s">
        <v>242</v>
      </c>
      <c r="B76" t="s">
        <v>17</v>
      </c>
      <c r="C76">
        <v>1</v>
      </c>
      <c r="D76" t="s">
        <v>243</v>
      </c>
      <c r="E76">
        <v>14</v>
      </c>
      <c r="F76">
        <v>10</v>
      </c>
      <c r="G76" s="2">
        <v>48</v>
      </c>
      <c r="H76" s="2">
        <v>0</v>
      </c>
      <c r="I76" s="2" t="s">
        <v>23</v>
      </c>
      <c r="J76" s="2">
        <v>0</v>
      </c>
      <c r="K76" s="2"/>
      <c r="L76" s="2"/>
      <c r="M76" s="2">
        <v>0</v>
      </c>
      <c r="N76" s="2">
        <v>0</v>
      </c>
      <c r="O76" s="3">
        <v>0</v>
      </c>
      <c r="P76" s="3">
        <f t="shared" si="2"/>
        <v>-63</v>
      </c>
      <c r="R76" t="s">
        <v>191</v>
      </c>
      <c r="S76" s="4"/>
      <c r="T76" s="4"/>
    </row>
    <row r="77" spans="1:20" ht="15" customHeight="1" x14ac:dyDescent="0.25">
      <c r="A77" s="7" t="s">
        <v>244</v>
      </c>
      <c r="B77" t="s">
        <v>47</v>
      </c>
      <c r="C77">
        <v>1</v>
      </c>
      <c r="D77" t="s">
        <v>245</v>
      </c>
      <c r="E77">
        <v>0</v>
      </c>
      <c r="F77">
        <v>0</v>
      </c>
      <c r="G77" s="2">
        <v>0</v>
      </c>
      <c r="H77" s="2">
        <v>0</v>
      </c>
      <c r="I77" s="2" t="s">
        <v>23</v>
      </c>
      <c r="J77" s="2">
        <v>0</v>
      </c>
      <c r="K77" s="2"/>
      <c r="L77" s="2">
        <v>15</v>
      </c>
      <c r="M77" s="2">
        <v>0</v>
      </c>
      <c r="N77" s="2">
        <f>22.5-7.5</f>
        <v>15</v>
      </c>
      <c r="O77" s="3">
        <v>0</v>
      </c>
      <c r="P77" s="3">
        <f t="shared" si="2"/>
        <v>-15</v>
      </c>
      <c r="R77" t="s">
        <v>246</v>
      </c>
      <c r="S77" s="4"/>
      <c r="T77" s="4"/>
    </row>
    <row r="78" spans="1:20" ht="15" hidden="1" customHeight="1" x14ac:dyDescent="0.25">
      <c r="A78" s="7" t="s">
        <v>247</v>
      </c>
      <c r="B78" s="8" t="s">
        <v>21</v>
      </c>
      <c r="C78">
        <v>1</v>
      </c>
      <c r="D78" t="s">
        <v>248</v>
      </c>
      <c r="E78">
        <v>20</v>
      </c>
      <c r="F78">
        <v>2</v>
      </c>
      <c r="G78" s="2">
        <v>34</v>
      </c>
      <c r="H78" s="2">
        <v>0</v>
      </c>
      <c r="I78" s="2" t="s">
        <v>23</v>
      </c>
      <c r="J78" s="2">
        <v>0</v>
      </c>
      <c r="K78" s="2"/>
      <c r="L78" s="2"/>
      <c r="M78" s="2">
        <v>0</v>
      </c>
      <c r="N78" s="2">
        <f>62.5-62.5</f>
        <v>0</v>
      </c>
      <c r="O78" s="3">
        <v>0</v>
      </c>
      <c r="P78" s="3">
        <f t="shared" si="2"/>
        <v>-49</v>
      </c>
      <c r="R78" t="s">
        <v>125</v>
      </c>
      <c r="S78" s="4"/>
      <c r="T78" s="4"/>
    </row>
    <row r="79" spans="1:20" ht="15" hidden="1" customHeight="1" x14ac:dyDescent="0.25">
      <c r="A79" s="7" t="s">
        <v>249</v>
      </c>
      <c r="B79" t="s">
        <v>47</v>
      </c>
      <c r="C79">
        <v>1</v>
      </c>
      <c r="D79" t="s">
        <v>250</v>
      </c>
      <c r="E79">
        <v>17</v>
      </c>
      <c r="F79">
        <v>0</v>
      </c>
      <c r="G79" s="2">
        <v>30</v>
      </c>
      <c r="H79" s="2">
        <v>0</v>
      </c>
      <c r="I79" s="2">
        <v>0</v>
      </c>
      <c r="J79" s="2">
        <v>12</v>
      </c>
      <c r="K79" s="2"/>
      <c r="L79" s="2"/>
      <c r="M79" s="2">
        <v>0</v>
      </c>
      <c r="N79" s="2">
        <v>30</v>
      </c>
      <c r="O79" s="3">
        <v>0</v>
      </c>
      <c r="P79" s="3">
        <f t="shared" si="2"/>
        <v>-12</v>
      </c>
      <c r="R79" t="s">
        <v>251</v>
      </c>
      <c r="S79" s="4" t="s">
        <v>449</v>
      </c>
      <c r="T79" s="4"/>
    </row>
    <row r="80" spans="1:20" ht="15" customHeight="1" x14ac:dyDescent="0.25">
      <c r="A80" s="7" t="s">
        <v>252</v>
      </c>
      <c r="B80" s="8" t="s">
        <v>33</v>
      </c>
      <c r="C80">
        <v>1</v>
      </c>
      <c r="D80" t="s">
        <v>253</v>
      </c>
      <c r="E80">
        <v>0</v>
      </c>
      <c r="F80">
        <v>0</v>
      </c>
      <c r="G80" s="2">
        <v>0</v>
      </c>
      <c r="H80" s="2">
        <v>0</v>
      </c>
      <c r="I80" s="2" t="s">
        <v>23</v>
      </c>
      <c r="J80" s="2">
        <v>0</v>
      </c>
      <c r="K80" s="2"/>
      <c r="L80" s="2">
        <v>15</v>
      </c>
      <c r="M80" s="2">
        <v>0</v>
      </c>
      <c r="N80" s="2">
        <v>0</v>
      </c>
      <c r="O80" s="3">
        <v>7.5</v>
      </c>
      <c r="P80" s="3">
        <f t="shared" si="2"/>
        <v>-22.5</v>
      </c>
      <c r="Q80" s="4"/>
      <c r="R80" t="s">
        <v>254</v>
      </c>
      <c r="S80" s="4"/>
      <c r="T80" s="4"/>
    </row>
    <row r="81" spans="1:20" ht="15" customHeight="1" x14ac:dyDescent="0.25">
      <c r="A81" s="7" t="s">
        <v>255</v>
      </c>
      <c r="B81" t="s">
        <v>51</v>
      </c>
      <c r="C81">
        <v>1</v>
      </c>
      <c r="D81" t="s">
        <v>256</v>
      </c>
      <c r="E81">
        <v>0</v>
      </c>
      <c r="F81">
        <v>0</v>
      </c>
      <c r="G81" s="2">
        <v>0</v>
      </c>
      <c r="H81" s="2">
        <v>8</v>
      </c>
      <c r="I81" s="2" t="s">
        <v>23</v>
      </c>
      <c r="J81" s="2">
        <v>12</v>
      </c>
      <c r="K81" s="2"/>
      <c r="L81" s="2">
        <v>15</v>
      </c>
      <c r="M81" s="2">
        <v>35</v>
      </c>
      <c r="N81" s="2">
        <v>0</v>
      </c>
      <c r="O81" s="3">
        <v>0</v>
      </c>
      <c r="P81" s="3">
        <f t="shared" si="2"/>
        <v>-15</v>
      </c>
      <c r="R81" t="s">
        <v>257</v>
      </c>
      <c r="S81" s="4"/>
      <c r="T81" s="4"/>
    </row>
    <row r="82" spans="1:20" ht="15" customHeight="1" x14ac:dyDescent="0.25">
      <c r="A82" s="7" t="s">
        <v>258</v>
      </c>
      <c r="B82" t="s">
        <v>51</v>
      </c>
      <c r="C82">
        <v>1</v>
      </c>
      <c r="D82" t="s">
        <v>259</v>
      </c>
      <c r="E82">
        <v>0</v>
      </c>
      <c r="F82">
        <v>0</v>
      </c>
      <c r="G82" s="2">
        <v>0</v>
      </c>
      <c r="H82" s="2">
        <v>8</v>
      </c>
      <c r="I82" s="2" t="s">
        <v>23</v>
      </c>
      <c r="J82" s="2">
        <v>10.5</v>
      </c>
      <c r="K82" s="2"/>
      <c r="L82" s="2">
        <v>15</v>
      </c>
      <c r="M82" s="2">
        <v>0</v>
      </c>
      <c r="N82" s="2">
        <v>33.5</v>
      </c>
      <c r="O82" s="3">
        <v>0</v>
      </c>
      <c r="P82" s="3">
        <f t="shared" si="2"/>
        <v>-15</v>
      </c>
      <c r="R82" t="s">
        <v>260</v>
      </c>
      <c r="S82" s="4"/>
      <c r="T82" s="4"/>
    </row>
    <row r="83" spans="1:20" ht="15" hidden="1" customHeight="1" x14ac:dyDescent="0.25">
      <c r="A83" s="7" t="s">
        <v>261</v>
      </c>
      <c r="B83" t="s">
        <v>26</v>
      </c>
      <c r="C83">
        <v>1</v>
      </c>
      <c r="D83" t="s">
        <v>262</v>
      </c>
      <c r="E83">
        <v>0</v>
      </c>
      <c r="F83">
        <v>0</v>
      </c>
      <c r="G83" s="2">
        <v>0</v>
      </c>
      <c r="H83" s="2">
        <v>8</v>
      </c>
      <c r="I83" s="2" t="s">
        <v>23</v>
      </c>
      <c r="J83" s="2">
        <v>12</v>
      </c>
      <c r="K83" s="2"/>
      <c r="L83" s="2"/>
      <c r="M83" s="2">
        <v>0</v>
      </c>
      <c r="N83" s="2">
        <v>0</v>
      </c>
      <c r="O83" s="3">
        <v>23</v>
      </c>
      <c r="P83" s="3">
        <f t="shared" si="2"/>
        <v>-12</v>
      </c>
      <c r="R83" t="s">
        <v>263</v>
      </c>
      <c r="S83" s="4" t="s">
        <v>450</v>
      </c>
      <c r="T83" s="4"/>
    </row>
    <row r="84" spans="1:20" ht="15" customHeight="1" x14ac:dyDescent="0.25">
      <c r="A84" s="7" t="s">
        <v>264</v>
      </c>
      <c r="B84" t="s">
        <v>51</v>
      </c>
      <c r="C84">
        <v>1</v>
      </c>
      <c r="D84" t="s">
        <v>265</v>
      </c>
      <c r="E84">
        <v>15</v>
      </c>
      <c r="F84">
        <v>0</v>
      </c>
      <c r="G84" s="2">
        <v>30</v>
      </c>
      <c r="H84" s="2">
        <v>0</v>
      </c>
      <c r="I84" s="2">
        <v>0</v>
      </c>
      <c r="J84" s="2">
        <v>12</v>
      </c>
      <c r="K84" s="2"/>
      <c r="L84" s="2">
        <v>15</v>
      </c>
      <c r="M84" s="2">
        <v>0</v>
      </c>
      <c r="N84" s="2">
        <f>60-15</f>
        <v>45</v>
      </c>
      <c r="O84" s="3">
        <v>0</v>
      </c>
      <c r="P84" s="3">
        <f t="shared" si="2"/>
        <v>-12</v>
      </c>
      <c r="R84" t="s">
        <v>266</v>
      </c>
      <c r="S84" s="4"/>
      <c r="T84" s="4"/>
    </row>
    <row r="85" spans="1:20" ht="15" customHeight="1" x14ac:dyDescent="0.25">
      <c r="A85" s="7" t="s">
        <v>267</v>
      </c>
      <c r="B85" t="s">
        <v>47</v>
      </c>
      <c r="C85">
        <v>1</v>
      </c>
      <c r="D85" t="s">
        <v>268</v>
      </c>
      <c r="E85">
        <v>1</v>
      </c>
      <c r="F85">
        <v>0</v>
      </c>
      <c r="G85" s="2">
        <v>2</v>
      </c>
      <c r="H85" s="2">
        <v>0</v>
      </c>
      <c r="I85" s="2" t="s">
        <v>23</v>
      </c>
      <c r="J85" s="2">
        <v>12</v>
      </c>
      <c r="K85" s="2"/>
      <c r="L85" s="2">
        <v>15</v>
      </c>
      <c r="M85" s="2">
        <v>0</v>
      </c>
      <c r="N85" s="2">
        <f>20.5+7.5+1</f>
        <v>29</v>
      </c>
      <c r="O85" s="3">
        <v>0</v>
      </c>
      <c r="P85" s="3">
        <f t="shared" si="2"/>
        <v>-15</v>
      </c>
      <c r="R85" t="s">
        <v>152</v>
      </c>
      <c r="S85" s="4"/>
      <c r="T85" s="4"/>
    </row>
    <row r="86" spans="1:20" ht="15" hidden="1" customHeight="1" x14ac:dyDescent="0.25">
      <c r="A86" s="7" t="s">
        <v>269</v>
      </c>
      <c r="B86" t="s">
        <v>51</v>
      </c>
      <c r="C86">
        <v>1</v>
      </c>
      <c r="D86" t="s">
        <v>270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>
        <v>12</v>
      </c>
      <c r="K86" s="2"/>
      <c r="L86" s="2"/>
      <c r="M86" s="2">
        <v>0</v>
      </c>
      <c r="N86" s="2">
        <v>0</v>
      </c>
      <c r="O86" s="3">
        <v>0</v>
      </c>
      <c r="P86" s="3">
        <f t="shared" si="2"/>
        <v>-12</v>
      </c>
      <c r="R86" t="s">
        <v>271</v>
      </c>
      <c r="S86" s="4"/>
      <c r="T86" s="4"/>
    </row>
    <row r="87" spans="1:20" ht="15" customHeight="1" x14ac:dyDescent="0.25">
      <c r="A87" s="6" t="s">
        <v>272</v>
      </c>
      <c r="B87" t="s">
        <v>47</v>
      </c>
      <c r="C87">
        <v>1</v>
      </c>
      <c r="D87" t="s">
        <v>273</v>
      </c>
      <c r="E87">
        <v>0</v>
      </c>
      <c r="F87">
        <v>0</v>
      </c>
      <c r="G87" s="2">
        <v>0</v>
      </c>
      <c r="H87" s="2">
        <v>0</v>
      </c>
      <c r="I87" s="2">
        <v>0</v>
      </c>
      <c r="J87" s="2">
        <v>0</v>
      </c>
      <c r="K87" s="2"/>
      <c r="L87" s="2">
        <v>15</v>
      </c>
      <c r="M87" s="2">
        <v>0</v>
      </c>
      <c r="N87" s="2">
        <v>15</v>
      </c>
      <c r="O87" s="3">
        <v>0</v>
      </c>
      <c r="P87" s="3">
        <f t="shared" si="2"/>
        <v>0</v>
      </c>
      <c r="R87" t="s">
        <v>274</v>
      </c>
      <c r="S87" s="4"/>
      <c r="T87" s="4"/>
    </row>
    <row r="88" spans="1:20" ht="15" customHeight="1" x14ac:dyDescent="0.25">
      <c r="A88" s="7" t="s">
        <v>275</v>
      </c>
      <c r="B88" t="s">
        <v>17</v>
      </c>
      <c r="C88">
        <v>1</v>
      </c>
      <c r="D88" t="s">
        <v>276</v>
      </c>
      <c r="E88">
        <v>19</v>
      </c>
      <c r="F88">
        <v>0</v>
      </c>
      <c r="G88" s="2">
        <v>30</v>
      </c>
      <c r="H88" s="2">
        <v>0</v>
      </c>
      <c r="I88" s="2" t="s">
        <v>23</v>
      </c>
      <c r="J88" s="2">
        <v>0</v>
      </c>
      <c r="K88" s="2"/>
      <c r="L88" s="2">
        <v>15</v>
      </c>
      <c r="M88" s="2">
        <v>0</v>
      </c>
      <c r="N88" s="2">
        <f>51-6</f>
        <v>45</v>
      </c>
      <c r="O88" s="3">
        <v>0</v>
      </c>
      <c r="P88" s="3">
        <f t="shared" si="2"/>
        <v>-15</v>
      </c>
      <c r="R88" t="s">
        <v>235</v>
      </c>
      <c r="S88" s="4"/>
      <c r="T88" s="4"/>
    </row>
    <row r="89" spans="1:20" ht="15" customHeight="1" x14ac:dyDescent="0.25">
      <c r="A89" s="7" t="s">
        <v>277</v>
      </c>
      <c r="B89" t="s">
        <v>43</v>
      </c>
      <c r="C89">
        <v>1</v>
      </c>
      <c r="D89" t="s">
        <v>278</v>
      </c>
      <c r="E89">
        <v>0</v>
      </c>
      <c r="F89">
        <v>0</v>
      </c>
      <c r="G89" s="2">
        <v>0</v>
      </c>
      <c r="H89" s="2">
        <v>0</v>
      </c>
      <c r="I89" s="2">
        <v>0</v>
      </c>
      <c r="J89" s="2">
        <v>0</v>
      </c>
      <c r="K89" s="2"/>
      <c r="L89" s="2">
        <v>15</v>
      </c>
      <c r="M89" s="2">
        <v>0</v>
      </c>
      <c r="N89" s="2">
        <v>0</v>
      </c>
      <c r="O89" s="3">
        <v>0</v>
      </c>
      <c r="P89" s="3">
        <f t="shared" si="2"/>
        <v>-15</v>
      </c>
      <c r="R89" t="s">
        <v>279</v>
      </c>
      <c r="S89" s="4"/>
      <c r="T89" s="4"/>
    </row>
    <row r="90" spans="1:20" ht="15" hidden="1" customHeight="1" x14ac:dyDescent="0.25">
      <c r="A90" s="6" t="s">
        <v>280</v>
      </c>
      <c r="B90" t="s">
        <v>26</v>
      </c>
      <c r="C90">
        <v>1</v>
      </c>
      <c r="D90" t="s">
        <v>281</v>
      </c>
      <c r="E90">
        <v>10</v>
      </c>
      <c r="F90">
        <v>3</v>
      </c>
      <c r="G90" s="2">
        <v>50</v>
      </c>
      <c r="H90" s="2">
        <v>0</v>
      </c>
      <c r="I90" s="2" t="s">
        <v>23</v>
      </c>
      <c r="J90" s="2">
        <v>0</v>
      </c>
      <c r="K90" s="2"/>
      <c r="L90" s="2"/>
      <c r="M90" s="2">
        <v>0</v>
      </c>
      <c r="N90" s="2">
        <v>42</v>
      </c>
      <c r="O90" s="3">
        <v>23</v>
      </c>
      <c r="P90" s="3">
        <f t="shared" si="2"/>
        <v>0</v>
      </c>
      <c r="R90" t="s">
        <v>282</v>
      </c>
      <c r="S90" s="4"/>
      <c r="T90" s="4"/>
    </row>
    <row r="91" spans="1:20" ht="15" customHeight="1" x14ac:dyDescent="0.25">
      <c r="A91" s="7" t="s">
        <v>283</v>
      </c>
      <c r="B91" t="s">
        <v>33</v>
      </c>
      <c r="C91">
        <v>1</v>
      </c>
      <c r="D91" t="s">
        <v>284</v>
      </c>
      <c r="E91">
        <v>19</v>
      </c>
      <c r="F91">
        <v>13</v>
      </c>
      <c r="G91" s="2">
        <v>50</v>
      </c>
      <c r="H91" s="2">
        <v>8</v>
      </c>
      <c r="I91" s="2" t="s">
        <v>23</v>
      </c>
      <c r="J91" s="2">
        <v>0</v>
      </c>
      <c r="K91" s="2"/>
      <c r="L91" s="2">
        <v>15</v>
      </c>
      <c r="M91" s="2">
        <v>73</v>
      </c>
      <c r="N91" s="2">
        <v>0</v>
      </c>
      <c r="O91" s="3">
        <v>13</v>
      </c>
      <c r="P91" s="3">
        <f t="shared" si="2"/>
        <v>-2</v>
      </c>
      <c r="R91" t="s">
        <v>285</v>
      </c>
      <c r="S91" s="4" t="s">
        <v>451</v>
      </c>
      <c r="T91" s="4"/>
    </row>
    <row r="92" spans="1:20" ht="15" customHeight="1" x14ac:dyDescent="0.25">
      <c r="A92" s="6" t="s">
        <v>286</v>
      </c>
      <c r="B92" t="s">
        <v>47</v>
      </c>
      <c r="C92">
        <v>1</v>
      </c>
      <c r="D92" t="s">
        <v>287</v>
      </c>
      <c r="E92">
        <v>19</v>
      </c>
      <c r="F92">
        <v>0</v>
      </c>
      <c r="G92" s="2">
        <v>30</v>
      </c>
      <c r="H92" s="2">
        <v>0</v>
      </c>
      <c r="I92" s="2">
        <v>0</v>
      </c>
      <c r="J92" s="2">
        <v>0</v>
      </c>
      <c r="K92" s="2"/>
      <c r="L92" s="2">
        <v>15</v>
      </c>
      <c r="M92" s="2">
        <v>0</v>
      </c>
      <c r="N92" s="2">
        <v>30</v>
      </c>
      <c r="O92" s="3">
        <v>30</v>
      </c>
      <c r="P92" s="3">
        <f t="shared" si="2"/>
        <v>15</v>
      </c>
      <c r="R92" t="s">
        <v>288</v>
      </c>
      <c r="S92" s="4"/>
      <c r="T92" s="4"/>
    </row>
    <row r="93" spans="1:20" ht="15" customHeight="1" x14ac:dyDescent="0.25">
      <c r="A93" s="7" t="s">
        <v>289</v>
      </c>
      <c r="B93" s="8" t="s">
        <v>21</v>
      </c>
      <c r="C93">
        <v>1</v>
      </c>
      <c r="D93" t="s">
        <v>290</v>
      </c>
      <c r="E93">
        <v>0</v>
      </c>
      <c r="F93">
        <v>2</v>
      </c>
      <c r="G93" s="2">
        <v>4</v>
      </c>
      <c r="H93" s="2">
        <v>0</v>
      </c>
      <c r="I93" s="2" t="s">
        <v>23</v>
      </c>
      <c r="J93" s="2">
        <v>12</v>
      </c>
      <c r="K93" s="2"/>
      <c r="L93" s="2">
        <v>15</v>
      </c>
      <c r="M93" s="2">
        <v>0</v>
      </c>
      <c r="N93" s="2">
        <f>34.5-7.5</f>
        <v>27</v>
      </c>
      <c r="O93" s="3">
        <v>0</v>
      </c>
      <c r="P93" s="3">
        <f t="shared" si="2"/>
        <v>-19</v>
      </c>
      <c r="Q93" s="4"/>
      <c r="R93" t="s">
        <v>291</v>
      </c>
      <c r="S93" s="4"/>
      <c r="T93" s="4"/>
    </row>
    <row r="94" spans="1:20" ht="15" hidden="1" customHeight="1" x14ac:dyDescent="0.25">
      <c r="A94" s="8" t="s">
        <v>292</v>
      </c>
      <c r="B94" t="s">
        <v>17</v>
      </c>
      <c r="C94">
        <v>1</v>
      </c>
      <c r="D94" t="s">
        <v>293</v>
      </c>
      <c r="E94">
        <v>0</v>
      </c>
      <c r="F94">
        <v>0</v>
      </c>
      <c r="G94" s="2">
        <v>0</v>
      </c>
      <c r="H94" s="2">
        <v>0</v>
      </c>
      <c r="I94" s="2">
        <v>0</v>
      </c>
      <c r="J94" s="2">
        <v>0</v>
      </c>
      <c r="K94" s="2"/>
      <c r="L94" s="2"/>
      <c r="M94" s="2">
        <v>0</v>
      </c>
      <c r="N94" s="2">
        <v>0</v>
      </c>
      <c r="O94" s="3">
        <v>0</v>
      </c>
      <c r="P94" s="3">
        <f t="shared" si="2"/>
        <v>0</v>
      </c>
      <c r="Q94" t="s">
        <v>446</v>
      </c>
      <c r="R94" t="s">
        <v>294</v>
      </c>
      <c r="S94" s="4"/>
      <c r="T94" s="4"/>
    </row>
    <row r="95" spans="1:20" ht="15" customHeight="1" x14ac:dyDescent="0.25">
      <c r="A95" s="6" t="s">
        <v>295</v>
      </c>
      <c r="B95" t="s">
        <v>43</v>
      </c>
      <c r="C95">
        <v>1</v>
      </c>
      <c r="D95" t="s">
        <v>296</v>
      </c>
      <c r="E95">
        <v>1</v>
      </c>
      <c r="F95">
        <v>0</v>
      </c>
      <c r="G95" s="2">
        <v>2</v>
      </c>
      <c r="H95" s="2">
        <v>0</v>
      </c>
      <c r="I95" s="2" t="s">
        <v>23</v>
      </c>
      <c r="J95" s="2">
        <v>0</v>
      </c>
      <c r="K95" s="2"/>
      <c r="L95" s="2">
        <v>15</v>
      </c>
      <c r="M95" s="2">
        <v>0</v>
      </c>
      <c r="N95" s="2">
        <f>55-8</f>
        <v>47</v>
      </c>
      <c r="O95" s="3">
        <v>0</v>
      </c>
      <c r="P95" s="3">
        <f t="shared" si="2"/>
        <v>15</v>
      </c>
      <c r="R95" t="s">
        <v>297</v>
      </c>
      <c r="S95" s="4"/>
      <c r="T95" s="4"/>
    </row>
    <row r="96" spans="1:20" ht="15" customHeight="1" x14ac:dyDescent="0.25">
      <c r="A96" s="6" t="s">
        <v>298</v>
      </c>
      <c r="B96" t="s">
        <v>33</v>
      </c>
      <c r="C96">
        <v>1</v>
      </c>
      <c r="D96" t="s">
        <v>299</v>
      </c>
      <c r="E96">
        <v>0</v>
      </c>
      <c r="F96">
        <v>0</v>
      </c>
      <c r="G96" s="2">
        <v>0</v>
      </c>
      <c r="H96" s="2">
        <v>8</v>
      </c>
      <c r="I96" s="2" t="s">
        <v>23</v>
      </c>
      <c r="J96" s="2">
        <v>0</v>
      </c>
      <c r="K96" s="2"/>
      <c r="L96" s="2">
        <v>15</v>
      </c>
      <c r="M96" s="2">
        <v>0</v>
      </c>
      <c r="N96" s="2">
        <v>38</v>
      </c>
      <c r="O96" s="3">
        <v>0</v>
      </c>
      <c r="P96" s="3">
        <f t="shared" si="2"/>
        <v>0</v>
      </c>
      <c r="R96" t="s">
        <v>300</v>
      </c>
      <c r="S96" s="4"/>
      <c r="T96" s="4"/>
    </row>
    <row r="97" spans="1:20" ht="15" hidden="1" customHeight="1" x14ac:dyDescent="0.25">
      <c r="A97" s="6" t="s">
        <v>301</v>
      </c>
      <c r="B97" t="s">
        <v>21</v>
      </c>
      <c r="C97">
        <v>1</v>
      </c>
      <c r="D97" t="s">
        <v>302</v>
      </c>
      <c r="E97">
        <v>10</v>
      </c>
      <c r="F97">
        <v>0</v>
      </c>
      <c r="G97" s="2">
        <v>15</v>
      </c>
      <c r="H97" s="2">
        <v>0</v>
      </c>
      <c r="I97" s="2">
        <v>0</v>
      </c>
      <c r="J97" s="2">
        <v>0</v>
      </c>
      <c r="K97" s="2"/>
      <c r="L97" s="2"/>
      <c r="M97" s="2">
        <v>0</v>
      </c>
      <c r="N97" s="2">
        <v>15</v>
      </c>
      <c r="O97" s="3">
        <v>0</v>
      </c>
      <c r="P97" s="3">
        <f t="shared" si="2"/>
        <v>0</v>
      </c>
      <c r="R97" t="s">
        <v>303</v>
      </c>
      <c r="S97" s="4"/>
      <c r="T97" s="4"/>
    </row>
    <row r="98" spans="1:20" ht="15" hidden="1" customHeight="1" x14ac:dyDescent="0.25">
      <c r="A98" s="7" t="s">
        <v>304</v>
      </c>
      <c r="B98" s="8" t="s">
        <v>21</v>
      </c>
      <c r="C98">
        <v>1</v>
      </c>
      <c r="D98" t="s">
        <v>305</v>
      </c>
      <c r="E98">
        <v>0</v>
      </c>
      <c r="F98">
        <v>0</v>
      </c>
      <c r="G98" s="2">
        <v>0</v>
      </c>
      <c r="H98" s="2">
        <v>0</v>
      </c>
      <c r="I98" s="2">
        <v>0</v>
      </c>
      <c r="J98" s="2">
        <v>0</v>
      </c>
      <c r="K98" s="2"/>
      <c r="L98" s="2"/>
      <c r="M98" s="2">
        <v>0</v>
      </c>
      <c r="N98" s="2">
        <v>0</v>
      </c>
      <c r="O98" s="3">
        <v>-19.25</v>
      </c>
      <c r="P98" s="3">
        <f t="shared" si="2"/>
        <v>-19.25</v>
      </c>
      <c r="R98" t="s">
        <v>306</v>
      </c>
      <c r="S98" s="4" t="s">
        <v>451</v>
      </c>
      <c r="T98" s="4"/>
    </row>
    <row r="99" spans="1:20" ht="15" customHeight="1" x14ac:dyDescent="0.25">
      <c r="A99" s="7" t="s">
        <v>307</v>
      </c>
      <c r="B99" t="s">
        <v>51</v>
      </c>
      <c r="C99">
        <v>1</v>
      </c>
      <c r="D99" t="s">
        <v>308</v>
      </c>
      <c r="E99">
        <v>0</v>
      </c>
      <c r="F99">
        <v>0</v>
      </c>
      <c r="G99" s="2">
        <v>0</v>
      </c>
      <c r="H99" s="2">
        <v>0</v>
      </c>
      <c r="I99" s="2" t="s">
        <v>23</v>
      </c>
      <c r="J99" s="2">
        <v>7</v>
      </c>
      <c r="K99" s="2"/>
      <c r="L99" s="2">
        <v>15</v>
      </c>
      <c r="M99" s="2">
        <v>0</v>
      </c>
      <c r="N99" s="2">
        <v>22</v>
      </c>
      <c r="O99" s="3">
        <v>0</v>
      </c>
      <c r="P99" s="3">
        <f t="shared" si="2"/>
        <v>-15</v>
      </c>
      <c r="R99" t="s">
        <v>309</v>
      </c>
      <c r="S99" s="4"/>
      <c r="T99" s="4"/>
    </row>
    <row r="100" spans="1:20" ht="15" customHeight="1" x14ac:dyDescent="0.25">
      <c r="A100" s="7" t="s">
        <v>310</v>
      </c>
      <c r="B100" s="8" t="s">
        <v>21</v>
      </c>
      <c r="C100">
        <v>1</v>
      </c>
      <c r="D100" t="s">
        <v>311</v>
      </c>
      <c r="E100">
        <v>20</v>
      </c>
      <c r="F100">
        <v>14</v>
      </c>
      <c r="G100" s="2">
        <v>50</v>
      </c>
      <c r="H100" s="2">
        <v>4</v>
      </c>
      <c r="I100" s="2" t="s">
        <v>23</v>
      </c>
      <c r="J100" s="2">
        <v>12</v>
      </c>
      <c r="K100" s="2"/>
      <c r="L100" s="2">
        <v>15</v>
      </c>
      <c r="M100" s="2">
        <v>0</v>
      </c>
      <c r="N100" s="2">
        <v>69</v>
      </c>
      <c r="O100" s="3">
        <v>0</v>
      </c>
      <c r="P100" s="3">
        <f t="shared" si="2"/>
        <v>-27</v>
      </c>
      <c r="Q100" s="4"/>
      <c r="R100" t="s">
        <v>312</v>
      </c>
      <c r="S100" s="4" t="s">
        <v>450</v>
      </c>
      <c r="T100" s="4"/>
    </row>
    <row r="101" spans="1:20" ht="15" customHeight="1" x14ac:dyDescent="0.25">
      <c r="A101" s="7" t="s">
        <v>313</v>
      </c>
      <c r="B101" t="s">
        <v>43</v>
      </c>
      <c r="C101">
        <v>1</v>
      </c>
      <c r="D101" t="s">
        <v>314</v>
      </c>
      <c r="E101">
        <v>0</v>
      </c>
      <c r="F101">
        <v>0</v>
      </c>
      <c r="G101" s="2">
        <v>0</v>
      </c>
      <c r="H101" s="2">
        <v>0</v>
      </c>
      <c r="I101" s="2" t="s">
        <v>23</v>
      </c>
      <c r="J101" s="2">
        <v>0</v>
      </c>
      <c r="K101" s="2"/>
      <c r="L101" s="2">
        <v>15</v>
      </c>
      <c r="M101" s="2">
        <f>37.5-22.5</f>
        <v>15</v>
      </c>
      <c r="N101" s="2">
        <v>0</v>
      </c>
      <c r="O101" s="3">
        <v>0</v>
      </c>
      <c r="P101" s="3">
        <f t="shared" si="2"/>
        <v>-15</v>
      </c>
      <c r="R101" t="s">
        <v>315</v>
      </c>
      <c r="S101" s="4"/>
      <c r="T101" s="4"/>
    </row>
    <row r="102" spans="1:20" ht="15" hidden="1" customHeight="1" x14ac:dyDescent="0.25">
      <c r="A102" s="8" t="s">
        <v>316</v>
      </c>
      <c r="B102" t="s">
        <v>26</v>
      </c>
      <c r="C102">
        <v>1</v>
      </c>
      <c r="D102" t="s">
        <v>317</v>
      </c>
      <c r="E102">
        <v>0</v>
      </c>
      <c r="F102">
        <v>0</v>
      </c>
      <c r="G102" s="2">
        <v>0</v>
      </c>
      <c r="H102" s="2">
        <v>0</v>
      </c>
      <c r="I102" s="2">
        <v>0</v>
      </c>
      <c r="J102" s="2">
        <v>0</v>
      </c>
      <c r="K102" s="2"/>
      <c r="L102" s="2"/>
      <c r="M102" s="2">
        <v>0</v>
      </c>
      <c r="N102" s="2">
        <v>0</v>
      </c>
      <c r="O102" s="3">
        <v>0</v>
      </c>
      <c r="P102" s="3">
        <f t="shared" si="2"/>
        <v>0</v>
      </c>
      <c r="Q102" t="s">
        <v>446</v>
      </c>
      <c r="R102" t="s">
        <v>318</v>
      </c>
      <c r="S102" s="4"/>
      <c r="T102" s="4"/>
    </row>
    <row r="103" spans="1:20" ht="15" hidden="1" customHeight="1" x14ac:dyDescent="0.25">
      <c r="A103" s="6" t="s">
        <v>319</v>
      </c>
      <c r="B103" t="s">
        <v>21</v>
      </c>
      <c r="C103">
        <v>1</v>
      </c>
      <c r="D103" t="s">
        <v>320</v>
      </c>
      <c r="E103">
        <v>11</v>
      </c>
      <c r="F103">
        <v>10</v>
      </c>
      <c r="G103" s="2">
        <v>47.5</v>
      </c>
      <c r="H103" s="2">
        <v>2.5</v>
      </c>
      <c r="I103" s="2" t="s">
        <v>23</v>
      </c>
      <c r="J103" s="2">
        <v>12</v>
      </c>
      <c r="K103" s="2"/>
      <c r="L103" s="2"/>
      <c r="M103" s="2">
        <v>0</v>
      </c>
      <c r="N103" s="2">
        <v>77</v>
      </c>
      <c r="O103" s="3">
        <v>0</v>
      </c>
      <c r="P103" s="3">
        <f t="shared" si="2"/>
        <v>0</v>
      </c>
      <c r="R103" t="s">
        <v>321</v>
      </c>
      <c r="S103" s="4"/>
      <c r="T103" s="4"/>
    </row>
    <row r="104" spans="1:20" ht="15" customHeight="1" x14ac:dyDescent="0.25">
      <c r="A104" s="7" t="s">
        <v>322</v>
      </c>
      <c r="B104" t="s">
        <v>26</v>
      </c>
      <c r="C104">
        <v>1</v>
      </c>
      <c r="D104" t="s">
        <v>323</v>
      </c>
      <c r="E104">
        <v>0</v>
      </c>
      <c r="F104">
        <v>0</v>
      </c>
      <c r="G104" s="2">
        <v>0</v>
      </c>
      <c r="H104" s="2">
        <v>0</v>
      </c>
      <c r="I104" s="2" t="s">
        <v>23</v>
      </c>
      <c r="J104" s="2">
        <v>12</v>
      </c>
      <c r="K104" s="2"/>
      <c r="L104" s="2">
        <v>15</v>
      </c>
      <c r="M104" s="2">
        <v>0</v>
      </c>
      <c r="N104" s="2">
        <v>45</v>
      </c>
      <c r="O104" s="3">
        <v>0</v>
      </c>
      <c r="P104" s="3">
        <f t="shared" si="2"/>
        <v>3</v>
      </c>
      <c r="R104" t="s">
        <v>324</v>
      </c>
      <c r="S104" s="4" t="s">
        <v>452</v>
      </c>
      <c r="T104" s="4"/>
    </row>
    <row r="105" spans="1:20" ht="15" customHeight="1" x14ac:dyDescent="0.25">
      <c r="A105" s="6" t="s">
        <v>325</v>
      </c>
      <c r="B105" t="s">
        <v>26</v>
      </c>
      <c r="C105">
        <v>1</v>
      </c>
      <c r="D105" t="s">
        <v>326</v>
      </c>
      <c r="E105">
        <v>20</v>
      </c>
      <c r="F105">
        <v>0</v>
      </c>
      <c r="G105" s="2">
        <v>30</v>
      </c>
      <c r="H105" s="2">
        <v>0</v>
      </c>
      <c r="I105" s="2" t="s">
        <v>23</v>
      </c>
      <c r="J105" s="2">
        <v>12</v>
      </c>
      <c r="K105" s="2"/>
      <c r="L105" s="2">
        <v>15</v>
      </c>
      <c r="M105" s="2">
        <v>0</v>
      </c>
      <c r="N105" s="2">
        <f>58.5+7.5+6</f>
        <v>72</v>
      </c>
      <c r="O105" s="3">
        <v>0</v>
      </c>
      <c r="P105" s="3">
        <f t="shared" si="2"/>
        <v>0</v>
      </c>
      <c r="R105" t="s">
        <v>327</v>
      </c>
      <c r="S105" s="4"/>
      <c r="T105" s="4"/>
    </row>
    <row r="106" spans="1:20" ht="15" customHeight="1" x14ac:dyDescent="0.25">
      <c r="A106" s="7" t="s">
        <v>328</v>
      </c>
      <c r="B106" s="8" t="s">
        <v>47</v>
      </c>
      <c r="C106">
        <v>1</v>
      </c>
      <c r="D106" t="s">
        <v>329</v>
      </c>
      <c r="E106">
        <v>8</v>
      </c>
      <c r="F106">
        <v>0</v>
      </c>
      <c r="G106" s="2">
        <v>16</v>
      </c>
      <c r="H106" s="2">
        <v>0</v>
      </c>
      <c r="I106" s="2">
        <v>0</v>
      </c>
      <c r="J106" s="2">
        <v>12</v>
      </c>
      <c r="K106" s="2"/>
      <c r="L106" s="2">
        <v>15</v>
      </c>
      <c r="M106" s="2">
        <v>0</v>
      </c>
      <c r="N106" s="2">
        <v>15</v>
      </c>
      <c r="O106" s="3">
        <v>0</v>
      </c>
      <c r="P106" s="3">
        <f t="shared" si="2"/>
        <v>-28</v>
      </c>
      <c r="Q106" s="4"/>
      <c r="R106" t="s">
        <v>330</v>
      </c>
      <c r="S106" s="4"/>
      <c r="T106" s="4"/>
    </row>
    <row r="107" spans="1:20" ht="15" customHeight="1" x14ac:dyDescent="0.25">
      <c r="A107" s="7" t="s">
        <v>331</v>
      </c>
      <c r="B107" s="8" t="s">
        <v>21</v>
      </c>
      <c r="C107">
        <v>1</v>
      </c>
      <c r="D107" t="s">
        <v>332</v>
      </c>
      <c r="E107">
        <v>4</v>
      </c>
      <c r="F107">
        <v>0</v>
      </c>
      <c r="G107" s="2">
        <v>8</v>
      </c>
      <c r="H107" s="2">
        <v>0</v>
      </c>
      <c r="I107" s="2" t="s">
        <v>23</v>
      </c>
      <c r="J107" s="2">
        <v>12</v>
      </c>
      <c r="K107" s="2"/>
      <c r="L107" s="2">
        <v>15</v>
      </c>
      <c r="M107" s="2">
        <v>4</v>
      </c>
      <c r="N107" s="2">
        <v>0</v>
      </c>
      <c r="O107" s="3">
        <v>0</v>
      </c>
      <c r="P107" s="3">
        <f t="shared" si="2"/>
        <v>-46</v>
      </c>
      <c r="Q107" s="4"/>
      <c r="R107" t="s">
        <v>333</v>
      </c>
      <c r="S107" s="4"/>
      <c r="T107" s="4"/>
    </row>
    <row r="108" spans="1:20" ht="15" customHeight="1" x14ac:dyDescent="0.25">
      <c r="A108" s="6" t="s">
        <v>334</v>
      </c>
      <c r="B108" t="s">
        <v>21</v>
      </c>
      <c r="C108">
        <v>1</v>
      </c>
      <c r="D108" t="s">
        <v>335</v>
      </c>
      <c r="E108">
        <v>0</v>
      </c>
      <c r="F108">
        <v>0</v>
      </c>
      <c r="G108" s="2">
        <v>0</v>
      </c>
      <c r="H108" s="2">
        <v>8</v>
      </c>
      <c r="I108" s="2" t="s">
        <v>23</v>
      </c>
      <c r="J108" s="2">
        <v>0</v>
      </c>
      <c r="K108" s="2"/>
      <c r="L108" s="2">
        <v>15</v>
      </c>
      <c r="M108" s="2">
        <v>0</v>
      </c>
      <c r="N108" s="2">
        <f>85-20</f>
        <v>65</v>
      </c>
      <c r="O108" s="3">
        <v>0</v>
      </c>
      <c r="P108" s="3">
        <f t="shared" si="2"/>
        <v>27</v>
      </c>
      <c r="R108" t="s">
        <v>336</v>
      </c>
      <c r="S108" s="4"/>
      <c r="T108" s="4"/>
    </row>
    <row r="109" spans="1:20" ht="15" hidden="1" customHeight="1" x14ac:dyDescent="0.25">
      <c r="A109" s="6" t="s">
        <v>337</v>
      </c>
      <c r="B109" t="s">
        <v>26</v>
      </c>
      <c r="C109">
        <v>1</v>
      </c>
      <c r="D109" t="s">
        <v>338</v>
      </c>
      <c r="E109">
        <v>10</v>
      </c>
      <c r="F109">
        <v>3</v>
      </c>
      <c r="G109" s="2">
        <v>26</v>
      </c>
      <c r="H109" s="2">
        <v>0</v>
      </c>
      <c r="I109" s="2" t="s">
        <v>23</v>
      </c>
      <c r="J109" s="2">
        <v>0</v>
      </c>
      <c r="K109" s="2"/>
      <c r="L109" s="2"/>
      <c r="M109" s="2">
        <v>0</v>
      </c>
      <c r="N109" s="2">
        <v>42</v>
      </c>
      <c r="O109" s="3">
        <v>23</v>
      </c>
      <c r="P109" s="3">
        <f t="shared" si="2"/>
        <v>24</v>
      </c>
      <c r="R109" t="s">
        <v>282</v>
      </c>
      <c r="S109" s="4"/>
      <c r="T109" s="4"/>
    </row>
    <row r="110" spans="1:20" ht="15" customHeight="1" x14ac:dyDescent="0.25">
      <c r="A110" s="6" t="s">
        <v>339</v>
      </c>
      <c r="B110" t="s">
        <v>33</v>
      </c>
      <c r="C110">
        <v>1</v>
      </c>
      <c r="D110" t="s">
        <v>340</v>
      </c>
      <c r="E110">
        <v>0</v>
      </c>
      <c r="F110">
        <v>0</v>
      </c>
      <c r="G110" s="2">
        <v>0</v>
      </c>
      <c r="H110" s="2">
        <v>0</v>
      </c>
      <c r="I110" s="2" t="s">
        <v>23</v>
      </c>
      <c r="J110" s="2">
        <v>0</v>
      </c>
      <c r="K110" s="2"/>
      <c r="L110" s="2">
        <v>15</v>
      </c>
      <c r="M110" s="2">
        <v>0</v>
      </c>
      <c r="N110" s="2">
        <v>60</v>
      </c>
      <c r="O110" s="3">
        <v>0</v>
      </c>
      <c r="P110" s="3">
        <f t="shared" si="2"/>
        <v>30</v>
      </c>
      <c r="R110" t="s">
        <v>341</v>
      </c>
      <c r="S110" s="4"/>
      <c r="T110" s="4"/>
    </row>
    <row r="111" spans="1:20" ht="15" customHeight="1" x14ac:dyDescent="0.25">
      <c r="A111" s="6" t="s">
        <v>342</v>
      </c>
      <c r="B111" t="s">
        <v>51</v>
      </c>
      <c r="C111">
        <v>1</v>
      </c>
      <c r="D111" t="s">
        <v>343</v>
      </c>
      <c r="E111">
        <v>20</v>
      </c>
      <c r="F111">
        <v>12</v>
      </c>
      <c r="G111" s="2">
        <v>50</v>
      </c>
      <c r="H111" s="2">
        <v>8</v>
      </c>
      <c r="I111" s="2" t="s">
        <v>23</v>
      </c>
      <c r="J111" s="2">
        <v>12</v>
      </c>
      <c r="K111" s="2"/>
      <c r="L111" s="2">
        <v>15</v>
      </c>
      <c r="M111" s="2">
        <v>0</v>
      </c>
      <c r="N111" s="2">
        <f>251.5-151.5</f>
        <v>100</v>
      </c>
      <c r="O111" s="3">
        <v>0</v>
      </c>
      <c r="P111" s="3">
        <f t="shared" si="2"/>
        <v>0</v>
      </c>
      <c r="R111" t="s">
        <v>344</v>
      </c>
      <c r="S111" s="4"/>
      <c r="T111" s="4"/>
    </row>
    <row r="112" spans="1:20" ht="15" hidden="1" customHeight="1" x14ac:dyDescent="0.25">
      <c r="A112" s="7" t="s">
        <v>345</v>
      </c>
      <c r="B112" s="8" t="s">
        <v>26</v>
      </c>
      <c r="C112">
        <v>1</v>
      </c>
      <c r="D112" t="s">
        <v>346</v>
      </c>
      <c r="E112">
        <v>3</v>
      </c>
      <c r="F112">
        <v>0</v>
      </c>
      <c r="G112" s="2">
        <v>6</v>
      </c>
      <c r="H112" s="2">
        <v>0</v>
      </c>
      <c r="I112" s="2" t="s">
        <v>23</v>
      </c>
      <c r="J112" s="2">
        <v>0</v>
      </c>
      <c r="K112" s="2"/>
      <c r="L112" s="2"/>
      <c r="M112" s="2">
        <v>0</v>
      </c>
      <c r="N112" s="2">
        <f>7.5-7.5</f>
        <v>0</v>
      </c>
      <c r="O112" s="3">
        <v>0</v>
      </c>
      <c r="P112" s="3">
        <f t="shared" si="2"/>
        <v>-21</v>
      </c>
      <c r="R112" t="s">
        <v>347</v>
      </c>
      <c r="S112" s="4"/>
      <c r="T112" s="4"/>
    </row>
    <row r="113" spans="1:20" ht="15" customHeight="1" x14ac:dyDescent="0.25">
      <c r="A113" s="6" t="s">
        <v>348</v>
      </c>
      <c r="B113" t="s">
        <v>21</v>
      </c>
      <c r="C113">
        <v>1</v>
      </c>
      <c r="D113" t="s">
        <v>349</v>
      </c>
      <c r="E113">
        <v>18</v>
      </c>
      <c r="F113">
        <v>0</v>
      </c>
      <c r="G113" s="2">
        <v>30</v>
      </c>
      <c r="H113" s="2">
        <v>8</v>
      </c>
      <c r="I113" s="2" t="s">
        <v>23</v>
      </c>
      <c r="J113" s="2">
        <v>12</v>
      </c>
      <c r="K113" s="2"/>
      <c r="L113" s="2">
        <v>15</v>
      </c>
      <c r="M113" s="2">
        <v>0</v>
      </c>
      <c r="N113" s="2">
        <v>80</v>
      </c>
      <c r="O113" s="3">
        <v>0</v>
      </c>
      <c r="P113" s="3">
        <f t="shared" si="2"/>
        <v>0</v>
      </c>
      <c r="R113" t="s">
        <v>350</v>
      </c>
      <c r="S113" s="4"/>
      <c r="T113" s="4"/>
    </row>
    <row r="114" spans="1:20" ht="15" hidden="1" customHeight="1" x14ac:dyDescent="0.25">
      <c r="A114" s="7" t="s">
        <v>351</v>
      </c>
      <c r="B114" t="s">
        <v>33</v>
      </c>
      <c r="C114">
        <v>1</v>
      </c>
      <c r="D114" t="s">
        <v>352</v>
      </c>
      <c r="E114">
        <v>0</v>
      </c>
      <c r="F114">
        <v>18</v>
      </c>
      <c r="G114" s="2">
        <v>30</v>
      </c>
      <c r="H114" s="2">
        <v>0</v>
      </c>
      <c r="I114" s="2" t="s">
        <v>23</v>
      </c>
      <c r="J114" s="2">
        <v>12</v>
      </c>
      <c r="K114" s="2"/>
      <c r="L114" s="2"/>
      <c r="M114" s="2">
        <f>67.5-67.5</f>
        <v>0</v>
      </c>
      <c r="N114" s="2">
        <v>0</v>
      </c>
      <c r="O114" s="3">
        <v>0</v>
      </c>
      <c r="P114" s="3">
        <f t="shared" si="2"/>
        <v>-57</v>
      </c>
      <c r="R114" t="s">
        <v>353</v>
      </c>
      <c r="S114" s="4"/>
      <c r="T114" s="4"/>
    </row>
    <row r="115" spans="1:20" ht="15" customHeight="1" x14ac:dyDescent="0.25">
      <c r="A115" s="7" t="s">
        <v>354</v>
      </c>
      <c r="B115" s="8" t="s">
        <v>51</v>
      </c>
      <c r="C115">
        <v>1</v>
      </c>
      <c r="D115" t="s">
        <v>355</v>
      </c>
      <c r="E115">
        <v>0</v>
      </c>
      <c r="F115">
        <v>0</v>
      </c>
      <c r="G115" s="2">
        <v>0</v>
      </c>
      <c r="H115" s="2">
        <v>0</v>
      </c>
      <c r="I115" s="2">
        <v>0</v>
      </c>
      <c r="J115" s="2">
        <v>12</v>
      </c>
      <c r="K115" s="2">
        <v>25</v>
      </c>
      <c r="L115" s="2">
        <v>15</v>
      </c>
      <c r="M115" s="2">
        <v>0</v>
      </c>
      <c r="N115" s="2">
        <f>40-15</f>
        <v>25</v>
      </c>
      <c r="O115" s="3">
        <v>0</v>
      </c>
      <c r="P115" s="3">
        <f t="shared" si="2"/>
        <v>-27</v>
      </c>
      <c r="Q115" s="4"/>
      <c r="R115" t="s">
        <v>356</v>
      </c>
      <c r="S115" s="4"/>
      <c r="T115" s="4"/>
    </row>
    <row r="116" spans="1:20" ht="15" hidden="1" customHeight="1" x14ac:dyDescent="0.25">
      <c r="A116" s="7" t="s">
        <v>357</v>
      </c>
      <c r="B116" s="8" t="s">
        <v>21</v>
      </c>
      <c r="D116" t="s">
        <v>358</v>
      </c>
      <c r="E116">
        <v>19</v>
      </c>
      <c r="F116">
        <v>15</v>
      </c>
      <c r="G116" s="2">
        <v>50</v>
      </c>
      <c r="H116" s="2">
        <v>0</v>
      </c>
      <c r="I116" s="2" t="s">
        <v>23</v>
      </c>
      <c r="J116" s="2">
        <v>3.5</v>
      </c>
      <c r="K116" s="2"/>
      <c r="L116" s="2"/>
      <c r="M116" s="2">
        <f>32.5-32.5</f>
        <v>0</v>
      </c>
      <c r="N116" s="2">
        <v>0</v>
      </c>
      <c r="O116" s="3">
        <v>0</v>
      </c>
      <c r="P116" s="3">
        <f t="shared" si="2"/>
        <v>-68.5</v>
      </c>
      <c r="R116" t="s">
        <v>359</v>
      </c>
      <c r="S116" s="4"/>
      <c r="T116" s="4"/>
    </row>
    <row r="117" spans="1:20" ht="15" customHeight="1" x14ac:dyDescent="0.25">
      <c r="A117" s="7" t="s">
        <v>360</v>
      </c>
      <c r="B117" s="8" t="s">
        <v>33</v>
      </c>
      <c r="C117">
        <v>1</v>
      </c>
      <c r="D117" t="s">
        <v>361</v>
      </c>
      <c r="E117">
        <v>0</v>
      </c>
      <c r="F117">
        <v>3</v>
      </c>
      <c r="G117" s="2">
        <v>6</v>
      </c>
      <c r="H117" s="2">
        <v>0</v>
      </c>
      <c r="I117" s="2" t="s">
        <v>23</v>
      </c>
      <c r="J117" s="2">
        <v>0</v>
      </c>
      <c r="K117" s="2"/>
      <c r="L117" s="2">
        <v>15</v>
      </c>
      <c r="M117" s="2">
        <v>0</v>
      </c>
      <c r="N117" s="2">
        <v>0</v>
      </c>
      <c r="O117" s="3">
        <v>-7.5</v>
      </c>
      <c r="P117" s="3">
        <f t="shared" si="2"/>
        <v>-43.5</v>
      </c>
      <c r="Q117" s="4"/>
      <c r="R117" t="s">
        <v>362</v>
      </c>
      <c r="S117" s="4"/>
      <c r="T117" s="4"/>
    </row>
    <row r="118" spans="1:20" ht="15" customHeight="1" x14ac:dyDescent="0.25">
      <c r="A118" s="6" t="s">
        <v>363</v>
      </c>
      <c r="B118" t="s">
        <v>47</v>
      </c>
      <c r="C118">
        <v>1</v>
      </c>
      <c r="D118" t="s">
        <v>364</v>
      </c>
      <c r="E118">
        <v>1</v>
      </c>
      <c r="F118">
        <v>0</v>
      </c>
      <c r="G118" s="2">
        <v>2</v>
      </c>
      <c r="H118" s="2">
        <v>0</v>
      </c>
      <c r="I118" s="2" t="s">
        <v>23</v>
      </c>
      <c r="J118" s="2">
        <v>0</v>
      </c>
      <c r="K118" s="2"/>
      <c r="L118" s="2">
        <v>15</v>
      </c>
      <c r="M118" s="2">
        <v>2</v>
      </c>
      <c r="N118" s="2">
        <v>30</v>
      </c>
      <c r="O118" s="3">
        <v>0</v>
      </c>
      <c r="P118" s="3">
        <f t="shared" si="2"/>
        <v>0</v>
      </c>
      <c r="R118" t="s">
        <v>365</v>
      </c>
      <c r="S118" s="4"/>
      <c r="T118" s="4"/>
    </row>
    <row r="119" spans="1:20" ht="15" hidden="1" customHeight="1" x14ac:dyDescent="0.25">
      <c r="A119" s="6" t="s">
        <v>366</v>
      </c>
      <c r="B119" t="s">
        <v>26</v>
      </c>
      <c r="C119">
        <v>1</v>
      </c>
      <c r="D119" t="s">
        <v>367</v>
      </c>
      <c r="E119">
        <v>0</v>
      </c>
      <c r="F119">
        <v>0</v>
      </c>
      <c r="G119" s="2">
        <v>0</v>
      </c>
      <c r="H119" s="2">
        <v>0</v>
      </c>
      <c r="I119" s="2" t="s">
        <v>23</v>
      </c>
      <c r="J119" s="2">
        <v>0</v>
      </c>
      <c r="K119" s="2">
        <v>25</v>
      </c>
      <c r="L119" s="2"/>
      <c r="M119" s="2">
        <v>0</v>
      </c>
      <c r="N119" s="2">
        <f>152.5-45</f>
        <v>107.5</v>
      </c>
      <c r="O119" s="3">
        <v>0</v>
      </c>
      <c r="P119" s="3">
        <f t="shared" si="2"/>
        <v>67.5</v>
      </c>
      <c r="R119" t="s">
        <v>368</v>
      </c>
      <c r="S119" s="4"/>
      <c r="T119" s="4"/>
    </row>
    <row r="120" spans="1:20" ht="15" customHeight="1" x14ac:dyDescent="0.25">
      <c r="A120" s="7" t="s">
        <v>369</v>
      </c>
      <c r="B120" t="s">
        <v>21</v>
      </c>
      <c r="C120">
        <v>1</v>
      </c>
      <c r="D120" t="s">
        <v>370</v>
      </c>
      <c r="E120">
        <v>7</v>
      </c>
      <c r="F120">
        <v>0</v>
      </c>
      <c r="G120" s="2">
        <v>30</v>
      </c>
      <c r="H120" s="2">
        <v>0</v>
      </c>
      <c r="I120" s="2" t="s">
        <v>23</v>
      </c>
      <c r="J120" s="2">
        <v>0</v>
      </c>
      <c r="K120" s="2"/>
      <c r="L120" s="2">
        <v>15</v>
      </c>
      <c r="M120" s="2">
        <v>0</v>
      </c>
      <c r="N120" s="2">
        <v>45</v>
      </c>
      <c r="O120" s="3">
        <v>0</v>
      </c>
      <c r="P120" s="3">
        <f t="shared" si="2"/>
        <v>-15</v>
      </c>
      <c r="R120" t="s">
        <v>371</v>
      </c>
      <c r="S120" s="4"/>
      <c r="T120" s="4"/>
    </row>
    <row r="121" spans="1:20" ht="15" hidden="1" customHeight="1" x14ac:dyDescent="0.25">
      <c r="A121" s="6" t="s">
        <v>372</v>
      </c>
      <c r="B121" t="s">
        <v>51</v>
      </c>
      <c r="C121">
        <v>1</v>
      </c>
      <c r="D121" t="s">
        <v>373</v>
      </c>
      <c r="E121">
        <v>0</v>
      </c>
      <c r="F121">
        <v>0</v>
      </c>
      <c r="G121" s="2">
        <v>0</v>
      </c>
      <c r="H121" s="2">
        <v>8</v>
      </c>
      <c r="I121" s="2" t="s">
        <v>23</v>
      </c>
      <c r="J121" s="2">
        <v>0</v>
      </c>
      <c r="K121" s="2"/>
      <c r="L121" s="2"/>
      <c r="M121" s="2">
        <v>0</v>
      </c>
      <c r="N121" s="2">
        <v>23</v>
      </c>
      <c r="O121" s="3">
        <v>23</v>
      </c>
      <c r="P121" s="3">
        <f t="shared" si="2"/>
        <v>23</v>
      </c>
      <c r="R121" t="s">
        <v>374</v>
      </c>
      <c r="S121" s="4"/>
      <c r="T121" s="4"/>
    </row>
    <row r="122" spans="1:20" ht="15" hidden="1" customHeight="1" x14ac:dyDescent="0.25">
      <c r="A122" s="8" t="s">
        <v>375</v>
      </c>
      <c r="B122" t="s">
        <v>43</v>
      </c>
      <c r="C122">
        <v>1</v>
      </c>
      <c r="D122" t="s">
        <v>376</v>
      </c>
      <c r="E122">
        <v>0</v>
      </c>
      <c r="F122">
        <v>0</v>
      </c>
      <c r="G122" s="2">
        <v>0</v>
      </c>
      <c r="H122" s="2">
        <v>0</v>
      </c>
      <c r="I122" s="2">
        <v>0</v>
      </c>
      <c r="J122" s="2">
        <v>0</v>
      </c>
      <c r="K122" s="2"/>
      <c r="L122" s="2"/>
      <c r="M122" s="2">
        <v>0</v>
      </c>
      <c r="N122" s="2">
        <v>0</v>
      </c>
      <c r="O122" s="3">
        <v>0</v>
      </c>
      <c r="P122" s="3">
        <f t="shared" si="2"/>
        <v>0</v>
      </c>
      <c r="Q122" t="s">
        <v>446</v>
      </c>
      <c r="R122" t="s">
        <v>377</v>
      </c>
      <c r="S122" s="4"/>
      <c r="T122" s="4"/>
    </row>
    <row r="123" spans="1:20" ht="15" customHeight="1" x14ac:dyDescent="0.25">
      <c r="A123" s="6" t="s">
        <v>378</v>
      </c>
      <c r="B123" t="s">
        <v>43</v>
      </c>
      <c r="C123">
        <v>1</v>
      </c>
      <c r="D123" t="s">
        <v>379</v>
      </c>
      <c r="E123">
        <v>19</v>
      </c>
      <c r="F123">
        <v>9</v>
      </c>
      <c r="G123" s="2">
        <v>50</v>
      </c>
      <c r="H123" s="2">
        <v>0</v>
      </c>
      <c r="I123" s="2" t="s">
        <v>23</v>
      </c>
      <c r="J123" s="2">
        <v>0</v>
      </c>
      <c r="K123" s="2"/>
      <c r="L123" s="2">
        <v>15</v>
      </c>
      <c r="M123" s="2">
        <v>0</v>
      </c>
      <c r="N123" s="2">
        <v>130</v>
      </c>
      <c r="O123" s="3">
        <v>0</v>
      </c>
      <c r="P123" s="3">
        <f t="shared" si="2"/>
        <v>50</v>
      </c>
      <c r="R123" t="s">
        <v>380</v>
      </c>
      <c r="S123" s="4"/>
      <c r="T123" s="4"/>
    </row>
    <row r="124" spans="1:20" ht="15" customHeight="1" x14ac:dyDescent="0.25">
      <c r="A124" s="7" t="s">
        <v>381</v>
      </c>
      <c r="B124" t="s">
        <v>21</v>
      </c>
      <c r="C124">
        <v>1</v>
      </c>
      <c r="D124" t="s">
        <v>382</v>
      </c>
      <c r="E124">
        <v>0</v>
      </c>
      <c r="F124">
        <v>0</v>
      </c>
      <c r="G124" s="2">
        <v>0</v>
      </c>
      <c r="H124" s="2">
        <v>8</v>
      </c>
      <c r="I124" s="2">
        <v>0</v>
      </c>
      <c r="J124" s="2">
        <v>12</v>
      </c>
      <c r="K124" s="2"/>
      <c r="L124" s="2">
        <v>15</v>
      </c>
      <c r="M124" s="2">
        <v>0</v>
      </c>
      <c r="N124" s="2">
        <v>20</v>
      </c>
      <c r="O124" s="3">
        <v>0</v>
      </c>
      <c r="P124" s="3">
        <f t="shared" si="2"/>
        <v>-15</v>
      </c>
      <c r="R124" t="s">
        <v>383</v>
      </c>
      <c r="S124" s="4"/>
      <c r="T124" s="4"/>
    </row>
    <row r="125" spans="1:20" ht="15" hidden="1" customHeight="1" x14ac:dyDescent="0.25">
      <c r="A125" s="7" t="s">
        <v>384</v>
      </c>
      <c r="B125" s="8" t="s">
        <v>17</v>
      </c>
      <c r="C125">
        <v>1</v>
      </c>
      <c r="D125" t="s">
        <v>385</v>
      </c>
      <c r="E125">
        <v>20</v>
      </c>
      <c r="F125">
        <v>0</v>
      </c>
      <c r="G125" s="2">
        <v>30</v>
      </c>
      <c r="H125" s="2">
        <v>0</v>
      </c>
      <c r="I125" s="2" t="s">
        <v>23</v>
      </c>
      <c r="J125" s="2">
        <v>0</v>
      </c>
      <c r="K125" s="2"/>
      <c r="L125" s="2"/>
      <c r="M125" s="2">
        <v>0</v>
      </c>
      <c r="N125" s="2">
        <v>0</v>
      </c>
      <c r="O125" s="3">
        <v>0</v>
      </c>
      <c r="P125" s="3">
        <f t="shared" si="2"/>
        <v>-45</v>
      </c>
      <c r="R125" t="s">
        <v>386</v>
      </c>
      <c r="S125" s="4"/>
      <c r="T125" s="4"/>
    </row>
    <row r="126" spans="1:20" ht="15" customHeight="1" x14ac:dyDescent="0.25">
      <c r="A126" s="7" t="s">
        <v>387</v>
      </c>
      <c r="B126" t="s">
        <v>17</v>
      </c>
      <c r="C126">
        <v>1</v>
      </c>
      <c r="D126" t="s">
        <v>388</v>
      </c>
      <c r="E126">
        <v>0</v>
      </c>
      <c r="F126">
        <v>0</v>
      </c>
      <c r="G126" s="2">
        <v>0</v>
      </c>
      <c r="H126" s="2">
        <v>0</v>
      </c>
      <c r="I126" s="2" t="s">
        <v>23</v>
      </c>
      <c r="J126" s="2">
        <v>0</v>
      </c>
      <c r="K126" s="2"/>
      <c r="L126" s="2">
        <v>15</v>
      </c>
      <c r="M126" s="2">
        <v>0</v>
      </c>
      <c r="N126" s="2">
        <v>15</v>
      </c>
      <c r="O126" s="3">
        <v>0</v>
      </c>
      <c r="P126" s="3">
        <f t="shared" si="2"/>
        <v>-15</v>
      </c>
      <c r="R126" t="s">
        <v>389</v>
      </c>
      <c r="S126" s="4"/>
      <c r="T126" s="4"/>
    </row>
    <row r="127" spans="1:20" ht="15" hidden="1" customHeight="1" x14ac:dyDescent="0.25">
      <c r="A127" s="6" t="s">
        <v>390</v>
      </c>
      <c r="B127" t="s">
        <v>17</v>
      </c>
      <c r="C127">
        <v>1</v>
      </c>
      <c r="D127" t="s">
        <v>391</v>
      </c>
      <c r="E127">
        <v>20</v>
      </c>
      <c r="F127">
        <v>0</v>
      </c>
      <c r="G127" s="2">
        <v>30</v>
      </c>
      <c r="H127" s="2">
        <v>0</v>
      </c>
      <c r="I127" s="2" t="s">
        <v>23</v>
      </c>
      <c r="J127" s="2">
        <v>0</v>
      </c>
      <c r="K127" s="2"/>
      <c r="L127" s="2"/>
      <c r="M127" s="2">
        <v>0</v>
      </c>
      <c r="N127" s="2">
        <v>45</v>
      </c>
      <c r="O127" s="3">
        <v>0</v>
      </c>
      <c r="P127" s="3">
        <f t="shared" si="2"/>
        <v>0</v>
      </c>
      <c r="R127" t="s">
        <v>392</v>
      </c>
      <c r="S127" s="4"/>
      <c r="T127" s="4"/>
    </row>
    <row r="128" spans="1:20" ht="15" hidden="1" customHeight="1" x14ac:dyDescent="0.25">
      <c r="A128" s="7" t="s">
        <v>393</v>
      </c>
      <c r="B128" t="s">
        <v>47</v>
      </c>
      <c r="C128">
        <v>1</v>
      </c>
      <c r="D128" t="s">
        <v>394</v>
      </c>
      <c r="E128">
        <v>14</v>
      </c>
      <c r="F128">
        <v>5</v>
      </c>
      <c r="G128" s="2">
        <f>30+2*F128</f>
        <v>40</v>
      </c>
      <c r="H128" s="2">
        <v>0</v>
      </c>
      <c r="I128" s="2" t="s">
        <v>23</v>
      </c>
      <c r="J128" s="2">
        <v>0</v>
      </c>
      <c r="K128" s="2"/>
      <c r="L128" s="2"/>
      <c r="M128" s="2">
        <v>0</v>
      </c>
      <c r="N128" s="2">
        <f>51-6</f>
        <v>45</v>
      </c>
      <c r="O128" s="3">
        <v>0</v>
      </c>
      <c r="P128" s="3">
        <f t="shared" si="2"/>
        <v>-10</v>
      </c>
      <c r="R128" t="s">
        <v>395</v>
      </c>
      <c r="S128" s="4" t="s">
        <v>450</v>
      </c>
      <c r="T128" s="4"/>
    </row>
    <row r="129" spans="1:20" ht="15" customHeight="1" x14ac:dyDescent="0.25">
      <c r="A129" s="6" t="s">
        <v>396</v>
      </c>
      <c r="B129" t="s">
        <v>51</v>
      </c>
      <c r="C129">
        <v>1</v>
      </c>
      <c r="D129" t="s">
        <v>397</v>
      </c>
      <c r="E129">
        <v>0</v>
      </c>
      <c r="F129">
        <v>0</v>
      </c>
      <c r="G129" s="2">
        <v>0</v>
      </c>
      <c r="H129" s="2">
        <v>0</v>
      </c>
      <c r="I129" s="2" t="s">
        <v>23</v>
      </c>
      <c r="J129" s="2">
        <v>12</v>
      </c>
      <c r="K129" s="2"/>
      <c r="L129" s="2">
        <v>15</v>
      </c>
      <c r="M129" s="2">
        <v>0</v>
      </c>
      <c r="N129" s="2">
        <v>57</v>
      </c>
      <c r="O129" s="3">
        <v>0</v>
      </c>
      <c r="P129" s="3">
        <f t="shared" si="2"/>
        <v>15</v>
      </c>
      <c r="R129" t="s">
        <v>398</v>
      </c>
      <c r="S129" s="4"/>
      <c r="T129" s="4"/>
    </row>
    <row r="130" spans="1:20" ht="15" customHeight="1" x14ac:dyDescent="0.25">
      <c r="A130" s="7" t="s">
        <v>399</v>
      </c>
      <c r="B130" t="s">
        <v>17</v>
      </c>
      <c r="C130">
        <v>1</v>
      </c>
      <c r="D130" t="s">
        <v>400</v>
      </c>
      <c r="E130">
        <v>0</v>
      </c>
      <c r="F130">
        <v>0</v>
      </c>
      <c r="G130" s="2">
        <v>0</v>
      </c>
      <c r="H130" s="2">
        <v>0</v>
      </c>
      <c r="I130" s="2" t="s">
        <v>23</v>
      </c>
      <c r="J130" s="2">
        <v>0</v>
      </c>
      <c r="K130" s="2"/>
      <c r="L130" s="2">
        <v>15</v>
      </c>
      <c r="M130" s="2">
        <v>0</v>
      </c>
      <c r="N130" s="2">
        <v>15</v>
      </c>
      <c r="O130" s="3">
        <v>0</v>
      </c>
      <c r="P130" s="3">
        <f t="shared" si="2"/>
        <v>-15</v>
      </c>
      <c r="R130" t="s">
        <v>401</v>
      </c>
      <c r="S130" s="4"/>
      <c r="T130" s="4"/>
    </row>
    <row r="131" spans="1:20" ht="15" customHeight="1" x14ac:dyDescent="0.25">
      <c r="A131" s="7" t="s">
        <v>402</v>
      </c>
      <c r="B131" t="s">
        <v>26</v>
      </c>
      <c r="C131">
        <v>1</v>
      </c>
      <c r="D131" t="s">
        <v>403</v>
      </c>
      <c r="E131">
        <v>0</v>
      </c>
      <c r="F131">
        <v>0</v>
      </c>
      <c r="G131" s="2">
        <v>0</v>
      </c>
      <c r="H131" s="2">
        <v>0</v>
      </c>
      <c r="I131" s="2" t="s">
        <v>23</v>
      </c>
      <c r="J131" s="2">
        <v>0</v>
      </c>
      <c r="K131" s="2"/>
      <c r="L131" s="2">
        <v>15</v>
      </c>
      <c r="M131" s="2">
        <v>0</v>
      </c>
      <c r="N131" s="2">
        <v>15</v>
      </c>
      <c r="O131" s="3">
        <v>0</v>
      </c>
      <c r="P131" s="3">
        <f t="shared" ref="P131:P146" si="3">O131+ M131   +  N131 - (G131 + H131 + I131 + J131 +L131 +K131)</f>
        <v>-15</v>
      </c>
      <c r="R131" t="s">
        <v>404</v>
      </c>
      <c r="S131" s="4"/>
      <c r="T131" s="4"/>
    </row>
    <row r="132" spans="1:20" ht="15" hidden="1" customHeight="1" x14ac:dyDescent="0.25">
      <c r="A132" s="8" t="s">
        <v>405</v>
      </c>
      <c r="B132" t="s">
        <v>51</v>
      </c>
      <c r="C132">
        <v>1</v>
      </c>
      <c r="D132" t="s">
        <v>406</v>
      </c>
      <c r="E132">
        <v>0</v>
      </c>
      <c r="F132">
        <v>0</v>
      </c>
      <c r="G132" s="2">
        <v>0</v>
      </c>
      <c r="H132" s="2">
        <v>0</v>
      </c>
      <c r="I132" s="2">
        <v>0</v>
      </c>
      <c r="J132" s="2">
        <v>0</v>
      </c>
      <c r="K132" s="2"/>
      <c r="L132" s="2"/>
      <c r="M132" s="2">
        <v>0</v>
      </c>
      <c r="N132" s="2">
        <v>0</v>
      </c>
      <c r="O132" s="3">
        <v>0</v>
      </c>
      <c r="P132" s="3">
        <f t="shared" si="3"/>
        <v>0</v>
      </c>
      <c r="Q132" t="s">
        <v>446</v>
      </c>
      <c r="R132" t="s">
        <v>407</v>
      </c>
      <c r="S132" s="4"/>
      <c r="T132" s="4"/>
    </row>
    <row r="133" spans="1:20" ht="15" customHeight="1" x14ac:dyDescent="0.25">
      <c r="A133" s="6" t="s">
        <v>408</v>
      </c>
      <c r="B133" t="s">
        <v>21</v>
      </c>
      <c r="C133">
        <v>1</v>
      </c>
      <c r="D133" t="s">
        <v>409</v>
      </c>
      <c r="E133">
        <v>11</v>
      </c>
      <c r="F133">
        <v>0</v>
      </c>
      <c r="G133" s="2">
        <v>30</v>
      </c>
      <c r="H133" s="2">
        <v>0</v>
      </c>
      <c r="I133" s="2" t="s">
        <v>23</v>
      </c>
      <c r="J133" s="2">
        <v>0</v>
      </c>
      <c r="K133" s="2"/>
      <c r="L133" s="2">
        <v>15</v>
      </c>
      <c r="M133" s="2">
        <v>0</v>
      </c>
      <c r="N133" s="2">
        <v>60</v>
      </c>
      <c r="O133" s="3">
        <v>28.5</v>
      </c>
      <c r="P133" s="3">
        <f t="shared" si="3"/>
        <v>28.5</v>
      </c>
      <c r="R133" t="s">
        <v>410</v>
      </c>
      <c r="S133" s="4"/>
      <c r="T133" s="4"/>
    </row>
    <row r="134" spans="1:20" ht="15" hidden="1" customHeight="1" x14ac:dyDescent="0.25">
      <c r="A134" s="6" t="s">
        <v>411</v>
      </c>
      <c r="B134" t="s">
        <v>17</v>
      </c>
      <c r="C134">
        <v>1</v>
      </c>
      <c r="D134" t="s">
        <v>412</v>
      </c>
      <c r="E134">
        <v>0</v>
      </c>
      <c r="F134">
        <v>0</v>
      </c>
      <c r="G134" s="2">
        <v>0</v>
      </c>
      <c r="H134" s="2">
        <v>0</v>
      </c>
      <c r="I134" s="2">
        <v>0</v>
      </c>
      <c r="J134" s="2">
        <v>0</v>
      </c>
      <c r="K134" s="2"/>
      <c r="L134" s="2"/>
      <c r="M134" s="2">
        <v>0</v>
      </c>
      <c r="N134" s="2">
        <f>25-25</f>
        <v>0</v>
      </c>
      <c r="O134" s="3">
        <v>0</v>
      </c>
      <c r="P134" s="3">
        <f t="shared" si="3"/>
        <v>0</v>
      </c>
      <c r="R134" t="s">
        <v>413</v>
      </c>
      <c r="S134" s="4"/>
      <c r="T134" s="4"/>
    </row>
    <row r="135" spans="1:20" ht="15" hidden="1" customHeight="1" x14ac:dyDescent="0.25">
      <c r="A135" s="6" t="s">
        <v>414</v>
      </c>
      <c r="B135" t="s">
        <v>26</v>
      </c>
      <c r="C135">
        <v>1</v>
      </c>
      <c r="D135" t="s">
        <v>415</v>
      </c>
      <c r="E135">
        <v>0</v>
      </c>
      <c r="F135">
        <v>0</v>
      </c>
      <c r="G135" s="2">
        <v>0</v>
      </c>
      <c r="H135" s="2">
        <v>0</v>
      </c>
      <c r="I135" s="2" t="s">
        <v>23</v>
      </c>
      <c r="J135" s="2">
        <v>0</v>
      </c>
      <c r="K135" s="2"/>
      <c r="L135" s="2"/>
      <c r="M135" s="2">
        <v>0</v>
      </c>
      <c r="N135" s="2">
        <v>15</v>
      </c>
      <c r="O135" s="3">
        <v>0</v>
      </c>
      <c r="P135" s="3">
        <f t="shared" si="3"/>
        <v>0</v>
      </c>
      <c r="R135" t="s">
        <v>416</v>
      </c>
      <c r="S135" s="4"/>
      <c r="T135" s="4"/>
    </row>
    <row r="136" spans="1:20" ht="15" hidden="1" customHeight="1" x14ac:dyDescent="0.25">
      <c r="A136" s="6" t="s">
        <v>417</v>
      </c>
      <c r="B136" t="s">
        <v>47</v>
      </c>
      <c r="C136">
        <v>1</v>
      </c>
      <c r="D136" t="s">
        <v>418</v>
      </c>
      <c r="E136">
        <v>0</v>
      </c>
      <c r="F136">
        <v>0</v>
      </c>
      <c r="G136" s="2">
        <v>0</v>
      </c>
      <c r="H136" s="2">
        <v>0</v>
      </c>
      <c r="I136" s="2" t="s">
        <v>23</v>
      </c>
      <c r="J136" s="2">
        <v>0</v>
      </c>
      <c r="K136" s="2"/>
      <c r="L136" s="2"/>
      <c r="M136" s="2">
        <v>0</v>
      </c>
      <c r="N136" s="2">
        <v>15</v>
      </c>
      <c r="O136" s="3">
        <v>0</v>
      </c>
      <c r="P136" s="3">
        <f t="shared" si="3"/>
        <v>0</v>
      </c>
      <c r="R136" t="s">
        <v>419</v>
      </c>
      <c r="S136" s="4"/>
      <c r="T136" s="4"/>
    </row>
    <row r="137" spans="1:20" ht="15" hidden="1" customHeight="1" x14ac:dyDescent="0.25">
      <c r="A137" s="8" t="s">
        <v>420</v>
      </c>
      <c r="B137" t="s">
        <v>17</v>
      </c>
      <c r="C137">
        <v>1</v>
      </c>
      <c r="D137" t="s">
        <v>421</v>
      </c>
      <c r="E137">
        <v>0</v>
      </c>
      <c r="F137">
        <v>0</v>
      </c>
      <c r="G137" s="2">
        <v>0</v>
      </c>
      <c r="H137" s="2">
        <v>0</v>
      </c>
      <c r="I137" s="2">
        <v>0</v>
      </c>
      <c r="J137" s="2">
        <v>0</v>
      </c>
      <c r="K137" s="2"/>
      <c r="L137" s="2"/>
      <c r="M137" s="2">
        <v>0</v>
      </c>
      <c r="N137" s="2">
        <v>0</v>
      </c>
      <c r="O137" s="3">
        <v>0</v>
      </c>
      <c r="P137" s="3">
        <f t="shared" si="3"/>
        <v>0</v>
      </c>
      <c r="Q137" t="s">
        <v>446</v>
      </c>
      <c r="R137" t="s">
        <v>422</v>
      </c>
      <c r="S137" s="4"/>
      <c r="T137" s="4"/>
    </row>
    <row r="138" spans="1:20" ht="15" hidden="1" customHeight="1" x14ac:dyDescent="0.25">
      <c r="A138" s="8" t="s">
        <v>423</v>
      </c>
      <c r="B138" t="s">
        <v>17</v>
      </c>
      <c r="C138">
        <v>1</v>
      </c>
      <c r="D138" t="s">
        <v>424</v>
      </c>
      <c r="E138">
        <v>0</v>
      </c>
      <c r="F138">
        <v>0</v>
      </c>
      <c r="G138" s="2">
        <v>0</v>
      </c>
      <c r="H138" s="2">
        <v>0</v>
      </c>
      <c r="I138" s="2">
        <v>0</v>
      </c>
      <c r="J138" s="2">
        <v>0</v>
      </c>
      <c r="K138" s="2"/>
      <c r="L138" s="2"/>
      <c r="M138" s="2">
        <v>0</v>
      </c>
      <c r="N138" s="2">
        <v>0</v>
      </c>
      <c r="O138" s="3">
        <v>0</v>
      </c>
      <c r="P138" s="3">
        <f t="shared" si="3"/>
        <v>0</v>
      </c>
      <c r="Q138" t="s">
        <v>446</v>
      </c>
      <c r="R138" t="s">
        <v>425</v>
      </c>
      <c r="S138" s="4"/>
      <c r="T138" s="4"/>
    </row>
    <row r="139" spans="1:20" ht="15" customHeight="1" x14ac:dyDescent="0.25">
      <c r="A139" s="7" t="s">
        <v>426</v>
      </c>
      <c r="B139" t="s">
        <v>43</v>
      </c>
      <c r="C139">
        <v>1</v>
      </c>
      <c r="D139" t="s">
        <v>427</v>
      </c>
      <c r="E139">
        <v>0</v>
      </c>
      <c r="F139">
        <v>16</v>
      </c>
      <c r="G139" s="2">
        <v>30</v>
      </c>
      <c r="H139" s="2">
        <v>0</v>
      </c>
      <c r="I139" s="2" t="s">
        <v>23</v>
      </c>
      <c r="J139" s="2">
        <v>0</v>
      </c>
      <c r="K139" s="2"/>
      <c r="L139" s="2">
        <v>15</v>
      </c>
      <c r="M139" s="2">
        <v>0</v>
      </c>
      <c r="N139" s="2">
        <v>45</v>
      </c>
      <c r="O139" s="3">
        <v>0</v>
      </c>
      <c r="P139" s="3">
        <f t="shared" si="3"/>
        <v>-15</v>
      </c>
      <c r="R139" t="s">
        <v>428</v>
      </c>
      <c r="S139" s="4"/>
      <c r="T139" s="4"/>
    </row>
    <row r="140" spans="1:20" ht="15" customHeight="1" x14ac:dyDescent="0.25">
      <c r="A140" s="6" t="s">
        <v>429</v>
      </c>
      <c r="B140" t="s">
        <v>33</v>
      </c>
      <c r="C140">
        <v>1</v>
      </c>
      <c r="D140" t="s">
        <v>430</v>
      </c>
      <c r="E140">
        <v>9</v>
      </c>
      <c r="F140">
        <v>13</v>
      </c>
      <c r="G140" s="2">
        <v>50</v>
      </c>
      <c r="H140" s="2">
        <v>0</v>
      </c>
      <c r="I140" s="2" t="s">
        <v>23</v>
      </c>
      <c r="J140" s="2">
        <v>12</v>
      </c>
      <c r="K140" s="2"/>
      <c r="L140" s="2">
        <v>15</v>
      </c>
      <c r="M140" s="2">
        <v>0</v>
      </c>
      <c r="N140" s="2">
        <v>60</v>
      </c>
      <c r="O140" s="3">
        <v>32</v>
      </c>
      <c r="P140" s="3">
        <f t="shared" si="3"/>
        <v>0</v>
      </c>
      <c r="R140" t="s">
        <v>431</v>
      </c>
      <c r="S140" s="4"/>
      <c r="T140" s="4"/>
    </row>
    <row r="141" spans="1:20" ht="15" customHeight="1" x14ac:dyDescent="0.25">
      <c r="A141" s="6" t="s">
        <v>432</v>
      </c>
      <c r="B141" t="s">
        <v>17</v>
      </c>
      <c r="C141">
        <v>1</v>
      </c>
      <c r="D141" t="s">
        <v>433</v>
      </c>
      <c r="E141">
        <v>20</v>
      </c>
      <c r="F141">
        <v>0</v>
      </c>
      <c r="G141" s="2">
        <v>30</v>
      </c>
      <c r="H141" s="2">
        <v>0</v>
      </c>
      <c r="I141" s="2">
        <v>0</v>
      </c>
      <c r="J141" s="2">
        <v>0</v>
      </c>
      <c r="K141" s="2"/>
      <c r="L141" s="2">
        <v>15</v>
      </c>
      <c r="M141" s="2">
        <v>0</v>
      </c>
      <c r="N141" s="2">
        <f>58.5-7.5-6</f>
        <v>45</v>
      </c>
      <c r="O141" s="3">
        <v>0</v>
      </c>
      <c r="P141" s="3">
        <f t="shared" si="3"/>
        <v>0</v>
      </c>
      <c r="R141" t="s">
        <v>327</v>
      </c>
      <c r="S141" s="4"/>
      <c r="T141" s="4"/>
    </row>
    <row r="142" spans="1:20" ht="15" hidden="1" customHeight="1" thickBot="1" x14ac:dyDescent="0.25">
      <c r="A142" s="7" t="s">
        <v>434</v>
      </c>
      <c r="B142" t="s">
        <v>51</v>
      </c>
      <c r="C142">
        <v>1</v>
      </c>
      <c r="D142" t="s">
        <v>435</v>
      </c>
      <c r="E142">
        <v>17</v>
      </c>
      <c r="F142">
        <v>0</v>
      </c>
      <c r="G142" s="2">
        <v>30</v>
      </c>
      <c r="H142" s="2">
        <v>0</v>
      </c>
      <c r="I142" s="2">
        <v>0</v>
      </c>
      <c r="J142" s="2">
        <v>12</v>
      </c>
      <c r="K142" s="2"/>
      <c r="L142" s="2"/>
      <c r="M142" s="2">
        <v>0</v>
      </c>
      <c r="N142" s="2">
        <v>30</v>
      </c>
      <c r="O142" s="3">
        <v>0</v>
      </c>
      <c r="P142" s="3">
        <f t="shared" si="3"/>
        <v>-12</v>
      </c>
      <c r="R142" t="s">
        <v>251</v>
      </c>
      <c r="S142" s="4" t="s">
        <v>449</v>
      </c>
      <c r="T142" s="4"/>
    </row>
    <row r="143" spans="1:20" ht="15" hidden="1" customHeight="1" thickTop="1" thickBot="1" x14ac:dyDescent="0.3">
      <c r="A143" s="9" t="s">
        <v>436</v>
      </c>
      <c r="B143" t="s">
        <v>43</v>
      </c>
      <c r="C143">
        <v>1</v>
      </c>
      <c r="D143" t="s">
        <v>437</v>
      </c>
      <c r="E143">
        <v>0</v>
      </c>
      <c r="F143">
        <v>0</v>
      </c>
      <c r="G143" s="2">
        <v>0</v>
      </c>
      <c r="H143" s="2">
        <v>0</v>
      </c>
      <c r="I143" s="2" t="s">
        <v>23</v>
      </c>
      <c r="J143" s="2">
        <v>0</v>
      </c>
      <c r="K143" s="2"/>
      <c r="L143" s="2"/>
      <c r="M143" s="2">
        <v>0</v>
      </c>
      <c r="N143" s="2">
        <v>0</v>
      </c>
      <c r="O143" s="3">
        <v>-45</v>
      </c>
      <c r="P143" s="3">
        <f t="shared" si="3"/>
        <v>-60</v>
      </c>
      <c r="R143" t="s">
        <v>241</v>
      </c>
      <c r="S143" s="4"/>
      <c r="T143" s="4"/>
    </row>
    <row r="144" spans="1:20" ht="15" hidden="1" customHeight="1" thickTop="1" x14ac:dyDescent="0.25">
      <c r="A144" s="7" t="s">
        <v>438</v>
      </c>
      <c r="B144" s="8" t="s">
        <v>21</v>
      </c>
      <c r="C144">
        <v>1</v>
      </c>
      <c r="D144" t="s">
        <v>439</v>
      </c>
      <c r="E144">
        <v>0</v>
      </c>
      <c r="F144">
        <v>0</v>
      </c>
      <c r="G144" s="2">
        <v>0</v>
      </c>
      <c r="H144" s="2">
        <v>0</v>
      </c>
      <c r="I144" s="2" t="s">
        <v>23</v>
      </c>
      <c r="J144" s="2">
        <v>12</v>
      </c>
      <c r="K144" s="2"/>
      <c r="L144" s="2"/>
      <c r="M144" s="2">
        <v>0</v>
      </c>
      <c r="N144" s="2">
        <f>7.5-7.5</f>
        <v>0</v>
      </c>
      <c r="O144" s="3">
        <v>0</v>
      </c>
      <c r="P144" s="3">
        <f t="shared" si="3"/>
        <v>-27</v>
      </c>
      <c r="R144" t="s">
        <v>440</v>
      </c>
      <c r="S144" s="4"/>
      <c r="T144" s="4"/>
    </row>
    <row r="145" spans="1:20" ht="15" customHeight="1" x14ac:dyDescent="0.25">
      <c r="A145" s="7" t="s">
        <v>441</v>
      </c>
      <c r="B145" t="s">
        <v>43</v>
      </c>
      <c r="D145" t="s">
        <v>442</v>
      </c>
      <c r="E145">
        <v>0</v>
      </c>
      <c r="F145">
        <v>0</v>
      </c>
      <c r="G145" s="2">
        <v>0</v>
      </c>
      <c r="H145" s="2">
        <v>0</v>
      </c>
      <c r="I145" s="2">
        <v>0</v>
      </c>
      <c r="J145" s="2">
        <v>0</v>
      </c>
      <c r="K145" s="2"/>
      <c r="L145" s="2">
        <v>15</v>
      </c>
      <c r="M145" s="2">
        <v>0</v>
      </c>
      <c r="N145" s="2">
        <v>0</v>
      </c>
      <c r="O145" s="3">
        <v>0</v>
      </c>
      <c r="P145" s="3">
        <f t="shared" si="3"/>
        <v>-15</v>
      </c>
      <c r="R145" t="s">
        <v>443</v>
      </c>
      <c r="S145" s="4"/>
      <c r="T145" s="4"/>
    </row>
    <row r="146" spans="1:20" ht="15" customHeight="1" x14ac:dyDescent="0.25">
      <c r="A146" s="7" t="s">
        <v>444</v>
      </c>
      <c r="B146" t="s">
        <v>21</v>
      </c>
      <c r="D146" t="s">
        <v>445</v>
      </c>
      <c r="E146">
        <v>0</v>
      </c>
      <c r="F146">
        <v>0</v>
      </c>
      <c r="G146" s="2">
        <v>0</v>
      </c>
      <c r="H146" s="2">
        <v>0</v>
      </c>
      <c r="I146" s="2">
        <v>0</v>
      </c>
      <c r="J146" s="2">
        <v>0</v>
      </c>
      <c r="K146" s="2"/>
      <c r="L146" s="2">
        <v>15</v>
      </c>
      <c r="M146" s="2">
        <v>0</v>
      </c>
      <c r="N146" s="2">
        <v>0</v>
      </c>
      <c r="O146" s="3">
        <v>0</v>
      </c>
      <c r="P146" s="3">
        <f t="shared" si="3"/>
        <v>-15</v>
      </c>
      <c r="R146" t="s">
        <v>443</v>
      </c>
      <c r="S146" s="4"/>
      <c r="T146" s="4"/>
    </row>
  </sheetData>
  <autoFilter ref="A1:T146" xr:uid="{00000000-0001-0000-0000-000000000000}">
    <filterColumn colId="11">
      <customFilters>
        <customFilter operator="notEqual" val=" "/>
      </customFilters>
    </filterColumn>
  </autoFilter>
  <conditionalFormatting sqref="P2:P146">
    <cfRule type="cellIs" dxfId="145" priority="2" stopIfTrue="1" operator="lessThan">
      <formula>0</formula>
    </cfRule>
  </conditionalFormatting>
  <conditionalFormatting sqref="O2">
    <cfRule type="cellIs" dxfId="144" priority="3" stopIfTrue="1" operator="lessThan">
      <formula>0</formula>
    </cfRule>
  </conditionalFormatting>
  <conditionalFormatting sqref="O3">
    <cfRule type="cellIs" dxfId="143" priority="5" stopIfTrue="1" operator="lessThan">
      <formula>0</formula>
    </cfRule>
  </conditionalFormatting>
  <conditionalFormatting sqref="O4">
    <cfRule type="cellIs" dxfId="142" priority="7" stopIfTrue="1" operator="lessThan">
      <formula>0</formula>
    </cfRule>
  </conditionalFormatting>
  <conditionalFormatting sqref="O5">
    <cfRule type="cellIs" dxfId="141" priority="9" stopIfTrue="1" operator="lessThan">
      <formula>0</formula>
    </cfRule>
  </conditionalFormatting>
  <conditionalFormatting sqref="O6">
    <cfRule type="cellIs" dxfId="140" priority="11" stopIfTrue="1" operator="lessThan">
      <formula>0</formula>
    </cfRule>
  </conditionalFormatting>
  <conditionalFormatting sqref="O7">
    <cfRule type="cellIs" dxfId="139" priority="13" stopIfTrue="1" operator="lessThan">
      <formula>0</formula>
    </cfRule>
  </conditionalFormatting>
  <conditionalFormatting sqref="O8">
    <cfRule type="cellIs" dxfId="138" priority="15" stopIfTrue="1" operator="lessThan">
      <formula>0</formula>
    </cfRule>
  </conditionalFormatting>
  <conditionalFormatting sqref="O9">
    <cfRule type="cellIs" dxfId="137" priority="17" stopIfTrue="1" operator="lessThan">
      <formula>0</formula>
    </cfRule>
  </conditionalFormatting>
  <conditionalFormatting sqref="O10">
    <cfRule type="cellIs" dxfId="136" priority="19" stopIfTrue="1" operator="lessThan">
      <formula>0</formula>
    </cfRule>
  </conditionalFormatting>
  <conditionalFormatting sqref="O11">
    <cfRule type="cellIs" dxfId="135" priority="21" stopIfTrue="1" operator="lessThan">
      <formula>0</formula>
    </cfRule>
  </conditionalFormatting>
  <conditionalFormatting sqref="O12">
    <cfRule type="cellIs" dxfId="134" priority="23" stopIfTrue="1" operator="lessThan">
      <formula>0</formula>
    </cfRule>
  </conditionalFormatting>
  <conditionalFormatting sqref="O13">
    <cfRule type="cellIs" dxfId="133" priority="25" stopIfTrue="1" operator="lessThan">
      <formula>0</formula>
    </cfRule>
  </conditionalFormatting>
  <conditionalFormatting sqref="O14">
    <cfRule type="cellIs" dxfId="132" priority="27" stopIfTrue="1" operator="lessThan">
      <formula>0</formula>
    </cfRule>
  </conditionalFormatting>
  <conditionalFormatting sqref="O15">
    <cfRule type="cellIs" dxfId="131" priority="29" stopIfTrue="1" operator="lessThan">
      <formula>0</formula>
    </cfRule>
  </conditionalFormatting>
  <conditionalFormatting sqref="O16">
    <cfRule type="cellIs" dxfId="130" priority="31" stopIfTrue="1" operator="lessThan">
      <formula>0</formula>
    </cfRule>
  </conditionalFormatting>
  <conditionalFormatting sqref="O17">
    <cfRule type="cellIs" dxfId="129" priority="33" stopIfTrue="1" operator="lessThan">
      <formula>0</formula>
    </cfRule>
  </conditionalFormatting>
  <conditionalFormatting sqref="O18">
    <cfRule type="cellIs" dxfId="128" priority="35" stopIfTrue="1" operator="lessThan">
      <formula>0</formula>
    </cfRule>
  </conditionalFormatting>
  <conditionalFormatting sqref="O19">
    <cfRule type="cellIs" dxfId="127" priority="37" stopIfTrue="1" operator="lessThan">
      <formula>0</formula>
    </cfRule>
  </conditionalFormatting>
  <conditionalFormatting sqref="O20">
    <cfRule type="cellIs" dxfId="126" priority="39" stopIfTrue="1" operator="lessThan">
      <formula>0</formula>
    </cfRule>
  </conditionalFormatting>
  <conditionalFormatting sqref="O21">
    <cfRule type="cellIs" dxfId="125" priority="41" stopIfTrue="1" operator="lessThan">
      <formula>0</formula>
    </cfRule>
  </conditionalFormatting>
  <conditionalFormatting sqref="O22">
    <cfRule type="cellIs" dxfId="124" priority="43" stopIfTrue="1" operator="lessThan">
      <formula>0</formula>
    </cfRule>
  </conditionalFormatting>
  <conditionalFormatting sqref="O23">
    <cfRule type="cellIs" dxfId="123" priority="45" stopIfTrue="1" operator="lessThan">
      <formula>0</formula>
    </cfRule>
  </conditionalFormatting>
  <conditionalFormatting sqref="O24">
    <cfRule type="cellIs" dxfId="122" priority="47" stopIfTrue="1" operator="lessThan">
      <formula>0</formula>
    </cfRule>
  </conditionalFormatting>
  <conditionalFormatting sqref="O25">
    <cfRule type="cellIs" dxfId="121" priority="49" stopIfTrue="1" operator="lessThan">
      <formula>0</formula>
    </cfRule>
  </conditionalFormatting>
  <conditionalFormatting sqref="O26">
    <cfRule type="cellIs" dxfId="120" priority="51" stopIfTrue="1" operator="lessThan">
      <formula>0</formula>
    </cfRule>
  </conditionalFormatting>
  <conditionalFormatting sqref="O27">
    <cfRule type="cellIs" dxfId="119" priority="53" stopIfTrue="1" operator="lessThan">
      <formula>0</formula>
    </cfRule>
  </conditionalFormatting>
  <conditionalFormatting sqref="O28">
    <cfRule type="cellIs" dxfId="118" priority="55" stopIfTrue="1" operator="lessThan">
      <formula>0</formula>
    </cfRule>
  </conditionalFormatting>
  <conditionalFormatting sqref="O29">
    <cfRule type="cellIs" dxfId="117" priority="57" stopIfTrue="1" operator="lessThan">
      <formula>0</formula>
    </cfRule>
  </conditionalFormatting>
  <conditionalFormatting sqref="O30">
    <cfRule type="cellIs" dxfId="116" priority="59" stopIfTrue="1" operator="lessThan">
      <formula>0</formula>
    </cfRule>
  </conditionalFormatting>
  <conditionalFormatting sqref="O31">
    <cfRule type="cellIs" dxfId="115" priority="61" stopIfTrue="1" operator="lessThan">
      <formula>0</formula>
    </cfRule>
  </conditionalFormatting>
  <conditionalFormatting sqref="O32">
    <cfRule type="cellIs" dxfId="114" priority="63" stopIfTrue="1" operator="lessThan">
      <formula>0</formula>
    </cfRule>
  </conditionalFormatting>
  <conditionalFormatting sqref="O33">
    <cfRule type="cellIs" dxfId="113" priority="65" stopIfTrue="1" operator="lessThan">
      <formula>0</formula>
    </cfRule>
  </conditionalFormatting>
  <conditionalFormatting sqref="O34">
    <cfRule type="cellIs" dxfId="112" priority="67" stopIfTrue="1" operator="lessThan">
      <formula>0</formula>
    </cfRule>
  </conditionalFormatting>
  <conditionalFormatting sqref="O35">
    <cfRule type="cellIs" dxfId="111" priority="69" stopIfTrue="1" operator="lessThan">
      <formula>0</formula>
    </cfRule>
  </conditionalFormatting>
  <conditionalFormatting sqref="O36">
    <cfRule type="cellIs" dxfId="110" priority="71" stopIfTrue="1" operator="lessThan">
      <formula>0</formula>
    </cfRule>
  </conditionalFormatting>
  <conditionalFormatting sqref="O37">
    <cfRule type="cellIs" dxfId="109" priority="73" stopIfTrue="1" operator="lessThan">
      <formula>0</formula>
    </cfRule>
  </conditionalFormatting>
  <conditionalFormatting sqref="O38">
    <cfRule type="cellIs" dxfId="108" priority="75" stopIfTrue="1" operator="lessThan">
      <formula>0</formula>
    </cfRule>
  </conditionalFormatting>
  <conditionalFormatting sqref="O39">
    <cfRule type="cellIs" dxfId="107" priority="77" stopIfTrue="1" operator="lessThan">
      <formula>0</formula>
    </cfRule>
  </conditionalFormatting>
  <conditionalFormatting sqref="O40">
    <cfRule type="cellIs" dxfId="106" priority="79" stopIfTrue="1" operator="lessThan">
      <formula>0</formula>
    </cfRule>
  </conditionalFormatting>
  <conditionalFormatting sqref="O41">
    <cfRule type="cellIs" dxfId="105" priority="81" stopIfTrue="1" operator="lessThan">
      <formula>0</formula>
    </cfRule>
  </conditionalFormatting>
  <conditionalFormatting sqref="O42">
    <cfRule type="cellIs" dxfId="104" priority="83" stopIfTrue="1" operator="lessThan">
      <formula>0</formula>
    </cfRule>
  </conditionalFormatting>
  <conditionalFormatting sqref="O43">
    <cfRule type="cellIs" dxfId="103" priority="85" stopIfTrue="1" operator="lessThan">
      <formula>0</formula>
    </cfRule>
  </conditionalFormatting>
  <conditionalFormatting sqref="O44">
    <cfRule type="cellIs" dxfId="102" priority="87" stopIfTrue="1" operator="lessThan">
      <formula>0</formula>
    </cfRule>
  </conditionalFormatting>
  <conditionalFormatting sqref="O45">
    <cfRule type="cellIs" dxfId="101" priority="89" stopIfTrue="1" operator="lessThan">
      <formula>0</formula>
    </cfRule>
  </conditionalFormatting>
  <conditionalFormatting sqref="O46">
    <cfRule type="cellIs" dxfId="100" priority="91" stopIfTrue="1" operator="lessThan">
      <formula>0</formula>
    </cfRule>
  </conditionalFormatting>
  <conditionalFormatting sqref="O47">
    <cfRule type="cellIs" dxfId="99" priority="93" stopIfTrue="1" operator="lessThan">
      <formula>0</formula>
    </cfRule>
  </conditionalFormatting>
  <conditionalFormatting sqref="O48">
    <cfRule type="cellIs" dxfId="98" priority="95" stopIfTrue="1" operator="lessThan">
      <formula>0</formula>
    </cfRule>
  </conditionalFormatting>
  <conditionalFormatting sqref="O49">
    <cfRule type="cellIs" dxfId="97" priority="97" stopIfTrue="1" operator="lessThan">
      <formula>0</formula>
    </cfRule>
  </conditionalFormatting>
  <conditionalFormatting sqref="O50">
    <cfRule type="cellIs" dxfId="96" priority="99" stopIfTrue="1" operator="lessThan">
      <formula>0</formula>
    </cfRule>
  </conditionalFormatting>
  <conditionalFormatting sqref="O51">
    <cfRule type="cellIs" dxfId="95" priority="101" stopIfTrue="1" operator="lessThan">
      <formula>0</formula>
    </cfRule>
  </conditionalFormatting>
  <conditionalFormatting sqref="O52">
    <cfRule type="cellIs" dxfId="94" priority="103" stopIfTrue="1" operator="lessThan">
      <formula>0</formula>
    </cfRule>
  </conditionalFormatting>
  <conditionalFormatting sqref="O53">
    <cfRule type="cellIs" dxfId="93" priority="105" stopIfTrue="1" operator="lessThan">
      <formula>0</formula>
    </cfRule>
  </conditionalFormatting>
  <conditionalFormatting sqref="O54">
    <cfRule type="cellIs" dxfId="92" priority="107" stopIfTrue="1" operator="lessThan">
      <formula>0</formula>
    </cfRule>
  </conditionalFormatting>
  <conditionalFormatting sqref="O55">
    <cfRule type="cellIs" dxfId="91" priority="109" stopIfTrue="1" operator="lessThan">
      <formula>0</formula>
    </cfRule>
  </conditionalFormatting>
  <conditionalFormatting sqref="O56">
    <cfRule type="cellIs" dxfId="90" priority="111" stopIfTrue="1" operator="lessThan">
      <formula>0</formula>
    </cfRule>
  </conditionalFormatting>
  <conditionalFormatting sqref="O57">
    <cfRule type="cellIs" dxfId="89" priority="113" stopIfTrue="1" operator="lessThan">
      <formula>0</formula>
    </cfRule>
  </conditionalFormatting>
  <conditionalFormatting sqref="O58">
    <cfRule type="cellIs" dxfId="88" priority="115" stopIfTrue="1" operator="lessThan">
      <formula>0</formula>
    </cfRule>
  </conditionalFormatting>
  <conditionalFormatting sqref="O59">
    <cfRule type="cellIs" dxfId="87" priority="117" stopIfTrue="1" operator="lessThan">
      <formula>0</formula>
    </cfRule>
  </conditionalFormatting>
  <conditionalFormatting sqref="O60">
    <cfRule type="cellIs" dxfId="86" priority="119" stopIfTrue="1" operator="lessThan">
      <formula>0</formula>
    </cfRule>
  </conditionalFormatting>
  <conditionalFormatting sqref="O61">
    <cfRule type="cellIs" dxfId="85" priority="121" stopIfTrue="1" operator="lessThan">
      <formula>0</formula>
    </cfRule>
  </conditionalFormatting>
  <conditionalFormatting sqref="O62">
    <cfRule type="cellIs" dxfId="84" priority="123" stopIfTrue="1" operator="lessThan">
      <formula>0</formula>
    </cfRule>
  </conditionalFormatting>
  <conditionalFormatting sqref="O63">
    <cfRule type="cellIs" dxfId="83" priority="125" stopIfTrue="1" operator="lessThan">
      <formula>0</formula>
    </cfRule>
  </conditionalFormatting>
  <conditionalFormatting sqref="O64">
    <cfRule type="cellIs" dxfId="82" priority="127" stopIfTrue="1" operator="lessThan">
      <formula>0</formula>
    </cfRule>
  </conditionalFormatting>
  <conditionalFormatting sqref="O65">
    <cfRule type="cellIs" dxfId="81" priority="129" stopIfTrue="1" operator="lessThan">
      <formula>0</formula>
    </cfRule>
  </conditionalFormatting>
  <conditionalFormatting sqref="O66">
    <cfRule type="cellIs" dxfId="80" priority="131" stopIfTrue="1" operator="lessThan">
      <formula>0</formula>
    </cfRule>
  </conditionalFormatting>
  <conditionalFormatting sqref="O67">
    <cfRule type="cellIs" dxfId="79" priority="133" stopIfTrue="1" operator="lessThan">
      <formula>0</formula>
    </cfRule>
  </conditionalFormatting>
  <conditionalFormatting sqref="O68">
    <cfRule type="cellIs" dxfId="78" priority="135" stopIfTrue="1" operator="lessThan">
      <formula>0</formula>
    </cfRule>
  </conditionalFormatting>
  <conditionalFormatting sqref="O69">
    <cfRule type="cellIs" dxfId="77" priority="137" stopIfTrue="1" operator="lessThan">
      <formula>0</formula>
    </cfRule>
  </conditionalFormatting>
  <conditionalFormatting sqref="O70">
    <cfRule type="cellIs" dxfId="76" priority="139" stopIfTrue="1" operator="lessThan">
      <formula>0</formula>
    </cfRule>
  </conditionalFormatting>
  <conditionalFormatting sqref="O71">
    <cfRule type="cellIs" dxfId="75" priority="141" stopIfTrue="1" operator="lessThan">
      <formula>0</formula>
    </cfRule>
  </conditionalFormatting>
  <conditionalFormatting sqref="O72">
    <cfRule type="cellIs" dxfId="74" priority="143" stopIfTrue="1" operator="lessThan">
      <formula>0</formula>
    </cfRule>
  </conditionalFormatting>
  <conditionalFormatting sqref="O73">
    <cfRule type="cellIs" dxfId="73" priority="145" stopIfTrue="1" operator="lessThan">
      <formula>0</formula>
    </cfRule>
  </conditionalFormatting>
  <conditionalFormatting sqref="O74">
    <cfRule type="cellIs" dxfId="72" priority="147" stopIfTrue="1" operator="lessThan">
      <formula>0</formula>
    </cfRule>
  </conditionalFormatting>
  <conditionalFormatting sqref="O75">
    <cfRule type="cellIs" dxfId="71" priority="149" stopIfTrue="1" operator="lessThan">
      <formula>0</formula>
    </cfRule>
  </conditionalFormatting>
  <conditionalFormatting sqref="O76">
    <cfRule type="cellIs" dxfId="70" priority="151" stopIfTrue="1" operator="lessThan">
      <formula>0</formula>
    </cfRule>
  </conditionalFormatting>
  <conditionalFormatting sqref="O77">
    <cfRule type="cellIs" dxfId="69" priority="153" stopIfTrue="1" operator="lessThan">
      <formula>0</formula>
    </cfRule>
  </conditionalFormatting>
  <conditionalFormatting sqref="O78">
    <cfRule type="cellIs" dxfId="68" priority="155" stopIfTrue="1" operator="lessThan">
      <formula>0</formula>
    </cfRule>
  </conditionalFormatting>
  <conditionalFormatting sqref="O79">
    <cfRule type="cellIs" dxfId="67" priority="157" stopIfTrue="1" operator="lessThan">
      <formula>0</formula>
    </cfRule>
  </conditionalFormatting>
  <conditionalFormatting sqref="O80">
    <cfRule type="cellIs" dxfId="66" priority="159" stopIfTrue="1" operator="lessThan">
      <formula>0</formula>
    </cfRule>
  </conditionalFormatting>
  <conditionalFormatting sqref="O81">
    <cfRule type="cellIs" dxfId="65" priority="161" stopIfTrue="1" operator="lessThan">
      <formula>0</formula>
    </cfRule>
  </conditionalFormatting>
  <conditionalFormatting sqref="O82">
    <cfRule type="cellIs" dxfId="64" priority="163" stopIfTrue="1" operator="lessThan">
      <formula>0</formula>
    </cfRule>
  </conditionalFormatting>
  <conditionalFormatting sqref="O83">
    <cfRule type="cellIs" dxfId="63" priority="165" stopIfTrue="1" operator="lessThan">
      <formula>0</formula>
    </cfRule>
  </conditionalFormatting>
  <conditionalFormatting sqref="O84">
    <cfRule type="cellIs" dxfId="62" priority="167" stopIfTrue="1" operator="lessThan">
      <formula>0</formula>
    </cfRule>
  </conditionalFormatting>
  <conditionalFormatting sqref="O85">
    <cfRule type="cellIs" dxfId="61" priority="169" stopIfTrue="1" operator="lessThan">
      <formula>0</formula>
    </cfRule>
  </conditionalFormatting>
  <conditionalFormatting sqref="O86">
    <cfRule type="cellIs" dxfId="60" priority="171" stopIfTrue="1" operator="lessThan">
      <formula>0</formula>
    </cfRule>
  </conditionalFormatting>
  <conditionalFormatting sqref="O87">
    <cfRule type="cellIs" dxfId="59" priority="173" stopIfTrue="1" operator="lessThan">
      <formula>0</formula>
    </cfRule>
  </conditionalFormatting>
  <conditionalFormatting sqref="O88">
    <cfRule type="cellIs" dxfId="58" priority="175" stopIfTrue="1" operator="lessThan">
      <formula>0</formula>
    </cfRule>
  </conditionalFormatting>
  <conditionalFormatting sqref="O89">
    <cfRule type="cellIs" dxfId="57" priority="177" stopIfTrue="1" operator="lessThan">
      <formula>0</formula>
    </cfRule>
  </conditionalFormatting>
  <conditionalFormatting sqref="O90">
    <cfRule type="cellIs" dxfId="56" priority="179" stopIfTrue="1" operator="lessThan">
      <formula>0</formula>
    </cfRule>
  </conditionalFormatting>
  <conditionalFormatting sqref="O91">
    <cfRule type="cellIs" dxfId="55" priority="181" stopIfTrue="1" operator="lessThan">
      <formula>0</formula>
    </cfRule>
  </conditionalFormatting>
  <conditionalFormatting sqref="O92">
    <cfRule type="cellIs" dxfId="54" priority="183" stopIfTrue="1" operator="lessThan">
      <formula>0</formula>
    </cfRule>
  </conditionalFormatting>
  <conditionalFormatting sqref="O93">
    <cfRule type="cellIs" dxfId="53" priority="185" stopIfTrue="1" operator="lessThan">
      <formula>0</formula>
    </cfRule>
  </conditionalFormatting>
  <conditionalFormatting sqref="O94">
    <cfRule type="cellIs" dxfId="52" priority="187" stopIfTrue="1" operator="lessThan">
      <formula>0</formula>
    </cfRule>
  </conditionalFormatting>
  <conditionalFormatting sqref="O95">
    <cfRule type="cellIs" dxfId="51" priority="189" stopIfTrue="1" operator="lessThan">
      <formula>0</formula>
    </cfRule>
  </conditionalFormatting>
  <conditionalFormatting sqref="O96">
    <cfRule type="cellIs" dxfId="50" priority="191" stopIfTrue="1" operator="lessThan">
      <formula>0</formula>
    </cfRule>
  </conditionalFormatting>
  <conditionalFormatting sqref="O97">
    <cfRule type="cellIs" dxfId="49" priority="193" stopIfTrue="1" operator="lessThan">
      <formula>0</formula>
    </cfRule>
  </conditionalFormatting>
  <conditionalFormatting sqref="O99">
    <cfRule type="cellIs" dxfId="48" priority="197" stopIfTrue="1" operator="lessThan">
      <formula>0</formula>
    </cfRule>
  </conditionalFormatting>
  <conditionalFormatting sqref="O100">
    <cfRule type="cellIs" dxfId="47" priority="199" stopIfTrue="1" operator="lessThan">
      <formula>0</formula>
    </cfRule>
  </conditionalFormatting>
  <conditionalFormatting sqref="O101">
    <cfRule type="cellIs" dxfId="46" priority="201" stopIfTrue="1" operator="lessThan">
      <formula>0</formula>
    </cfRule>
  </conditionalFormatting>
  <conditionalFormatting sqref="O102">
    <cfRule type="cellIs" dxfId="45" priority="203" stopIfTrue="1" operator="lessThan">
      <formula>0</formula>
    </cfRule>
  </conditionalFormatting>
  <conditionalFormatting sqref="O103">
    <cfRule type="cellIs" dxfId="44" priority="205" stopIfTrue="1" operator="lessThan">
      <formula>0</formula>
    </cfRule>
  </conditionalFormatting>
  <conditionalFormatting sqref="O104">
    <cfRule type="cellIs" dxfId="43" priority="207" stopIfTrue="1" operator="lessThan">
      <formula>0</formula>
    </cfRule>
  </conditionalFormatting>
  <conditionalFormatting sqref="O105">
    <cfRule type="cellIs" dxfId="42" priority="209" stopIfTrue="1" operator="lessThan">
      <formula>0</formula>
    </cfRule>
  </conditionalFormatting>
  <conditionalFormatting sqref="O106">
    <cfRule type="cellIs" dxfId="41" priority="211" stopIfTrue="1" operator="lessThan">
      <formula>0</formula>
    </cfRule>
  </conditionalFormatting>
  <conditionalFormatting sqref="O107">
    <cfRule type="cellIs" dxfId="40" priority="213" stopIfTrue="1" operator="lessThan">
      <formula>0</formula>
    </cfRule>
  </conditionalFormatting>
  <conditionalFormatting sqref="O108">
    <cfRule type="cellIs" dxfId="39" priority="215" stopIfTrue="1" operator="lessThan">
      <formula>0</formula>
    </cfRule>
  </conditionalFormatting>
  <conditionalFormatting sqref="O109">
    <cfRule type="cellIs" dxfId="38" priority="217" stopIfTrue="1" operator="lessThan">
      <formula>0</formula>
    </cfRule>
  </conditionalFormatting>
  <conditionalFormatting sqref="O110">
    <cfRule type="cellIs" dxfId="37" priority="219" stopIfTrue="1" operator="lessThan">
      <formula>0</formula>
    </cfRule>
  </conditionalFormatting>
  <conditionalFormatting sqref="O111">
    <cfRule type="cellIs" dxfId="36" priority="221" stopIfTrue="1" operator="lessThan">
      <formula>0</formula>
    </cfRule>
  </conditionalFormatting>
  <conditionalFormatting sqref="O112">
    <cfRule type="cellIs" dxfId="35" priority="223" stopIfTrue="1" operator="lessThan">
      <formula>0</formula>
    </cfRule>
  </conditionalFormatting>
  <conditionalFormatting sqref="O113">
    <cfRule type="cellIs" dxfId="34" priority="225" stopIfTrue="1" operator="lessThan">
      <formula>0</formula>
    </cfRule>
  </conditionalFormatting>
  <conditionalFormatting sqref="O114">
    <cfRule type="cellIs" dxfId="33" priority="227" stopIfTrue="1" operator="lessThan">
      <formula>0</formula>
    </cfRule>
  </conditionalFormatting>
  <conditionalFormatting sqref="O115">
    <cfRule type="cellIs" dxfId="32" priority="229" stopIfTrue="1" operator="lessThan">
      <formula>0</formula>
    </cfRule>
  </conditionalFormatting>
  <conditionalFormatting sqref="O116">
    <cfRule type="cellIs" dxfId="31" priority="231" stopIfTrue="1" operator="lessThan">
      <formula>0</formula>
    </cfRule>
  </conditionalFormatting>
  <conditionalFormatting sqref="O117">
    <cfRule type="cellIs" dxfId="30" priority="233" stopIfTrue="1" operator="lessThan">
      <formula>0</formula>
    </cfRule>
  </conditionalFormatting>
  <conditionalFormatting sqref="O118">
    <cfRule type="cellIs" dxfId="29" priority="235" stopIfTrue="1" operator="lessThan">
      <formula>0</formula>
    </cfRule>
  </conditionalFormatting>
  <conditionalFormatting sqref="O119">
    <cfRule type="cellIs" dxfId="28" priority="237" stopIfTrue="1" operator="lessThan">
      <formula>0</formula>
    </cfRule>
  </conditionalFormatting>
  <conditionalFormatting sqref="O120">
    <cfRule type="cellIs" dxfId="27" priority="239" stopIfTrue="1" operator="lessThan">
      <formula>0</formula>
    </cfRule>
  </conditionalFormatting>
  <conditionalFormatting sqref="O121">
    <cfRule type="cellIs" dxfId="26" priority="241" stopIfTrue="1" operator="lessThan">
      <formula>0</formula>
    </cfRule>
  </conditionalFormatting>
  <conditionalFormatting sqref="O122">
    <cfRule type="cellIs" dxfId="25" priority="243" stopIfTrue="1" operator="lessThan">
      <formula>0</formula>
    </cfRule>
  </conditionalFormatting>
  <conditionalFormatting sqref="O123">
    <cfRule type="cellIs" dxfId="24" priority="245" stopIfTrue="1" operator="lessThan">
      <formula>0</formula>
    </cfRule>
  </conditionalFormatting>
  <conditionalFormatting sqref="O124">
    <cfRule type="cellIs" dxfId="23" priority="247" stopIfTrue="1" operator="lessThan">
      <formula>0</formula>
    </cfRule>
  </conditionalFormatting>
  <conditionalFormatting sqref="O125">
    <cfRule type="cellIs" dxfId="22" priority="249" stopIfTrue="1" operator="lessThan">
      <formula>0</formula>
    </cfRule>
  </conditionalFormatting>
  <conditionalFormatting sqref="O126">
    <cfRule type="cellIs" dxfId="21" priority="251" stopIfTrue="1" operator="lessThan">
      <formula>0</formula>
    </cfRule>
  </conditionalFormatting>
  <conditionalFormatting sqref="O127">
    <cfRule type="cellIs" dxfId="20" priority="253" stopIfTrue="1" operator="lessThan">
      <formula>0</formula>
    </cfRule>
  </conditionalFormatting>
  <conditionalFormatting sqref="O128">
    <cfRule type="cellIs" dxfId="19" priority="255" stopIfTrue="1" operator="lessThan">
      <formula>0</formula>
    </cfRule>
  </conditionalFormatting>
  <conditionalFormatting sqref="O129">
    <cfRule type="cellIs" dxfId="18" priority="257" stopIfTrue="1" operator="lessThan">
      <formula>0</formula>
    </cfRule>
  </conditionalFormatting>
  <conditionalFormatting sqref="O130">
    <cfRule type="cellIs" dxfId="17" priority="259" stopIfTrue="1" operator="lessThan">
      <formula>0</formula>
    </cfRule>
  </conditionalFormatting>
  <conditionalFormatting sqref="O131">
    <cfRule type="cellIs" dxfId="16" priority="261" stopIfTrue="1" operator="lessThan">
      <formula>0</formula>
    </cfRule>
  </conditionalFormatting>
  <conditionalFormatting sqref="O132">
    <cfRule type="cellIs" dxfId="15" priority="263" stopIfTrue="1" operator="lessThan">
      <formula>0</formula>
    </cfRule>
  </conditionalFormatting>
  <conditionalFormatting sqref="O133">
    <cfRule type="cellIs" dxfId="14" priority="265" stopIfTrue="1" operator="lessThan">
      <formula>0</formula>
    </cfRule>
  </conditionalFormatting>
  <conditionalFormatting sqref="O134">
    <cfRule type="cellIs" dxfId="13" priority="267" stopIfTrue="1" operator="lessThan">
      <formula>0</formula>
    </cfRule>
  </conditionalFormatting>
  <conditionalFormatting sqref="O135">
    <cfRule type="cellIs" dxfId="12" priority="269" stopIfTrue="1" operator="lessThan">
      <formula>0</formula>
    </cfRule>
  </conditionalFormatting>
  <conditionalFormatting sqref="O136">
    <cfRule type="cellIs" dxfId="11" priority="271" stopIfTrue="1" operator="lessThan">
      <formula>0</formula>
    </cfRule>
  </conditionalFormatting>
  <conditionalFormatting sqref="O137">
    <cfRule type="cellIs" dxfId="10" priority="273" stopIfTrue="1" operator="lessThan">
      <formula>0</formula>
    </cfRule>
  </conditionalFormatting>
  <conditionalFormatting sqref="O138">
    <cfRule type="cellIs" dxfId="9" priority="275" stopIfTrue="1" operator="lessThan">
      <formula>0</formula>
    </cfRule>
  </conditionalFormatting>
  <conditionalFormatting sqref="O139">
    <cfRule type="cellIs" dxfId="8" priority="277" stopIfTrue="1" operator="lessThan">
      <formula>0</formula>
    </cfRule>
  </conditionalFormatting>
  <conditionalFormatting sqref="O140">
    <cfRule type="cellIs" dxfId="7" priority="279" stopIfTrue="1" operator="lessThan">
      <formula>0</formula>
    </cfRule>
  </conditionalFormatting>
  <conditionalFormatting sqref="O141">
    <cfRule type="cellIs" dxfId="6" priority="281" stopIfTrue="1" operator="lessThan">
      <formula>0</formula>
    </cfRule>
  </conditionalFormatting>
  <conditionalFormatting sqref="O142">
    <cfRule type="cellIs" dxfId="5" priority="283" stopIfTrue="1" operator="lessThan">
      <formula>0</formula>
    </cfRule>
  </conditionalFormatting>
  <conditionalFormatting sqref="O143">
    <cfRule type="cellIs" dxfId="4" priority="285" stopIfTrue="1" operator="lessThan">
      <formula>0</formula>
    </cfRule>
  </conditionalFormatting>
  <conditionalFormatting sqref="O144">
    <cfRule type="cellIs" dxfId="3" priority="287" stopIfTrue="1" operator="lessThan">
      <formula>0</formula>
    </cfRule>
  </conditionalFormatting>
  <conditionalFormatting sqref="O145">
    <cfRule type="cellIs" dxfId="2" priority="289" stopIfTrue="1" operator="lessThan">
      <formula>0</formula>
    </cfRule>
  </conditionalFormatting>
  <conditionalFormatting sqref="O146">
    <cfRule type="cellIs" dxfId="1" priority="291" stopIfTrue="1" operator="lessThan">
      <formula>0</formula>
    </cfRule>
  </conditionalFormatting>
  <conditionalFormatting sqref="O98">
    <cfRule type="cellIs" dxfId="0" priority="1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2025-02-04T22:30:05Z</dcterms:created>
  <dcterms:modified xsi:type="dcterms:W3CDTF">2025-02-06T01:20:47Z</dcterms:modified>
</cp:coreProperties>
</file>