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Maio\"/>
    </mc:Choice>
  </mc:AlternateContent>
  <xr:revisionPtr revIDLastSave="0" documentId="13_ncr:1_{937DBAAD-A49E-41ED-B9EA-A7E9B98F4F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atorioMensal" sheetId="1" r:id="rId1"/>
  </sheets>
  <definedNames>
    <definedName name="_xlnm._FilterDatabase" localSheetId="0" hidden="1">relatorioMensal!$A$1:$P$146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5" i="1" l="1"/>
  <c r="N95" i="1" s="1"/>
  <c r="L140" i="1"/>
  <c r="N140" i="1" s="1"/>
  <c r="L139" i="1"/>
  <c r="N139" i="1" s="1"/>
  <c r="L137" i="1"/>
  <c r="N137" i="1" s="1"/>
  <c r="K83" i="1"/>
  <c r="N133" i="1"/>
  <c r="N83" i="1"/>
  <c r="L131" i="1"/>
  <c r="N131" i="1" s="1"/>
  <c r="L130" i="1"/>
  <c r="L77" i="1"/>
  <c r="N77" i="1" s="1"/>
  <c r="L76" i="1"/>
  <c r="L141" i="1"/>
  <c r="N141" i="1"/>
  <c r="N75" i="1"/>
  <c r="L125" i="1"/>
  <c r="N125" i="1" s="1"/>
  <c r="L123" i="1"/>
  <c r="N123" i="1" s="1"/>
  <c r="L64" i="1"/>
  <c r="N64" i="1" s="1"/>
  <c r="L121" i="1"/>
  <c r="L117" i="1"/>
  <c r="N117" i="1" s="1"/>
  <c r="L50" i="1"/>
  <c r="L120" i="1"/>
  <c r="N76" i="1"/>
  <c r="L49" i="1"/>
  <c r="N49" i="1" s="1"/>
  <c r="L46" i="1"/>
  <c r="L116" i="1"/>
  <c r="N116" i="1" s="1"/>
  <c r="L113" i="1"/>
  <c r="N113" i="1" s="1"/>
  <c r="L38" i="1"/>
  <c r="N38" i="1" s="1"/>
  <c r="L27" i="1"/>
  <c r="N27" i="1" s="1"/>
  <c r="L111" i="1"/>
  <c r="N111" i="1" s="1"/>
  <c r="L25" i="1"/>
  <c r="N25" i="1" s="1"/>
  <c r="L20" i="1"/>
  <c r="N20" i="1" s="1"/>
  <c r="L16" i="1"/>
  <c r="L11" i="1"/>
  <c r="L5" i="1"/>
  <c r="N5" i="1" s="1"/>
  <c r="L106" i="1"/>
  <c r="N106" i="1" s="1"/>
  <c r="L6" i="1"/>
  <c r="N6" i="1" s="1"/>
  <c r="N105" i="1"/>
  <c r="N2" i="1"/>
  <c r="N3" i="1"/>
  <c r="N4" i="1"/>
  <c r="N8" i="1"/>
  <c r="N7" i="1"/>
  <c r="N9" i="1"/>
  <c r="N107" i="1"/>
  <c r="N10" i="1"/>
  <c r="N11" i="1"/>
  <c r="N12" i="1"/>
  <c r="N13" i="1"/>
  <c r="N17" i="1"/>
  <c r="N108" i="1"/>
  <c r="N109" i="1"/>
  <c r="N14" i="1"/>
  <c r="N15" i="1"/>
  <c r="N22" i="1"/>
  <c r="N16" i="1"/>
  <c r="N110" i="1"/>
  <c r="N18" i="1"/>
  <c r="N26" i="1"/>
  <c r="N19" i="1"/>
  <c r="N21" i="1"/>
  <c r="N30" i="1"/>
  <c r="N23" i="1"/>
  <c r="N24" i="1"/>
  <c r="N112" i="1"/>
  <c r="N37" i="1"/>
  <c r="N40" i="1"/>
  <c r="N41" i="1"/>
  <c r="N28" i="1"/>
  <c r="N114" i="1"/>
  <c r="N29" i="1"/>
  <c r="N31" i="1"/>
  <c r="N32" i="1"/>
  <c r="N47" i="1"/>
  <c r="N115" i="1"/>
  <c r="N33" i="1"/>
  <c r="N34" i="1"/>
  <c r="N35" i="1"/>
  <c r="N36" i="1"/>
  <c r="N39" i="1"/>
  <c r="N42" i="1"/>
  <c r="N43" i="1"/>
  <c r="N44" i="1"/>
  <c r="N50" i="1"/>
  <c r="N46" i="1"/>
  <c r="N48" i="1"/>
  <c r="N45" i="1"/>
  <c r="N51" i="1"/>
  <c r="N52" i="1"/>
  <c r="N65" i="1"/>
  <c r="N53" i="1"/>
  <c r="N67" i="1"/>
  <c r="N68" i="1"/>
  <c r="N54" i="1"/>
  <c r="N55" i="1"/>
  <c r="N56" i="1"/>
  <c r="N57" i="1"/>
  <c r="N58" i="1"/>
  <c r="N118" i="1"/>
  <c r="N120" i="1"/>
  <c r="N59" i="1"/>
  <c r="N119" i="1"/>
  <c r="N60" i="1"/>
  <c r="N121" i="1"/>
  <c r="N61" i="1"/>
  <c r="N62" i="1"/>
  <c r="N63" i="1"/>
  <c r="N66" i="1"/>
  <c r="N122" i="1"/>
  <c r="N87" i="1"/>
  <c r="N69" i="1"/>
  <c r="N89" i="1"/>
  <c r="N70" i="1"/>
  <c r="N71" i="1"/>
  <c r="N72" i="1"/>
  <c r="N94" i="1"/>
  <c r="N124" i="1"/>
  <c r="N97" i="1"/>
  <c r="N126" i="1"/>
  <c r="N73" i="1"/>
  <c r="N74" i="1"/>
  <c r="N127" i="1"/>
  <c r="N102" i="1"/>
  <c r="N128" i="1"/>
  <c r="N129" i="1"/>
  <c r="N78" i="1"/>
  <c r="N79" i="1"/>
  <c r="N80" i="1"/>
  <c r="N130" i="1"/>
  <c r="N81" i="1"/>
  <c r="N82" i="1"/>
  <c r="N135" i="1"/>
  <c r="N84" i="1"/>
  <c r="N85" i="1"/>
  <c r="N86" i="1"/>
  <c r="N88" i="1"/>
  <c r="N90" i="1"/>
  <c r="N91" i="1"/>
  <c r="N92" i="1"/>
  <c r="N93" i="1"/>
  <c r="N96" i="1"/>
  <c r="N98" i="1"/>
  <c r="N132" i="1"/>
  <c r="N99" i="1"/>
  <c r="N134" i="1"/>
  <c r="N100" i="1"/>
  <c r="N136" i="1"/>
  <c r="N142" i="1"/>
  <c r="N138" i="1"/>
  <c r="N101" i="1"/>
  <c r="N103" i="1"/>
  <c r="N104" i="1"/>
  <c r="N143" i="1"/>
  <c r="N144" i="1"/>
  <c r="N145" i="1"/>
  <c r="N146" i="1"/>
</calcChain>
</file>

<file path=xl/sharedStrings.xml><?xml version="1.0" encoding="utf-8"?>
<sst xmlns="http://schemas.openxmlformats.org/spreadsheetml/2006/main" count="723" uniqueCount="452">
  <si>
    <t>Nome</t>
  </si>
  <si>
    <t>Turma</t>
  </si>
  <si>
    <t>Associado</t>
  </si>
  <si>
    <t>Contribuinte</t>
  </si>
  <si>
    <t>Nr Acolhimento</t>
  </si>
  <si>
    <t>Nr Prolongamento</t>
  </si>
  <si>
    <t>Preco CAF</t>
  </si>
  <si>
    <t>Preco Danca</t>
  </si>
  <si>
    <t>Preco Lanche</t>
  </si>
  <si>
    <t>Preço Karate</t>
  </si>
  <si>
    <t>Valor Recebido Num</t>
  </si>
  <si>
    <t>Valor Recebido Transf</t>
  </si>
  <si>
    <t>Saldo Anterior</t>
  </si>
  <si>
    <t>Saldo</t>
  </si>
  <si>
    <t>Recibo</t>
  </si>
  <si>
    <t>Email</t>
  </si>
  <si>
    <t>Álvaro Miguel Miranda da Costa</t>
  </si>
  <si>
    <t>FN4</t>
  </si>
  <si>
    <t>285029908</t>
  </si>
  <si>
    <t>naninhas.82@gmail.com</t>
  </si>
  <si>
    <t>Afonso António Cruz Silva</t>
  </si>
  <si>
    <t>PEFN1</t>
  </si>
  <si>
    <t>300362838</t>
  </si>
  <si>
    <t>15</t>
  </si>
  <si>
    <t>marisacruz469@gmail.com</t>
  </si>
  <si>
    <t>Afonso Ferreira Silva</t>
  </si>
  <si>
    <t>PEFN2</t>
  </si>
  <si>
    <t>303530561</t>
  </si>
  <si>
    <t>danielasofia24dezenbro@gmail.com</t>
  </si>
  <si>
    <t>Afonso Filipe Pereira de Oliveira Santos</t>
  </si>
  <si>
    <t>285738380</t>
  </si>
  <si>
    <t>editeoliveira2003@gmail.com</t>
  </si>
  <si>
    <t>Afonso Filipe Silva Teixeira</t>
  </si>
  <si>
    <t>FN2A</t>
  </si>
  <si>
    <t>289953316</t>
  </si>
  <si>
    <t>ric_t@hotmail.com</t>
  </si>
  <si>
    <t>Afonso Monteiro Ferreira</t>
  </si>
  <si>
    <t>300813775</t>
  </si>
  <si>
    <t>brun.vand07@gmail.com</t>
  </si>
  <si>
    <t>Afonso Oliveira Moreira</t>
  </si>
  <si>
    <t>307498190</t>
  </si>
  <si>
    <t>catiasofiaoliveira88@gmail.com</t>
  </si>
  <si>
    <t>Afonso Silva Gonçalves</t>
  </si>
  <si>
    <t>FN2</t>
  </si>
  <si>
    <t>290649064</t>
  </si>
  <si>
    <t>julianasilvar250@gmail.com</t>
  </si>
  <si>
    <t>Ana Beatriz Coelho Inácio</t>
  </si>
  <si>
    <t>FN1</t>
  </si>
  <si>
    <t>294314008</t>
  </si>
  <si>
    <t>susana12176@gmail.com</t>
  </si>
  <si>
    <t>Antónia Moreira da Silva</t>
  </si>
  <si>
    <t>FN3</t>
  </si>
  <si>
    <t>288824520</t>
  </si>
  <si>
    <t>mdxm09@gmail.com</t>
  </si>
  <si>
    <t>Ariana Patrícia da Silva Sousa</t>
  </si>
  <si>
    <t>294458310</t>
  </si>
  <si>
    <t>marlenepdsilva36@gmail.com</t>
  </si>
  <si>
    <t>Aseda Ilídia Ferreira</t>
  </si>
  <si>
    <t>303197951</t>
  </si>
  <si>
    <t>pedromaf938@gmail.com</t>
  </si>
  <si>
    <t>Beatriz Oliveira Moreira</t>
  </si>
  <si>
    <t>289996570</t>
  </si>
  <si>
    <t>Beatriz Sofia Machado Silva</t>
  </si>
  <si>
    <t>293154252</t>
  </si>
  <si>
    <t>tanialexandrapereira@hotmail.com</t>
  </si>
  <si>
    <t>Benedita Maia Dias</t>
  </si>
  <si>
    <t>291482376</t>
  </si>
  <si>
    <t>claudiamaia_5@hotmail.com</t>
  </si>
  <si>
    <t>Benjamim Alexandre Ribeiro Alves dos Santos</t>
  </si>
  <si>
    <t>298828626</t>
  </si>
  <si>
    <t>Carina Maria Teixeira Fernandes</t>
  </si>
  <si>
    <t>284615846</t>
  </si>
  <si>
    <t>margaridateixeira73@hotmail.com</t>
  </si>
  <si>
    <t>Carolina Filipa Jesus Costa</t>
  </si>
  <si>
    <t>306436043</t>
  </si>
  <si>
    <t>ruicosta47@live.com.pt</t>
  </si>
  <si>
    <t>Christopher Lebber de Souza</t>
  </si>
  <si>
    <t>303282355</t>
  </si>
  <si>
    <t>lorenalebber@hotmail.com</t>
  </si>
  <si>
    <t>Clara Brás Lopes</t>
  </si>
  <si>
    <t>306150352</t>
  </si>
  <si>
    <t>alfredo_j_lopes@hotmail.com</t>
  </si>
  <si>
    <t>Clara da Costa Santos</t>
  </si>
  <si>
    <t>307019420</t>
  </si>
  <si>
    <t>joanasfcosta@gmail.com</t>
  </si>
  <si>
    <t>Clara Sofia Maia Amorim</t>
  </si>
  <si>
    <t>297621556</t>
  </si>
  <si>
    <t>claudia_im_amorim@hotmail.com</t>
  </si>
  <si>
    <t>Dailson Dinis Soares Soares</t>
  </si>
  <si>
    <t>falta</t>
  </si>
  <si>
    <t>19</t>
  </si>
  <si>
    <t>soaresmonteiromanolo@gmail.com</t>
  </si>
  <si>
    <t>David José Ramos Maia</t>
  </si>
  <si>
    <t>290922712</t>
  </si>
  <si>
    <t>joaninha_ramos_@hotmail.com</t>
  </si>
  <si>
    <t>Diego Afonso</t>
  </si>
  <si>
    <t>285685376</t>
  </si>
  <si>
    <t>nela.afonso@sapo.pt</t>
  </si>
  <si>
    <t>Dinis Almeida Magalhães</t>
  </si>
  <si>
    <t>286101386</t>
  </si>
  <si>
    <t>claudia_a_magalhaes@hotmail.com</t>
  </si>
  <si>
    <t>Dinis Coutinho Moreira</t>
  </si>
  <si>
    <t>305801384</t>
  </si>
  <si>
    <t>coutinho.diana88@gmail.com</t>
  </si>
  <si>
    <t>Dinis Filipe Bessa Santos</t>
  </si>
  <si>
    <t>291209890</t>
  </si>
  <si>
    <t>ceciliabribeiro87@gmail.com</t>
  </si>
  <si>
    <t>Dinis Pinheiro Torres</t>
  </si>
  <si>
    <t>302609628</t>
  </si>
  <si>
    <t>tania.cardoso1994@hotmail.com</t>
  </si>
  <si>
    <t>Diogo André Valadares de Sousa</t>
  </si>
  <si>
    <t>292724411</t>
  </si>
  <si>
    <t>danielavaladares90@gmail.com</t>
  </si>
  <si>
    <t>Domingos Mateus Ferreira da Silva</t>
  </si>
  <si>
    <t>304866814</t>
  </si>
  <si>
    <t>margaridaferreirabacelobacelo@gmail.com</t>
  </si>
  <si>
    <t>Duarte Coutinho Moreira</t>
  </si>
  <si>
    <t>288353005</t>
  </si>
  <si>
    <t>Duarte Dias Carvalho</t>
  </si>
  <si>
    <t>287986489</t>
  </si>
  <si>
    <t>carvalho.luis81@gmail.com</t>
  </si>
  <si>
    <t>Duarte Ferreira Pereira</t>
  </si>
  <si>
    <t>306021153</t>
  </si>
  <si>
    <t>ricardopereiratrofa@gmail.com</t>
  </si>
  <si>
    <t>Duarte Filipe Rocha Silva</t>
  </si>
  <si>
    <t>294437452</t>
  </si>
  <si>
    <t>alicerocha1992@gmail.com</t>
  </si>
  <si>
    <t>Duarte Salvador Borges Gonçalves</t>
  </si>
  <si>
    <t>292995962</t>
  </si>
  <si>
    <t>milubebe27@gmail.com</t>
  </si>
  <si>
    <t>Eric Barbosa da Silva</t>
  </si>
  <si>
    <t>287455114</t>
  </si>
  <si>
    <t>daniela.sofiabarbosa@live.com.pt</t>
  </si>
  <si>
    <t>Francisca Carolina dos Santos Figueiredo</t>
  </si>
  <si>
    <t>290483948</t>
  </si>
  <si>
    <t>paulofigueiredo1980@gmail.com</t>
  </si>
  <si>
    <t>Francisco Cunha Gomes</t>
  </si>
  <si>
    <t>303001879</t>
  </si>
  <si>
    <t>barbaralealcunha@hotmail.com</t>
  </si>
  <si>
    <t>Francisco Ferreira da Costa</t>
  </si>
  <si>
    <t>287949320</t>
  </si>
  <si>
    <t>josepedrofcosta@gmail.com</t>
  </si>
  <si>
    <t>Francisco Manuel Lima Correia</t>
  </si>
  <si>
    <t>287525422</t>
  </si>
  <si>
    <t>vitormacorreia@gmail.com</t>
  </si>
  <si>
    <t>Francisco Moreira Maia da Silva</t>
  </si>
  <si>
    <t>286049732</t>
  </si>
  <si>
    <t>sofia.olinda@gmail.com</t>
  </si>
  <si>
    <t>Francisco Rafael Pereira da Silva</t>
  </si>
  <si>
    <t>289827167</t>
  </si>
  <si>
    <t>teresa_s_silva22@hotmail.com</t>
  </si>
  <si>
    <t>Gabriel Alejandro da Torre Madrid</t>
  </si>
  <si>
    <t>298794284</t>
  </si>
  <si>
    <t>smgdto@gmail.com</t>
  </si>
  <si>
    <t>Gabriel Bogas Silva</t>
  </si>
  <si>
    <t>289954339</t>
  </si>
  <si>
    <t>antoniodelest75@gmail.com</t>
  </si>
  <si>
    <t>Gabriel Viage Martins</t>
  </si>
  <si>
    <t>290608600</t>
  </si>
  <si>
    <t>andreiamgviage@gmail.com</t>
  </si>
  <si>
    <t>Gabriela Gomes da Costa</t>
  </si>
  <si>
    <t>292458118</t>
  </si>
  <si>
    <t>olgagomes1977@hotmail.com</t>
  </si>
  <si>
    <t>Glória Maia da Silva Queiroz</t>
  </si>
  <si>
    <t>304586153</t>
  </si>
  <si>
    <t>anamargaridamais@hotmail.com</t>
  </si>
  <si>
    <t>Gonçalo Ferreira Alves</t>
  </si>
  <si>
    <t>296838098</t>
  </si>
  <si>
    <t>rikardo_alvex@hotmail.com</t>
  </si>
  <si>
    <t>Gonçalo José Rocha Oliveira</t>
  </si>
  <si>
    <t>304289027</t>
  </si>
  <si>
    <t>brunopoliveira2@gmail.com</t>
  </si>
  <si>
    <t>Gonçalo Moreira Pereira</t>
  </si>
  <si>
    <t>295962968</t>
  </si>
  <si>
    <t>carinamoreira.08@gmail.com</t>
  </si>
  <si>
    <t>Guilherme Alexandre Cerqueira Afonso</t>
  </si>
  <si>
    <t>294858016</t>
  </si>
  <si>
    <t>manuela.s.cerqueira@hotmail.com</t>
  </si>
  <si>
    <t>Guilherme Duarte Ferreira</t>
  </si>
  <si>
    <t>306677741</t>
  </si>
  <si>
    <t>flavia_29_4@hotmail.com</t>
  </si>
  <si>
    <t>Gustavo Amaral Martins Oliveira</t>
  </si>
  <si>
    <t>295256893</t>
  </si>
  <si>
    <t>saramyv09@gmail.com</t>
  </si>
  <si>
    <t>Gustavo David da Silva Pinto</t>
  </si>
  <si>
    <t>285445626</t>
  </si>
  <si>
    <t>suuzinha@live.com.pt</t>
  </si>
  <si>
    <t>Iara Mendes Castro</t>
  </si>
  <si>
    <t>290188881</t>
  </si>
  <si>
    <t>vaniamaiamendes@gmail.com</t>
  </si>
  <si>
    <t>Júlia Filipa Inácio Gonçalves</t>
  </si>
  <si>
    <t>294138170</t>
  </si>
  <si>
    <t>eurico.casteleiro@gmail.com</t>
  </si>
  <si>
    <t>João Guilherme Santos Ferreira</t>
  </si>
  <si>
    <t>300686439</t>
  </si>
  <si>
    <t>thais_mireli@icloud.com</t>
  </si>
  <si>
    <t>João Pereira Rios</t>
  </si>
  <si>
    <t>294086803</t>
  </si>
  <si>
    <t>gracapereira.to@gmail.com</t>
  </si>
  <si>
    <t>Joana Grade Delest Silva</t>
  </si>
  <si>
    <t>290733480</t>
  </si>
  <si>
    <t>carla.grade@proef.com</t>
  </si>
  <si>
    <t>José Martim Silva Gonçalves</t>
  </si>
  <si>
    <t>293669155</t>
  </si>
  <si>
    <t>sg.gestao@gmail.com</t>
  </si>
  <si>
    <t>Lara Beatriz Dias Oliveira</t>
  </si>
  <si>
    <t>289182573</t>
  </si>
  <si>
    <t>tania.cabeleireira.87@gmail.com</t>
  </si>
  <si>
    <t>Laura Lauerlann Lemos</t>
  </si>
  <si>
    <t>324452136</t>
  </si>
  <si>
    <t>andressalblauermann@gmail.com</t>
  </si>
  <si>
    <t>Leonardo Moreira Costa Lima</t>
  </si>
  <si>
    <t>288966252</t>
  </si>
  <si>
    <t>sofia12_bete@hotmail.com</t>
  </si>
  <si>
    <t>Leonor Brás Lopes</t>
  </si>
  <si>
    <t>306151197</t>
  </si>
  <si>
    <t>Leonor Gradim da Silva</t>
  </si>
  <si>
    <t>295955694</t>
  </si>
  <si>
    <t>joanaaaaag@hotmail.com</t>
  </si>
  <si>
    <t>Leonor Margarida Moreira Faria</t>
  </si>
  <si>
    <t>292614292</t>
  </si>
  <si>
    <t>clmargmartins@gmail.com</t>
  </si>
  <si>
    <t>Letícia Azevedo Ferreira</t>
  </si>
  <si>
    <t>304693057</t>
  </si>
  <si>
    <t>paula_azevedo87@hotmail.com</t>
  </si>
  <si>
    <t>Letícia Daniela Pereira Teixeira</t>
  </si>
  <si>
    <t>300369077</t>
  </si>
  <si>
    <t>carla_daniel05@outlook.pt</t>
  </si>
  <si>
    <t>Letícia Maria Sousa Almeida</t>
  </si>
  <si>
    <t>294517022</t>
  </si>
  <si>
    <t>marco.pca@hotmail.com</t>
  </si>
  <si>
    <t>Lourenço da Silva Maia</t>
  </si>
  <si>
    <t>284684813</t>
  </si>
  <si>
    <t>lisetafaria@hotmail.com</t>
  </si>
  <si>
    <t>Lourenço Gomes Marques</t>
  </si>
  <si>
    <t>303976047</t>
  </si>
  <si>
    <t>helena.valentim.gomes@gmail.com</t>
  </si>
  <si>
    <t>Lourenço Ribeiro Assunção</t>
  </si>
  <si>
    <t>306282100</t>
  </si>
  <si>
    <t>anaritaassuncao27@gmail.com</t>
  </si>
  <si>
    <t>Lourenzo Pandolpho Pimentel</t>
  </si>
  <si>
    <t>319224732</t>
  </si>
  <si>
    <t>luises2@gmail.com</t>
  </si>
  <si>
    <t>Luís Miguel Inácio Gonçalves</t>
  </si>
  <si>
    <t>284925683</t>
  </si>
  <si>
    <t>Lucas Pereira José e Silva</t>
  </si>
  <si>
    <t>294490094</t>
  </si>
  <si>
    <t>beatriz_1989@live.com.pt</t>
  </si>
  <si>
    <t>Lucas Rocha Silva</t>
  </si>
  <si>
    <t>305889605</t>
  </si>
  <si>
    <t>Lucilia Luciana Ramirez Pelayes</t>
  </si>
  <si>
    <t>325261180</t>
  </si>
  <si>
    <t>matiaskm_@hotmail.com</t>
  </si>
  <si>
    <t>Mafalda Alexandra Porto Soares</t>
  </si>
  <si>
    <t>290413206</t>
  </si>
  <si>
    <t>lilianasoares.86@sapo.pt</t>
  </si>
  <si>
    <t>Mafalda Ferreira Sousa</t>
  </si>
  <si>
    <t>289567882</t>
  </si>
  <si>
    <t>soninha.ferreira21@hotmail.com</t>
  </si>
  <si>
    <t>Mafalda Moreira Costa</t>
  </si>
  <si>
    <t>289279429</t>
  </si>
  <si>
    <t>fatimasousamoreira@live.com.pt</t>
  </si>
  <si>
    <t>Mafalda Sofia Pereira Loureiro</t>
  </si>
  <si>
    <t>318126885</t>
  </si>
  <si>
    <t>suzy.pereira9170@gmail.com</t>
  </si>
  <si>
    <t>Mafalda Sofia Rodrigues Fragoso</t>
  </si>
  <si>
    <t>290677599</t>
  </si>
  <si>
    <t>helderhmartins@sapo.pt</t>
  </si>
  <si>
    <t>Manuel Alejandro da Torre Madrid</t>
  </si>
  <si>
    <t>298794098</t>
  </si>
  <si>
    <t>Manuel José Pereira Vilas Boas</t>
  </si>
  <si>
    <t>288453484</t>
  </si>
  <si>
    <t>orquideamvb@hotmail.com</t>
  </si>
  <si>
    <t>Margarida Sofia Rocha Xavier</t>
  </si>
  <si>
    <t>294790713</t>
  </si>
  <si>
    <t>marinasofiarocha85@gmail.com</t>
  </si>
  <si>
    <t>Maria Clara Gomes Marques</t>
  </si>
  <si>
    <t>285654349</t>
  </si>
  <si>
    <t>Maria Francisca Loureiro Aires</t>
  </si>
  <si>
    <t>290428718</t>
  </si>
  <si>
    <t>sofia.loureiro37@hotmail.com</t>
  </si>
  <si>
    <t>Maria Inês Ferreira da Silva</t>
  </si>
  <si>
    <t>298838125</t>
  </si>
  <si>
    <t>cristianasilva829@gmail.com</t>
  </si>
  <si>
    <t>Maria Inês Ferreira Silva</t>
  </si>
  <si>
    <t>290072883</t>
  </si>
  <si>
    <t>marisaferreira.odlo@gmail.com</t>
  </si>
  <si>
    <t>Maria Inês Madureira</t>
  </si>
  <si>
    <t>300252730</t>
  </si>
  <si>
    <t>cristiana.msousa22@gmail.com</t>
  </si>
  <si>
    <t>Maria Leonor Gonçalves Jesus</t>
  </si>
  <si>
    <t>297031724</t>
  </si>
  <si>
    <t>dulceehe@gmail.com</t>
  </si>
  <si>
    <t>Maria Luísa da Silva Dias</t>
  </si>
  <si>
    <t>289100020</t>
  </si>
  <si>
    <t>soniabessadias71@gmail.com</t>
  </si>
  <si>
    <t>Maria Maia Ferreira</t>
  </si>
  <si>
    <t>292656050</t>
  </si>
  <si>
    <t>neuzamaia@gmail.com</t>
  </si>
  <si>
    <t>Maria Menezes Monteiro</t>
  </si>
  <si>
    <t>291519180</t>
  </si>
  <si>
    <t>andreiafigueiredo_6@hotmail.com</t>
  </si>
  <si>
    <t>Maria Oliveira Maia</t>
  </si>
  <si>
    <t>299528812</t>
  </si>
  <si>
    <t>luisa.sandra@sapo.pt</t>
  </si>
  <si>
    <t>Maria Rafaela Mourão e Silva</t>
  </si>
  <si>
    <t>297466747</t>
  </si>
  <si>
    <t>elisabethsilva1975@gmail.com</t>
  </si>
  <si>
    <t>Mariana da Fonseca Amorim</t>
  </si>
  <si>
    <t>288929144</t>
  </si>
  <si>
    <t>monica.paulaamorim@gmail.com</t>
  </si>
  <si>
    <t>Martim de Carvalho Santos Silva</t>
  </si>
  <si>
    <t>298986752</t>
  </si>
  <si>
    <t>silva.andreia.ascs@gmail.com</t>
  </si>
  <si>
    <t>Martim Freitas da Silva</t>
  </si>
  <si>
    <t>290456495</t>
  </si>
  <si>
    <t>susanavelhinho@hotmail.com</t>
  </si>
  <si>
    <t>Martim Sá de Andrade</t>
  </si>
  <si>
    <t>301489769</t>
  </si>
  <si>
    <t>mjoao_sa@hotmail.com</t>
  </si>
  <si>
    <t>Martim Segura Ribeiro</t>
  </si>
  <si>
    <t>305302639</t>
  </si>
  <si>
    <t>patty_seg_1@hotmail.com</t>
  </si>
  <si>
    <t>Martim Vieira Gomes</t>
  </si>
  <si>
    <t>300211163</t>
  </si>
  <si>
    <t>isaloureirovieira@sapo.pt</t>
  </si>
  <si>
    <t>Mateus Monteiro Cunha</t>
  </si>
  <si>
    <t>303728795</t>
  </si>
  <si>
    <t>katialiliana@hotmail.com</t>
  </si>
  <si>
    <t>Mateus Teixeira Campos</t>
  </si>
  <si>
    <t>294329528</t>
  </si>
  <si>
    <t>mppst2010@hotmail.com</t>
  </si>
  <si>
    <t>Matilde Alexandra Cabral Duarte</t>
  </si>
  <si>
    <t>300637730</t>
  </si>
  <si>
    <t>a1306xana@gmail.com</t>
  </si>
  <si>
    <t>Matilde da Costa Lima</t>
  </si>
  <si>
    <t>303594306</t>
  </si>
  <si>
    <t>diana_filipa_00@hotmail.com</t>
  </si>
  <si>
    <t>Matilde Ferreira da Silva</t>
  </si>
  <si>
    <t>298838222</t>
  </si>
  <si>
    <t>Matilde Loureiro Marques</t>
  </si>
  <si>
    <t>291965016</t>
  </si>
  <si>
    <t>ccarlaloureiro@sapo.pt</t>
  </si>
  <si>
    <t>Matilde Quaresma Vieira</t>
  </si>
  <si>
    <t>289953944</t>
  </si>
  <si>
    <t>joana_quaresma@hotmail.com</t>
  </si>
  <si>
    <t>Matilde Ribeiro Maia</t>
  </si>
  <si>
    <t>299066630</t>
  </si>
  <si>
    <t>maiacarlos2@gmail.com</t>
  </si>
  <si>
    <t>Melissa de Sousa Maia</t>
  </si>
  <si>
    <t>306745321</t>
  </si>
  <si>
    <t>a_sofia_sousa@sapo.pt</t>
  </si>
  <si>
    <t>Miguel Oliveira Carvalho</t>
  </si>
  <si>
    <t>292633963</t>
  </si>
  <si>
    <t>teresamanuela_6@hotmail.com</t>
  </si>
  <si>
    <t>Núria Pinheiro Miranda</t>
  </si>
  <si>
    <t>288849868</t>
  </si>
  <si>
    <t>elisetepinheiro.pinheiro@gmail.com</t>
  </si>
  <si>
    <t>Oliver Nascimento Silva</t>
  </si>
  <si>
    <t>301633835</t>
  </si>
  <si>
    <t>silvia_7@live.com.pt</t>
  </si>
  <si>
    <t>Pedro Simão Freitas da Silva</t>
  </si>
  <si>
    <t>292689675</t>
  </si>
  <si>
    <t>isabelfreitas.25@gmail.com</t>
  </si>
  <si>
    <t>Pedro Sousa Carvalho</t>
  </si>
  <si>
    <t>294209018</t>
  </si>
  <si>
    <t>andreia_sgs@hotmail.com</t>
  </si>
  <si>
    <t>Rafael Barbosa de Sá e Rodrigues</t>
  </si>
  <si>
    <t>300471769</t>
  </si>
  <si>
    <t>jrsrodrigues22@gmail.com</t>
  </si>
  <si>
    <t>Rafael Nadom Ferreira</t>
  </si>
  <si>
    <t>304326852</t>
  </si>
  <si>
    <t>hannahablorh2018@gmail.com</t>
  </si>
  <si>
    <t>Rafaela Almeida Lopes</t>
  </si>
  <si>
    <t>290242142</t>
  </si>
  <si>
    <t>rutea8098@gmail.com</t>
  </si>
  <si>
    <t>Rafaela Mendes Correia</t>
  </si>
  <si>
    <t>290434122</t>
  </si>
  <si>
    <t>rutepipocas@gmail.com</t>
  </si>
  <si>
    <t>Rita Batalha Correia</t>
  </si>
  <si>
    <t>292550553</t>
  </si>
  <si>
    <t>vanialnbatalha@gmail.com</t>
  </si>
  <si>
    <t>Rita Maria Faria Silva</t>
  </si>
  <si>
    <t>306482576</t>
  </si>
  <si>
    <t>helgafaria@gmail.com</t>
  </si>
  <si>
    <t>Rodrigo Azevedo Santos</t>
  </si>
  <si>
    <t>284853399</t>
  </si>
  <si>
    <t>sonia.rscoronado@gmail.com</t>
  </si>
  <si>
    <t>Rodrigo Barbosa Ferreira</t>
  </si>
  <si>
    <t>287499812</t>
  </si>
  <si>
    <t>susetemsbarbosa@hotmail.com</t>
  </si>
  <si>
    <t>Rodrigo Filipe Viage Teixeira</t>
  </si>
  <si>
    <t>286109921</t>
  </si>
  <si>
    <t>ana_guida27@hotmail.com</t>
  </si>
  <si>
    <t>Rodrigo Miguel Martins Costa Carvalho</t>
  </si>
  <si>
    <t>295015160</t>
  </si>
  <si>
    <t>sofiacolegiodatrofa@gmail.com</t>
  </si>
  <si>
    <t>Samuel Filipe da Silva Ferreira</t>
  </si>
  <si>
    <t>291331734</t>
  </si>
  <si>
    <t>saramarlene25@hotmail.com</t>
  </si>
  <si>
    <t>Santiago da Silva Maia</t>
  </si>
  <si>
    <t>286559870</t>
  </si>
  <si>
    <t>saomendes1981@gmail.com</t>
  </si>
  <si>
    <t>Santiago Filipe da Silva</t>
  </si>
  <si>
    <t>302027238</t>
  </si>
  <si>
    <t>ana.rita.santos.silva@hotmail.com</t>
  </si>
  <si>
    <t>Santiago Filipe Rosas da Silva</t>
  </si>
  <si>
    <t>289924723</t>
  </si>
  <si>
    <t>lisete.silva.rosas@gmail.com</t>
  </si>
  <si>
    <t>Santiago Martins da Silva Guedes</t>
  </si>
  <si>
    <t>295083212</t>
  </si>
  <si>
    <t>Sonia-silva04@hotmail.com</t>
  </si>
  <si>
    <t>Sarah Filipa da Rocha Ferreira</t>
  </si>
  <si>
    <t>285871544</t>
  </si>
  <si>
    <t>pm.ferreira@sapo.pt</t>
  </si>
  <si>
    <t>Simão Maia Aroso</t>
  </si>
  <si>
    <t>306789825</t>
  </si>
  <si>
    <t>martamaia1981@gmail.com</t>
  </si>
  <si>
    <t>Sofia Luísa Pinheiro dos Santos</t>
  </si>
  <si>
    <t>293688036</t>
  </si>
  <si>
    <t>graciete30@gmail.com</t>
  </si>
  <si>
    <t>Sofia Margarida da Rosa Marques</t>
  </si>
  <si>
    <t>287629660</t>
  </si>
  <si>
    <t>gina.toc@gmail.com</t>
  </si>
  <si>
    <t>Susana Beatriz Lima Simões</t>
  </si>
  <si>
    <t>287620778</t>
  </si>
  <si>
    <t>mariana-lima@live.com.pt</t>
  </si>
  <si>
    <t>Tiago Moreira Barros</t>
  </si>
  <si>
    <t>291624650</t>
  </si>
  <si>
    <t>cmarinha@gmail.com</t>
  </si>
  <si>
    <t>Tomás Monteiro Anunciação</t>
  </si>
  <si>
    <t>293160295</t>
  </si>
  <si>
    <t>patriciamonteiroenf@gmail.com</t>
  </si>
  <si>
    <t>Tomás Monteiro Cunha</t>
  </si>
  <si>
    <t>285360124</t>
  </si>
  <si>
    <t>Valentina Agustina Ramirez Pelayes</t>
  </si>
  <si>
    <t>325260486</t>
  </si>
  <si>
    <t>Vicente Pandolpho Pimentel</t>
  </si>
  <si>
    <t>319224287</t>
  </si>
  <si>
    <t>Yara Vaz Oliveira</t>
  </si>
  <si>
    <t>303919655</t>
  </si>
  <si>
    <t>catarinavaz98@gmail.com</t>
  </si>
  <si>
    <t>Yolanda de Oliveira Pedronho</t>
  </si>
  <si>
    <t>328233382</t>
  </si>
  <si>
    <t>evanildopedronho30@gmail.com</t>
  </si>
  <si>
    <t>Zoe Kaylane de Oliveira Pedronho</t>
  </si>
  <si>
    <t>328390628</t>
  </si>
  <si>
    <t>8€ a mais</t>
  </si>
  <si>
    <t>validado</t>
  </si>
  <si>
    <t>pago em jun</t>
  </si>
  <si>
    <t>14€ a mais</t>
  </si>
  <si>
    <t>pago 160€ em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</si>
</sst>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.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FF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0" xfId="0" applyNumberFormat="1"/>
    <xf numFmtId="164" fontId="2" fillId="0" borderId="0" xfId="0" applyNumberFormat="1" applyFont="1"/>
    <xf numFmtId="0" fontId="3" fillId="2" borderId="0" xfId="1"/>
    <xf numFmtId="0" fontId="4" fillId="3" borderId="0" xfId="2"/>
    <xf numFmtId="0" fontId="5" fillId="4" borderId="0" xfId="3"/>
    <xf numFmtId="4" fontId="0" fillId="0" borderId="0" xfId="0" applyNumberFormat="1"/>
    <xf numFmtId="0" fontId="6" fillId="5" borderId="0" xfId="4" applyBorder="1"/>
    <xf numFmtId="0" fontId="3" fillId="2" borderId="2" xfId="1" applyBorder="1"/>
    <xf numFmtId="0" fontId="5" fillId="4" borderId="0" xfId="3" applyBorder="1"/>
    <xf numFmtId="0" fontId="6" fillId="5" borderId="2" xfId="4" applyBorder="1"/>
    <xf numFmtId="0" fontId="3" fillId="2" borderId="0" xfId="1" applyBorder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4">
    <dxf>
      <fill>
        <patternFill patternType="solid">
          <fgColor rgb="FFFF0000"/>
          <bgColor rgb="FFFFFFFF"/>
        </patternFill>
      </fill>
    </dxf>
    <dxf>
      <font>
        <color rgb="FF0000FF"/>
      </font>
    </dxf>
    <dxf>
      <font>
        <color rgb="FF0000FF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46"/>
  <sheetViews>
    <sheetView tabSelected="1" topLeftCell="A105" workbookViewId="0">
      <selection activeCell="Q108" sqref="Q108"/>
    </sheetView>
  </sheetViews>
  <sheetFormatPr defaultRowHeight="15" x14ac:dyDescent="0.25"/>
  <cols>
    <col min="1" max="1" width="42" customWidth="1"/>
    <col min="2" max="2" width="12.28515625" hidden="1" customWidth="1"/>
    <col min="3" max="3" width="15" hidden="1" customWidth="1"/>
    <col min="4" max="4" width="12.28515625" hidden="1" customWidth="1"/>
    <col min="5" max="15" width="12.28515625" customWidth="1"/>
    <col min="16" max="16" width="12.28515625" hidden="1" customWidth="1"/>
    <col min="17" max="17" width="12.28515625" customWidth="1"/>
  </cols>
  <sheetData>
    <row r="1" spans="1:17" ht="4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 ht="15" hidden="1" customHeight="1" x14ac:dyDescent="0.25">
      <c r="A2" s="4" t="s">
        <v>25</v>
      </c>
      <c r="B2" t="s">
        <v>26</v>
      </c>
      <c r="C2">
        <v>1</v>
      </c>
      <c r="D2" t="s">
        <v>27</v>
      </c>
      <c r="E2">
        <v>0</v>
      </c>
      <c r="F2">
        <v>0</v>
      </c>
      <c r="G2" s="2">
        <v>0</v>
      </c>
      <c r="H2" s="2">
        <v>0</v>
      </c>
      <c r="I2" s="2" t="s">
        <v>23</v>
      </c>
      <c r="J2" s="2">
        <v>0</v>
      </c>
      <c r="K2" s="2">
        <v>0</v>
      </c>
      <c r="L2" s="2">
        <v>0</v>
      </c>
      <c r="M2" s="3">
        <v>30</v>
      </c>
      <c r="N2" s="3">
        <f xml:space="preserve"> K2   +  L2 + M2- (G2 + H2 + I2 + J2  )</f>
        <v>15</v>
      </c>
      <c r="P2" t="s">
        <v>28</v>
      </c>
    </row>
    <row r="3" spans="1:17" ht="15" hidden="1" customHeight="1" x14ac:dyDescent="0.25">
      <c r="A3" s="4" t="s">
        <v>29</v>
      </c>
      <c r="B3" t="s">
        <v>17</v>
      </c>
      <c r="C3">
        <v>1</v>
      </c>
      <c r="D3" t="s">
        <v>30</v>
      </c>
      <c r="E3">
        <v>0</v>
      </c>
      <c r="F3">
        <v>0</v>
      </c>
      <c r="G3" s="2">
        <v>0</v>
      </c>
      <c r="H3" s="2">
        <v>0</v>
      </c>
      <c r="I3" s="2" t="s">
        <v>23</v>
      </c>
      <c r="J3" s="2">
        <v>0</v>
      </c>
      <c r="K3" s="2">
        <v>0</v>
      </c>
      <c r="L3" s="2">
        <v>15</v>
      </c>
      <c r="M3" s="3">
        <v>0</v>
      </c>
      <c r="N3" s="3">
        <f xml:space="preserve"> K3   +  L3 + M3- (G3 + H3 + I3 + J3  )</f>
        <v>0</v>
      </c>
      <c r="P3" t="s">
        <v>31</v>
      </c>
    </row>
    <row r="4" spans="1:17" ht="15" hidden="1" customHeight="1" x14ac:dyDescent="0.25">
      <c r="A4" s="4" t="s">
        <v>32</v>
      </c>
      <c r="B4" t="s">
        <v>33</v>
      </c>
      <c r="C4">
        <v>1</v>
      </c>
      <c r="D4" t="s">
        <v>34</v>
      </c>
      <c r="E4">
        <v>11</v>
      </c>
      <c r="F4">
        <v>0</v>
      </c>
      <c r="G4" s="2">
        <v>30</v>
      </c>
      <c r="H4" s="2">
        <v>0</v>
      </c>
      <c r="I4" s="2" t="s">
        <v>23</v>
      </c>
      <c r="J4" s="2">
        <v>0</v>
      </c>
      <c r="K4" s="2">
        <v>0</v>
      </c>
      <c r="L4" s="2">
        <v>45</v>
      </c>
      <c r="M4" s="3">
        <v>0</v>
      </c>
      <c r="N4" s="3">
        <f xml:space="preserve"> K4   +  L4 + M4- (G4 + H4 + I4 + J4  )</f>
        <v>0</v>
      </c>
      <c r="P4" t="s">
        <v>35</v>
      </c>
    </row>
    <row r="5" spans="1:17" ht="15" hidden="1" customHeight="1" x14ac:dyDescent="0.25">
      <c r="A5" s="4" t="s">
        <v>39</v>
      </c>
      <c r="B5" t="s">
        <v>26</v>
      </c>
      <c r="C5">
        <v>1</v>
      </c>
      <c r="D5" t="s">
        <v>40</v>
      </c>
      <c r="E5">
        <v>15</v>
      </c>
      <c r="F5">
        <v>0</v>
      </c>
      <c r="G5" s="2">
        <v>30</v>
      </c>
      <c r="H5" s="2">
        <v>0</v>
      </c>
      <c r="I5" s="2">
        <v>0</v>
      </c>
      <c r="J5" s="2">
        <v>0</v>
      </c>
      <c r="K5" s="2">
        <v>0</v>
      </c>
      <c r="L5" s="2">
        <f>37.5-7.5</f>
        <v>30</v>
      </c>
      <c r="M5" s="3">
        <v>0</v>
      </c>
      <c r="N5" s="3">
        <f xml:space="preserve"> K5   +  L5 + M5- (G5 + H5 + I5 + J5  )</f>
        <v>0</v>
      </c>
      <c r="P5" t="s">
        <v>41</v>
      </c>
      <c r="Q5" t="s">
        <v>447</v>
      </c>
    </row>
    <row r="6" spans="1:17" ht="15" hidden="1" customHeight="1" x14ac:dyDescent="0.25">
      <c r="A6" s="4" t="s">
        <v>16</v>
      </c>
      <c r="B6" t="s">
        <v>17</v>
      </c>
      <c r="C6">
        <v>1</v>
      </c>
      <c r="D6" t="s">
        <v>18</v>
      </c>
      <c r="E6">
        <v>10</v>
      </c>
      <c r="F6">
        <v>0</v>
      </c>
      <c r="G6" s="2">
        <v>20</v>
      </c>
      <c r="H6" s="2">
        <v>0</v>
      </c>
      <c r="I6" s="2">
        <v>0</v>
      </c>
      <c r="J6" s="2">
        <v>0</v>
      </c>
      <c r="K6" s="2">
        <v>0</v>
      </c>
      <c r="L6" s="2">
        <f>24-4</f>
        <v>20</v>
      </c>
      <c r="M6" s="3">
        <v>0</v>
      </c>
      <c r="N6" s="3">
        <f xml:space="preserve"> K6   +  L6 + M6- (G6 + H6 + I6 + J6  )</f>
        <v>0</v>
      </c>
      <c r="P6" t="s">
        <v>19</v>
      </c>
    </row>
    <row r="7" spans="1:17" ht="15" hidden="1" customHeight="1" x14ac:dyDescent="0.25">
      <c r="A7" s="4" t="s">
        <v>46</v>
      </c>
      <c r="B7" t="s">
        <v>47</v>
      </c>
      <c r="C7">
        <v>1</v>
      </c>
      <c r="D7" t="s">
        <v>48</v>
      </c>
      <c r="E7">
        <v>20</v>
      </c>
      <c r="F7">
        <v>0</v>
      </c>
      <c r="G7" s="2">
        <v>30</v>
      </c>
      <c r="H7" s="2">
        <v>0</v>
      </c>
      <c r="I7" s="2" t="s">
        <v>23</v>
      </c>
      <c r="J7" s="2">
        <v>0</v>
      </c>
      <c r="K7" s="2">
        <v>0</v>
      </c>
      <c r="L7" s="2">
        <v>45</v>
      </c>
      <c r="M7" s="3">
        <v>0</v>
      </c>
      <c r="N7" s="3">
        <f xml:space="preserve"> K7   +  L7 + M7- (G7 + H7 + I7 + J7  )</f>
        <v>0</v>
      </c>
      <c r="P7" t="s">
        <v>49</v>
      </c>
    </row>
    <row r="8" spans="1:17" ht="15" hidden="1" customHeight="1" x14ac:dyDescent="0.25">
      <c r="A8" s="6" t="s">
        <v>42</v>
      </c>
      <c r="B8" t="s">
        <v>43</v>
      </c>
      <c r="D8" t="s">
        <v>44</v>
      </c>
      <c r="E8">
        <v>0</v>
      </c>
      <c r="F8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3">
        <v>0</v>
      </c>
      <c r="N8" s="3">
        <f xml:space="preserve"> K8   +  L8 + M8- (G8 + H8 + I8 + J8  )</f>
        <v>0</v>
      </c>
      <c r="O8" t="s">
        <v>448</v>
      </c>
      <c r="P8" t="s">
        <v>45</v>
      </c>
    </row>
    <row r="9" spans="1:17" ht="15" hidden="1" customHeight="1" x14ac:dyDescent="0.25">
      <c r="A9" s="4" t="s">
        <v>50</v>
      </c>
      <c r="B9" t="s">
        <v>51</v>
      </c>
      <c r="C9">
        <v>1</v>
      </c>
      <c r="D9" t="s">
        <v>52</v>
      </c>
      <c r="E9">
        <v>0</v>
      </c>
      <c r="F9">
        <v>0</v>
      </c>
      <c r="G9" s="2">
        <v>0</v>
      </c>
      <c r="H9" s="2">
        <v>0</v>
      </c>
      <c r="I9" s="2" t="s">
        <v>23</v>
      </c>
      <c r="J9" s="2">
        <v>0</v>
      </c>
      <c r="K9" s="2">
        <v>0</v>
      </c>
      <c r="L9" s="2">
        <v>0</v>
      </c>
      <c r="M9" s="3">
        <v>30</v>
      </c>
      <c r="N9" s="3">
        <f xml:space="preserve"> K9   +  L9 + M9- (G9 + H9 + I9 + J9  )</f>
        <v>15</v>
      </c>
      <c r="P9" t="s">
        <v>53</v>
      </c>
    </row>
    <row r="10" spans="1:17" ht="15" hidden="1" customHeight="1" x14ac:dyDescent="0.25">
      <c r="A10" s="4" t="s">
        <v>57</v>
      </c>
      <c r="B10" t="s">
        <v>26</v>
      </c>
      <c r="C10">
        <v>1</v>
      </c>
      <c r="D10" t="s">
        <v>58</v>
      </c>
      <c r="E10">
        <v>0</v>
      </c>
      <c r="F10">
        <v>0</v>
      </c>
      <c r="G10" s="2">
        <v>0</v>
      </c>
      <c r="H10" s="2">
        <v>0</v>
      </c>
      <c r="I10" s="2" t="s">
        <v>23</v>
      </c>
      <c r="J10" s="2">
        <v>0</v>
      </c>
      <c r="K10" s="2">
        <v>0</v>
      </c>
      <c r="L10" s="2">
        <v>15</v>
      </c>
      <c r="M10" s="3">
        <v>0</v>
      </c>
      <c r="N10" s="3">
        <f xml:space="preserve"> K10   +  L10 + M10- (G10 + H10 + I10 + J10  )</f>
        <v>0</v>
      </c>
      <c r="P10" t="s">
        <v>59</v>
      </c>
    </row>
    <row r="11" spans="1:17" ht="15" hidden="1" customHeight="1" x14ac:dyDescent="0.25">
      <c r="A11" s="4" t="s">
        <v>60</v>
      </c>
      <c r="B11" t="s">
        <v>33</v>
      </c>
      <c r="C11">
        <v>1</v>
      </c>
      <c r="D11" t="s">
        <v>61</v>
      </c>
      <c r="E11">
        <v>19</v>
      </c>
      <c r="F11">
        <v>0</v>
      </c>
      <c r="G11" s="2">
        <v>30</v>
      </c>
      <c r="H11" s="2">
        <v>0</v>
      </c>
      <c r="I11" s="2" t="s">
        <v>23</v>
      </c>
      <c r="J11" s="2">
        <v>0</v>
      </c>
      <c r="K11" s="2">
        <v>0</v>
      </c>
      <c r="L11" s="2">
        <f>37.5+7.5</f>
        <v>45</v>
      </c>
      <c r="M11" s="3">
        <v>0</v>
      </c>
      <c r="N11" s="3">
        <f xml:space="preserve"> K11   +  L11 + M11- (G11 + H11 + I11 + J11  )</f>
        <v>0</v>
      </c>
      <c r="P11" t="s">
        <v>41</v>
      </c>
    </row>
    <row r="12" spans="1:17" ht="15" hidden="1" customHeight="1" x14ac:dyDescent="0.25">
      <c r="A12" s="4" t="s">
        <v>62</v>
      </c>
      <c r="B12" t="s">
        <v>43</v>
      </c>
      <c r="C12">
        <v>1</v>
      </c>
      <c r="D12" t="s">
        <v>63</v>
      </c>
      <c r="E12">
        <v>0</v>
      </c>
      <c r="F12">
        <v>0</v>
      </c>
      <c r="G12" s="2">
        <v>0</v>
      </c>
      <c r="H12" s="2">
        <v>0</v>
      </c>
      <c r="I12" s="2" t="s">
        <v>23</v>
      </c>
      <c r="J12" s="2">
        <v>0</v>
      </c>
      <c r="K12" s="2">
        <v>0</v>
      </c>
      <c r="L12" s="2">
        <v>15</v>
      </c>
      <c r="M12" s="3">
        <v>0</v>
      </c>
      <c r="N12" s="3">
        <f xml:space="preserve"> K12   +  L12 + M12- (G12 + H12 + I12 + J12  )</f>
        <v>0</v>
      </c>
      <c r="P12" t="s">
        <v>64</v>
      </c>
    </row>
    <row r="13" spans="1:17" ht="15" hidden="1" customHeight="1" x14ac:dyDescent="0.25">
      <c r="A13" s="4" t="s">
        <v>65</v>
      </c>
      <c r="B13" t="s">
        <v>33</v>
      </c>
      <c r="C13">
        <v>1</v>
      </c>
      <c r="D13" t="s">
        <v>66</v>
      </c>
      <c r="E13">
        <v>0</v>
      </c>
      <c r="F13">
        <v>0</v>
      </c>
      <c r="G13" s="2">
        <v>0</v>
      </c>
      <c r="H13" s="2">
        <v>0</v>
      </c>
      <c r="I13" s="2" t="s">
        <v>23</v>
      </c>
      <c r="J13" s="2">
        <v>0</v>
      </c>
      <c r="K13" s="2">
        <v>0</v>
      </c>
      <c r="L13" s="2">
        <v>0</v>
      </c>
      <c r="M13" s="3">
        <v>22.5</v>
      </c>
      <c r="N13" s="3">
        <f xml:space="preserve"> K13   +  L13 + M13- (G13 + H13 + I13 + J13  )</f>
        <v>7.5</v>
      </c>
      <c r="P13" t="s">
        <v>67</v>
      </c>
    </row>
    <row r="14" spans="1:17" ht="15" hidden="1" customHeight="1" x14ac:dyDescent="0.25">
      <c r="A14" s="4" t="s">
        <v>76</v>
      </c>
      <c r="B14" t="s">
        <v>17</v>
      </c>
      <c r="C14">
        <v>1</v>
      </c>
      <c r="D14" t="s">
        <v>77</v>
      </c>
      <c r="E14">
        <v>0</v>
      </c>
      <c r="F14">
        <v>0</v>
      </c>
      <c r="G14" s="2">
        <v>0</v>
      </c>
      <c r="H14" s="2">
        <v>0</v>
      </c>
      <c r="I14" s="2" t="s">
        <v>23</v>
      </c>
      <c r="J14" s="2">
        <v>0</v>
      </c>
      <c r="K14" s="2">
        <v>0</v>
      </c>
      <c r="L14" s="2">
        <v>15</v>
      </c>
      <c r="M14" s="3">
        <v>0</v>
      </c>
      <c r="N14" s="3">
        <f xml:space="preserve"> K14   +  L14 + M14- (G14 + H14 + I14 + J14  )</f>
        <v>0</v>
      </c>
      <c r="P14" t="s">
        <v>78</v>
      </c>
    </row>
    <row r="15" spans="1:17" ht="15" hidden="1" customHeight="1" x14ac:dyDescent="0.25">
      <c r="A15" s="4" t="s">
        <v>79</v>
      </c>
      <c r="B15" t="s">
        <v>26</v>
      </c>
      <c r="C15">
        <v>1</v>
      </c>
      <c r="D15" t="s">
        <v>80</v>
      </c>
      <c r="E15">
        <v>16</v>
      </c>
      <c r="F15">
        <v>21</v>
      </c>
      <c r="G15" s="2">
        <v>50</v>
      </c>
      <c r="H15" s="2">
        <v>8</v>
      </c>
      <c r="I15" s="2" t="s">
        <v>23</v>
      </c>
      <c r="J15" s="2">
        <v>0</v>
      </c>
      <c r="K15" s="2">
        <v>0</v>
      </c>
      <c r="L15" s="2">
        <v>73</v>
      </c>
      <c r="M15" s="3">
        <v>73</v>
      </c>
      <c r="N15" s="3">
        <f xml:space="preserve"> K15   +  L15 + M15- (G15 + H15 + I15 + J15  )</f>
        <v>73</v>
      </c>
      <c r="P15" t="s">
        <v>81</v>
      </c>
    </row>
    <row r="16" spans="1:17" ht="15" hidden="1" customHeight="1" x14ac:dyDescent="0.25">
      <c r="A16" s="4" t="s">
        <v>85</v>
      </c>
      <c r="B16" t="s">
        <v>21</v>
      </c>
      <c r="C16">
        <v>1</v>
      </c>
      <c r="D16" t="s">
        <v>86</v>
      </c>
      <c r="E16">
        <v>0</v>
      </c>
      <c r="F16">
        <v>2</v>
      </c>
      <c r="G16" s="2">
        <v>4</v>
      </c>
      <c r="H16" s="2">
        <v>0</v>
      </c>
      <c r="I16" s="2" t="s">
        <v>23</v>
      </c>
      <c r="J16" s="2">
        <v>12</v>
      </c>
      <c r="K16" s="2">
        <v>0</v>
      </c>
      <c r="L16" s="2">
        <f>73.5-28.5</f>
        <v>45</v>
      </c>
      <c r="M16" s="3">
        <v>0</v>
      </c>
      <c r="N16" s="3">
        <f xml:space="preserve"> K16   +  L16 + M16- (G16 + H16 + I16 + J16  )</f>
        <v>14</v>
      </c>
      <c r="P16" t="s">
        <v>87</v>
      </c>
    </row>
    <row r="17" spans="1:16" ht="15" hidden="1" customHeight="1" x14ac:dyDescent="0.25">
      <c r="A17" s="6" t="s">
        <v>68</v>
      </c>
      <c r="B17" t="s">
        <v>26</v>
      </c>
      <c r="C17">
        <v>1</v>
      </c>
      <c r="D17" t="s">
        <v>69</v>
      </c>
      <c r="E17">
        <v>0</v>
      </c>
      <c r="F17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3">
        <v>0</v>
      </c>
      <c r="N17" s="3">
        <f xml:space="preserve"> K17   +  L17 + M17- (G17 + H17 + I17 + J17  )</f>
        <v>0</v>
      </c>
      <c r="O17" t="s">
        <v>448</v>
      </c>
    </row>
    <row r="18" spans="1:16" ht="15" hidden="1" customHeight="1" x14ac:dyDescent="0.25">
      <c r="A18" s="4" t="s">
        <v>92</v>
      </c>
      <c r="B18" t="s">
        <v>33</v>
      </c>
      <c r="C18">
        <v>1</v>
      </c>
      <c r="D18" t="s">
        <v>93</v>
      </c>
      <c r="E18">
        <v>0</v>
      </c>
      <c r="F18">
        <v>0</v>
      </c>
      <c r="G18" s="2">
        <v>0</v>
      </c>
      <c r="H18" s="2">
        <v>0</v>
      </c>
      <c r="I18" s="2" t="s">
        <v>23</v>
      </c>
      <c r="J18" s="2">
        <v>0</v>
      </c>
      <c r="K18" s="2">
        <v>0</v>
      </c>
      <c r="L18" s="2">
        <v>15</v>
      </c>
      <c r="M18" s="3">
        <v>0</v>
      </c>
      <c r="N18" s="3">
        <f xml:space="preserve"> K18   +  L18 + M18- (G18 + H18 + I18 + J18  )</f>
        <v>0</v>
      </c>
      <c r="P18" t="s">
        <v>94</v>
      </c>
    </row>
    <row r="19" spans="1:16" ht="15" hidden="1" customHeight="1" x14ac:dyDescent="0.25">
      <c r="A19" s="4" t="s">
        <v>98</v>
      </c>
      <c r="B19" t="s">
        <v>17</v>
      </c>
      <c r="C19">
        <v>1</v>
      </c>
      <c r="D19" t="s">
        <v>99</v>
      </c>
      <c r="E19">
        <v>19</v>
      </c>
      <c r="F19">
        <v>0</v>
      </c>
      <c r="G19" s="2">
        <v>30</v>
      </c>
      <c r="H19" s="2">
        <v>0</v>
      </c>
      <c r="I19" s="2" t="s">
        <v>23</v>
      </c>
      <c r="J19" s="2">
        <v>0</v>
      </c>
      <c r="K19" s="2">
        <v>45</v>
      </c>
      <c r="L19" s="2">
        <v>0</v>
      </c>
      <c r="M19" s="3">
        <v>0</v>
      </c>
      <c r="N19" s="3">
        <f xml:space="preserve"> K19   +  L19 + M19- (G19 + H19 + I19 + J19  )</f>
        <v>0</v>
      </c>
      <c r="P19" t="s">
        <v>100</v>
      </c>
    </row>
    <row r="20" spans="1:16" ht="15" hidden="1" customHeight="1" x14ac:dyDescent="0.25">
      <c r="A20" s="4" t="s">
        <v>101</v>
      </c>
      <c r="B20" t="s">
        <v>21</v>
      </c>
      <c r="C20">
        <v>1</v>
      </c>
      <c r="D20" t="s">
        <v>102</v>
      </c>
      <c r="E20">
        <v>1</v>
      </c>
      <c r="F20">
        <v>18</v>
      </c>
      <c r="G20" s="2">
        <v>32</v>
      </c>
      <c r="H20" s="2">
        <v>8</v>
      </c>
      <c r="I20" s="2" t="s">
        <v>23</v>
      </c>
      <c r="J20" s="2">
        <v>12</v>
      </c>
      <c r="K20" s="2">
        <v>0</v>
      </c>
      <c r="L20" s="2">
        <f>63+4</f>
        <v>67</v>
      </c>
      <c r="M20" s="3">
        <v>0</v>
      </c>
      <c r="N20" s="3">
        <f xml:space="preserve"> K20   +  L20 + M20- (G20 + H20 + I20 + J20  )</f>
        <v>0</v>
      </c>
      <c r="P20" t="s">
        <v>103</v>
      </c>
    </row>
    <row r="21" spans="1:16" ht="15" hidden="1" customHeight="1" x14ac:dyDescent="0.25">
      <c r="A21" s="4" t="s">
        <v>104</v>
      </c>
      <c r="B21" t="s">
        <v>33</v>
      </c>
      <c r="C21">
        <v>1</v>
      </c>
      <c r="D21" t="s">
        <v>105</v>
      </c>
      <c r="E21">
        <v>19</v>
      </c>
      <c r="F21">
        <v>18</v>
      </c>
      <c r="G21" s="2">
        <v>50</v>
      </c>
      <c r="H21" s="2">
        <v>0</v>
      </c>
      <c r="I21" s="2" t="s">
        <v>23</v>
      </c>
      <c r="J21" s="2">
        <v>0</v>
      </c>
      <c r="K21" s="2">
        <v>0</v>
      </c>
      <c r="L21" s="2">
        <v>65</v>
      </c>
      <c r="M21" s="3">
        <v>2</v>
      </c>
      <c r="N21" s="3">
        <f xml:space="preserve"> K21   +  L21 + M21- (G21 + H21 + I21 + J21  )</f>
        <v>2</v>
      </c>
      <c r="P21" t="s">
        <v>106</v>
      </c>
    </row>
    <row r="22" spans="1:16" ht="15" hidden="1" customHeight="1" x14ac:dyDescent="0.25">
      <c r="A22" s="6" t="s">
        <v>82</v>
      </c>
      <c r="B22" t="s">
        <v>26</v>
      </c>
      <c r="C22">
        <v>1</v>
      </c>
      <c r="D22" t="s">
        <v>83</v>
      </c>
      <c r="E22">
        <v>0</v>
      </c>
      <c r="F2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3">
        <v>0</v>
      </c>
      <c r="N22" s="3">
        <f xml:space="preserve"> K22   +  L22 + M22- (G22 + H22 + I22 + J22  )</f>
        <v>0</v>
      </c>
      <c r="O22" t="s">
        <v>448</v>
      </c>
      <c r="P22" t="s">
        <v>84</v>
      </c>
    </row>
    <row r="23" spans="1:16" ht="15" hidden="1" customHeight="1" x14ac:dyDescent="0.25">
      <c r="A23" s="4" t="s">
        <v>110</v>
      </c>
      <c r="B23" t="s">
        <v>51</v>
      </c>
      <c r="C23">
        <v>1</v>
      </c>
      <c r="D23" t="s">
        <v>111</v>
      </c>
      <c r="E23">
        <v>0</v>
      </c>
      <c r="F23">
        <v>0</v>
      </c>
      <c r="G23" s="2">
        <v>0</v>
      </c>
      <c r="H23" s="2">
        <v>0</v>
      </c>
      <c r="I23" s="2" t="s">
        <v>23</v>
      </c>
      <c r="J23" s="2">
        <v>0</v>
      </c>
      <c r="K23" s="2">
        <v>0</v>
      </c>
      <c r="L23" s="2">
        <v>15</v>
      </c>
      <c r="M23" s="3">
        <v>0</v>
      </c>
      <c r="N23" s="3">
        <f xml:space="preserve"> K23   +  L23 + M23- (G23 + H23 + I23 + J23  )</f>
        <v>0</v>
      </c>
      <c r="P23" t="s">
        <v>112</v>
      </c>
    </row>
    <row r="24" spans="1:16" ht="15" hidden="1" customHeight="1" x14ac:dyDescent="0.25">
      <c r="A24" s="4" t="s">
        <v>113</v>
      </c>
      <c r="B24" t="s">
        <v>21</v>
      </c>
      <c r="C24">
        <v>1</v>
      </c>
      <c r="D24" t="s">
        <v>114</v>
      </c>
      <c r="E24">
        <v>17</v>
      </c>
      <c r="F24">
        <v>13</v>
      </c>
      <c r="G24" s="2">
        <v>50</v>
      </c>
      <c r="H24" s="2">
        <v>0</v>
      </c>
      <c r="I24" s="2" t="s">
        <v>23</v>
      </c>
      <c r="J24" s="2">
        <v>12</v>
      </c>
      <c r="K24" s="2">
        <v>77</v>
      </c>
      <c r="L24" s="2">
        <v>0</v>
      </c>
      <c r="M24" s="3">
        <v>0</v>
      </c>
      <c r="N24" s="3">
        <f xml:space="preserve"> K24   +  L24 + M24- (G24 + H24 + I24 + J24  )</f>
        <v>0</v>
      </c>
      <c r="P24" t="s">
        <v>115</v>
      </c>
    </row>
    <row r="25" spans="1:16" ht="15" hidden="1" customHeight="1" x14ac:dyDescent="0.25">
      <c r="A25" s="4" t="s">
        <v>116</v>
      </c>
      <c r="B25" t="s">
        <v>51</v>
      </c>
      <c r="C25">
        <v>1</v>
      </c>
      <c r="D25" t="s">
        <v>117</v>
      </c>
      <c r="E25">
        <v>1</v>
      </c>
      <c r="F25">
        <v>19</v>
      </c>
      <c r="G25" s="2">
        <v>32</v>
      </c>
      <c r="H25" s="2">
        <v>0</v>
      </c>
      <c r="I25" s="2" t="s">
        <v>23</v>
      </c>
      <c r="J25" s="2">
        <v>12</v>
      </c>
      <c r="K25" s="2">
        <v>0</v>
      </c>
      <c r="L25" s="2">
        <f>63-4</f>
        <v>59</v>
      </c>
      <c r="M25" s="3">
        <v>0</v>
      </c>
      <c r="N25" s="3">
        <f xml:space="preserve"> K25   +  L25 + M25- (G25 + H25 + I25 + J25  )</f>
        <v>0</v>
      </c>
      <c r="P25" t="s">
        <v>103</v>
      </c>
    </row>
    <row r="26" spans="1:16" ht="15" hidden="1" customHeight="1" x14ac:dyDescent="0.25">
      <c r="A26" s="6" t="s">
        <v>95</v>
      </c>
      <c r="B26" t="s">
        <v>17</v>
      </c>
      <c r="D26" t="s">
        <v>96</v>
      </c>
      <c r="E26">
        <v>0</v>
      </c>
      <c r="F26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3">
        <v>0</v>
      </c>
      <c r="N26" s="3">
        <f xml:space="preserve"> K26   +  L26 + M26- (G26 + H26 + I26 + J26  )</f>
        <v>0</v>
      </c>
      <c r="O26" t="s">
        <v>448</v>
      </c>
      <c r="P26" t="s">
        <v>97</v>
      </c>
    </row>
    <row r="27" spans="1:16" ht="15" hidden="1" customHeight="1" x14ac:dyDescent="0.25">
      <c r="A27" s="4" t="s">
        <v>121</v>
      </c>
      <c r="B27" t="s">
        <v>21</v>
      </c>
      <c r="C27">
        <v>1</v>
      </c>
      <c r="D27" t="s">
        <v>122</v>
      </c>
      <c r="E27">
        <v>14</v>
      </c>
      <c r="F27">
        <v>0</v>
      </c>
      <c r="G27" s="2">
        <v>30</v>
      </c>
      <c r="H27" s="2">
        <v>0</v>
      </c>
      <c r="I27" s="2" t="s">
        <v>23</v>
      </c>
      <c r="J27" s="2">
        <v>0</v>
      </c>
      <c r="K27" s="2">
        <v>0</v>
      </c>
      <c r="L27" s="2">
        <f>47-2</f>
        <v>45</v>
      </c>
      <c r="M27" s="3">
        <v>0</v>
      </c>
      <c r="N27" s="3">
        <f xml:space="preserve"> K27   +  L27 + M27- (G27 + H27 + I27 + J27  )</f>
        <v>0</v>
      </c>
      <c r="P27" t="s">
        <v>123</v>
      </c>
    </row>
    <row r="28" spans="1:16" ht="15" hidden="1" customHeight="1" x14ac:dyDescent="0.25">
      <c r="A28" s="4" t="s">
        <v>142</v>
      </c>
      <c r="B28" t="s">
        <v>17</v>
      </c>
      <c r="C28">
        <v>1</v>
      </c>
      <c r="D28" t="s">
        <v>143</v>
      </c>
      <c r="E28">
        <v>21</v>
      </c>
      <c r="F28">
        <v>0</v>
      </c>
      <c r="G28" s="2">
        <v>30</v>
      </c>
      <c r="H28" s="2">
        <v>0</v>
      </c>
      <c r="I28" s="2" t="s">
        <v>23</v>
      </c>
      <c r="J28" s="2">
        <v>0</v>
      </c>
      <c r="K28" s="2">
        <v>0</v>
      </c>
      <c r="L28" s="2">
        <v>45</v>
      </c>
      <c r="M28" s="3">
        <v>0</v>
      </c>
      <c r="N28" s="3">
        <f xml:space="preserve"> K28   +  L28 + M28- (G28 + H28 + I28 + J28  )</f>
        <v>0</v>
      </c>
      <c r="P28" t="s">
        <v>144</v>
      </c>
    </row>
    <row r="29" spans="1:16" ht="15" hidden="1" customHeight="1" x14ac:dyDescent="0.25">
      <c r="A29" s="4" t="s">
        <v>148</v>
      </c>
      <c r="B29" t="s">
        <v>43</v>
      </c>
      <c r="C29">
        <v>1</v>
      </c>
      <c r="D29" t="s">
        <v>149</v>
      </c>
      <c r="E29">
        <v>0</v>
      </c>
      <c r="F29">
        <v>0</v>
      </c>
      <c r="G29" s="2">
        <v>0</v>
      </c>
      <c r="H29" s="2">
        <v>0</v>
      </c>
      <c r="I29" s="2" t="s">
        <v>23</v>
      </c>
      <c r="J29" s="2">
        <v>0</v>
      </c>
      <c r="K29" s="2">
        <v>15</v>
      </c>
      <c r="L29" s="2">
        <v>0</v>
      </c>
      <c r="M29" s="3">
        <v>0</v>
      </c>
      <c r="N29" s="3">
        <f xml:space="preserve"> K29   +  L29 + M29- (G29 + H29 + I29 + J29  )</f>
        <v>0</v>
      </c>
      <c r="P29" t="s">
        <v>150</v>
      </c>
    </row>
    <row r="30" spans="1:16" ht="15" hidden="1" customHeight="1" x14ac:dyDescent="0.25">
      <c r="A30" s="6" t="s">
        <v>107</v>
      </c>
      <c r="B30" t="s">
        <v>26</v>
      </c>
      <c r="C30">
        <v>1</v>
      </c>
      <c r="D30" t="s">
        <v>108</v>
      </c>
      <c r="E30">
        <v>0</v>
      </c>
      <c r="F30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3">
        <v>0</v>
      </c>
      <c r="N30" s="3">
        <f xml:space="preserve"> K30   +  L30 + M30- (G30 + H30 + I30 + J30  )</f>
        <v>0</v>
      </c>
      <c r="O30" t="s">
        <v>448</v>
      </c>
      <c r="P30" t="s">
        <v>109</v>
      </c>
    </row>
    <row r="31" spans="1:16" ht="15" hidden="1" customHeight="1" x14ac:dyDescent="0.25">
      <c r="A31" s="4" t="s">
        <v>151</v>
      </c>
      <c r="B31" t="s">
        <v>33</v>
      </c>
      <c r="C31">
        <v>1</v>
      </c>
      <c r="D31" t="s">
        <v>152</v>
      </c>
      <c r="E31">
        <v>2</v>
      </c>
      <c r="F31">
        <v>0</v>
      </c>
      <c r="G31" s="2">
        <v>4</v>
      </c>
      <c r="H31" s="2">
        <v>0</v>
      </c>
      <c r="I31" s="2">
        <v>0</v>
      </c>
      <c r="J31" s="2">
        <v>12</v>
      </c>
      <c r="K31" s="2">
        <v>0</v>
      </c>
      <c r="L31" s="2">
        <v>37</v>
      </c>
      <c r="M31" s="3">
        <v>1.5</v>
      </c>
      <c r="N31" s="3">
        <f xml:space="preserve"> K31   +  L31 + M31- (G31 + H31 + I31 + J31  )</f>
        <v>22.5</v>
      </c>
      <c r="P31" t="s">
        <v>153</v>
      </c>
    </row>
    <row r="32" spans="1:16" ht="15" hidden="1" customHeight="1" x14ac:dyDescent="0.25">
      <c r="A32" s="4" t="s">
        <v>154</v>
      </c>
      <c r="B32" t="s">
        <v>43</v>
      </c>
      <c r="C32">
        <v>1</v>
      </c>
      <c r="D32" t="s">
        <v>155</v>
      </c>
      <c r="E32">
        <v>0</v>
      </c>
      <c r="F32">
        <v>0</v>
      </c>
      <c r="G32" s="2">
        <v>0</v>
      </c>
      <c r="H32" s="2">
        <v>0</v>
      </c>
      <c r="I32" s="2" t="s">
        <v>23</v>
      </c>
      <c r="J32" s="2">
        <v>0</v>
      </c>
      <c r="K32" s="2">
        <v>0</v>
      </c>
      <c r="L32" s="2">
        <v>15</v>
      </c>
      <c r="M32" s="3">
        <v>0</v>
      </c>
      <c r="N32" s="3">
        <f xml:space="preserve"> K32   +  L32 + M32- (G32 + H32 + I32 + J32  )</f>
        <v>0</v>
      </c>
      <c r="P32" t="s">
        <v>156</v>
      </c>
    </row>
    <row r="33" spans="1:17" ht="15" hidden="1" customHeight="1" x14ac:dyDescent="0.25">
      <c r="A33" s="4" t="s">
        <v>163</v>
      </c>
      <c r="B33" t="s">
        <v>21</v>
      </c>
      <c r="C33">
        <v>1</v>
      </c>
      <c r="D33" t="s">
        <v>164</v>
      </c>
      <c r="E33">
        <v>0</v>
      </c>
      <c r="F33">
        <v>0</v>
      </c>
      <c r="G33" s="2">
        <v>0</v>
      </c>
      <c r="H33" s="2">
        <v>0</v>
      </c>
      <c r="I33" s="2" t="s">
        <v>23</v>
      </c>
      <c r="J33" s="2">
        <v>0</v>
      </c>
      <c r="K33" s="2">
        <v>0</v>
      </c>
      <c r="L33" s="2">
        <v>0</v>
      </c>
      <c r="M33" s="3">
        <v>30</v>
      </c>
      <c r="N33" s="3">
        <f xml:space="preserve"> K33   +  L33 + M33- (G33 + H33 + I33 + J33  )</f>
        <v>15</v>
      </c>
      <c r="P33" t="s">
        <v>165</v>
      </c>
    </row>
    <row r="34" spans="1:17" ht="15" hidden="1" customHeight="1" x14ac:dyDescent="0.25">
      <c r="A34" s="4" t="s">
        <v>169</v>
      </c>
      <c r="B34" t="s">
        <v>21</v>
      </c>
      <c r="C34">
        <v>1</v>
      </c>
      <c r="D34" t="s">
        <v>170</v>
      </c>
      <c r="E34">
        <v>20</v>
      </c>
      <c r="F34">
        <v>0</v>
      </c>
      <c r="G34" s="2">
        <v>30</v>
      </c>
      <c r="H34" s="2">
        <v>0</v>
      </c>
      <c r="I34" s="2" t="s">
        <v>23</v>
      </c>
      <c r="J34" s="2">
        <v>12</v>
      </c>
      <c r="K34" s="2">
        <v>0</v>
      </c>
      <c r="L34" s="2">
        <v>51</v>
      </c>
      <c r="M34" s="3">
        <v>6</v>
      </c>
      <c r="N34" s="3">
        <f xml:space="preserve"> K34   +  L34 + M34- (G34 + H34 + I34 + J34  )</f>
        <v>0</v>
      </c>
      <c r="P34" t="s">
        <v>171</v>
      </c>
    </row>
    <row r="35" spans="1:17" ht="15" hidden="1" customHeight="1" x14ac:dyDescent="0.25">
      <c r="A35" s="4" t="s">
        <v>172</v>
      </c>
      <c r="B35" t="s">
        <v>47</v>
      </c>
      <c r="C35">
        <v>1</v>
      </c>
      <c r="D35" t="s">
        <v>173</v>
      </c>
      <c r="E35">
        <v>19</v>
      </c>
      <c r="F35">
        <v>19</v>
      </c>
      <c r="G35" s="2">
        <v>50</v>
      </c>
      <c r="H35" s="2">
        <v>0</v>
      </c>
      <c r="I35" s="2">
        <v>0</v>
      </c>
      <c r="J35" s="2">
        <v>12</v>
      </c>
      <c r="K35" s="2">
        <v>0</v>
      </c>
      <c r="L35" s="2">
        <v>56</v>
      </c>
      <c r="M35" s="3">
        <v>13</v>
      </c>
      <c r="N35" s="3">
        <f xml:space="preserve"> K35   +  L35 + M35- (G35 + H35 + I35 + J35  )</f>
        <v>7</v>
      </c>
      <c r="P35" t="s">
        <v>174</v>
      </c>
    </row>
    <row r="36" spans="1:17" ht="15" hidden="1" customHeight="1" x14ac:dyDescent="0.25">
      <c r="A36" s="4" t="s">
        <v>175</v>
      </c>
      <c r="B36" t="s">
        <v>47</v>
      </c>
      <c r="C36">
        <v>1</v>
      </c>
      <c r="D36" t="s">
        <v>176</v>
      </c>
      <c r="E36">
        <v>0</v>
      </c>
      <c r="F36">
        <v>0</v>
      </c>
      <c r="G36" s="2">
        <v>0</v>
      </c>
      <c r="H36" s="2">
        <v>0</v>
      </c>
      <c r="I36" s="2" t="s">
        <v>23</v>
      </c>
      <c r="J36" s="2">
        <v>0</v>
      </c>
      <c r="K36" s="2">
        <v>0</v>
      </c>
      <c r="L36" s="2">
        <v>15</v>
      </c>
      <c r="M36" s="3">
        <v>0</v>
      </c>
      <c r="N36" s="3">
        <f xml:space="preserve"> K36   +  L36 + M36- (G36 + H36 + I36 + J36  )</f>
        <v>0</v>
      </c>
      <c r="P36" t="s">
        <v>177</v>
      </c>
    </row>
    <row r="37" spans="1:17" ht="15" hidden="1" customHeight="1" x14ac:dyDescent="0.25">
      <c r="A37" s="6" t="s">
        <v>127</v>
      </c>
      <c r="B37" t="s">
        <v>43</v>
      </c>
      <c r="D37" t="s">
        <v>128</v>
      </c>
      <c r="E37">
        <v>0</v>
      </c>
      <c r="F37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3">
        <v>0</v>
      </c>
      <c r="N37" s="3">
        <f xml:space="preserve"> K37   +  L37 + M37- (G37 + H37 + I37 + J37  )</f>
        <v>0</v>
      </c>
      <c r="O37" t="s">
        <v>448</v>
      </c>
      <c r="P37" t="s">
        <v>129</v>
      </c>
    </row>
    <row r="38" spans="1:17" ht="15" hidden="1" customHeight="1" x14ac:dyDescent="0.25">
      <c r="A38" s="6" t="s">
        <v>130</v>
      </c>
      <c r="B38" t="s">
        <v>51</v>
      </c>
      <c r="C38">
        <v>1</v>
      </c>
      <c r="D38" t="s">
        <v>131</v>
      </c>
      <c r="E38">
        <v>0</v>
      </c>
      <c r="F38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f>7.75-7.75</f>
        <v>0</v>
      </c>
      <c r="M38" s="3">
        <v>0</v>
      </c>
      <c r="N38" s="3">
        <f xml:space="preserve"> K38   +  L38 + M38- (G38 + H38 + I38 + J38  )</f>
        <v>0</v>
      </c>
      <c r="O38" t="s">
        <v>448</v>
      </c>
      <c r="P38" t="s">
        <v>132</v>
      </c>
    </row>
    <row r="39" spans="1:17" ht="15" hidden="1" customHeight="1" x14ac:dyDescent="0.25">
      <c r="A39" s="4" t="s">
        <v>178</v>
      </c>
      <c r="B39" t="s">
        <v>26</v>
      </c>
      <c r="C39">
        <v>1</v>
      </c>
      <c r="D39" t="s">
        <v>179</v>
      </c>
      <c r="E39">
        <v>0</v>
      </c>
      <c r="F39">
        <v>0</v>
      </c>
      <c r="G39" s="2">
        <v>0</v>
      </c>
      <c r="H39" s="2">
        <v>0</v>
      </c>
      <c r="I39" s="2" t="s">
        <v>23</v>
      </c>
      <c r="J39" s="2">
        <v>0</v>
      </c>
      <c r="K39" s="2">
        <v>0</v>
      </c>
      <c r="L39" s="2">
        <v>15</v>
      </c>
      <c r="M39" s="3">
        <v>0</v>
      </c>
      <c r="N39" s="3">
        <f xml:space="preserve"> K39   +  L39 + M39- (G39 + H39 + I39 + J39  )</f>
        <v>0</v>
      </c>
      <c r="P39" t="s">
        <v>180</v>
      </c>
    </row>
    <row r="40" spans="1:17" ht="15" hidden="1" customHeight="1" x14ac:dyDescent="0.25">
      <c r="A40" s="6" t="s">
        <v>136</v>
      </c>
      <c r="B40" t="s">
        <v>26</v>
      </c>
      <c r="C40">
        <v>1</v>
      </c>
      <c r="D40" t="s">
        <v>137</v>
      </c>
      <c r="E40">
        <v>0</v>
      </c>
      <c r="F40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3">
        <v>0</v>
      </c>
      <c r="N40" s="3">
        <f xml:space="preserve"> K40   +  L40 + M40- (G40 + H40 + I40 + J40  )</f>
        <v>0</v>
      </c>
      <c r="O40" t="s">
        <v>448</v>
      </c>
      <c r="P40" t="s">
        <v>138</v>
      </c>
    </row>
    <row r="41" spans="1:17" ht="15" hidden="1" customHeight="1" x14ac:dyDescent="0.25">
      <c r="A41" s="6" t="s">
        <v>139</v>
      </c>
      <c r="B41" t="s">
        <v>17</v>
      </c>
      <c r="C41">
        <v>1</v>
      </c>
      <c r="D41" t="s">
        <v>140</v>
      </c>
      <c r="E41">
        <v>0</v>
      </c>
      <c r="F41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3">
        <v>0</v>
      </c>
      <c r="N41" s="3">
        <f xml:space="preserve"> K41   +  L41 + M41- (G41 + H41 + I41 + J41  )</f>
        <v>0</v>
      </c>
      <c r="O41" t="s">
        <v>448</v>
      </c>
      <c r="P41" t="s">
        <v>141</v>
      </c>
    </row>
    <row r="42" spans="1:17" ht="15" hidden="1" customHeight="1" x14ac:dyDescent="0.25">
      <c r="A42" s="4" t="s">
        <v>181</v>
      </c>
      <c r="B42" t="s">
        <v>33</v>
      </c>
      <c r="D42" t="s">
        <v>182</v>
      </c>
      <c r="E42">
        <v>0</v>
      </c>
      <c r="F42">
        <v>0</v>
      </c>
      <c r="G42" s="2">
        <v>0</v>
      </c>
      <c r="H42" s="2">
        <v>0</v>
      </c>
      <c r="I42" s="2">
        <v>0</v>
      </c>
      <c r="J42" s="2" t="s">
        <v>23</v>
      </c>
      <c r="K42" s="2">
        <v>0</v>
      </c>
      <c r="L42" s="2">
        <v>15</v>
      </c>
      <c r="M42" s="3">
        <v>0</v>
      </c>
      <c r="N42" s="3">
        <f xml:space="preserve"> K42   +  L42 + M42- (G42 + H42 + I42 + J42  )</f>
        <v>0</v>
      </c>
      <c r="P42" t="s">
        <v>183</v>
      </c>
    </row>
    <row r="43" spans="1:17" ht="15" hidden="1" customHeight="1" x14ac:dyDescent="0.25">
      <c r="A43" s="4" t="s">
        <v>184</v>
      </c>
      <c r="B43" t="s">
        <v>17</v>
      </c>
      <c r="C43">
        <v>1</v>
      </c>
      <c r="D43" t="s">
        <v>185</v>
      </c>
      <c r="E43">
        <v>0</v>
      </c>
      <c r="F43">
        <v>0</v>
      </c>
      <c r="G43" s="2">
        <v>0</v>
      </c>
      <c r="H43" s="2">
        <v>0</v>
      </c>
      <c r="I43" s="2" t="s">
        <v>23</v>
      </c>
      <c r="J43" s="2">
        <v>0</v>
      </c>
      <c r="K43" s="2">
        <v>0</v>
      </c>
      <c r="L43" s="2">
        <v>15</v>
      </c>
      <c r="M43" s="3">
        <v>0</v>
      </c>
      <c r="N43" s="3">
        <f xml:space="preserve"> K43   +  L43 + M43- (G43 + H43 + I43 + J43  )</f>
        <v>0</v>
      </c>
      <c r="P43" t="s">
        <v>186</v>
      </c>
      <c r="Q43" t="s">
        <v>449</v>
      </c>
    </row>
    <row r="44" spans="1:17" ht="15" hidden="1" customHeight="1" x14ac:dyDescent="0.25">
      <c r="A44" s="4" t="s">
        <v>187</v>
      </c>
      <c r="B44" t="s">
        <v>43</v>
      </c>
      <c r="C44">
        <v>1</v>
      </c>
      <c r="D44" t="s">
        <v>188</v>
      </c>
      <c r="E44">
        <v>0</v>
      </c>
      <c r="F44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3">
        <v>0</v>
      </c>
      <c r="N44" s="3">
        <f xml:space="preserve"> K44   +  L44 + M44- (G44 + H44 + I44 + J44  )</f>
        <v>0</v>
      </c>
      <c r="P44" t="s">
        <v>189</v>
      </c>
    </row>
    <row r="45" spans="1:17" ht="15" hidden="1" customHeight="1" x14ac:dyDescent="0.25">
      <c r="A45" s="4" t="s">
        <v>199</v>
      </c>
      <c r="B45" t="s">
        <v>33</v>
      </c>
      <c r="C45">
        <v>1</v>
      </c>
      <c r="D45" t="s">
        <v>200</v>
      </c>
      <c r="E45">
        <v>0</v>
      </c>
      <c r="F45">
        <v>0</v>
      </c>
      <c r="G45" s="2">
        <v>0</v>
      </c>
      <c r="H45" s="2">
        <v>0</v>
      </c>
      <c r="I45" s="2" t="s">
        <v>23</v>
      </c>
      <c r="J45" s="2">
        <v>0</v>
      </c>
      <c r="K45" s="2">
        <v>0</v>
      </c>
      <c r="L45" s="2">
        <v>45</v>
      </c>
      <c r="M45" s="3">
        <v>71</v>
      </c>
      <c r="N45" s="3">
        <f xml:space="preserve"> K45   +  L45 + M45- (G45 + H45 + I45 + J45  )</f>
        <v>101</v>
      </c>
      <c r="P45" t="s">
        <v>201</v>
      </c>
    </row>
    <row r="46" spans="1:17" ht="15" hidden="1" customHeight="1" x14ac:dyDescent="0.25">
      <c r="A46" s="4" t="s">
        <v>193</v>
      </c>
      <c r="B46" t="s">
        <v>51</v>
      </c>
      <c r="C46">
        <v>1</v>
      </c>
      <c r="D46" t="s">
        <v>194</v>
      </c>
      <c r="E46">
        <v>0</v>
      </c>
      <c r="F46">
        <v>0</v>
      </c>
      <c r="G46" s="2">
        <v>0</v>
      </c>
      <c r="H46" s="2">
        <v>0</v>
      </c>
      <c r="I46" s="2">
        <v>0</v>
      </c>
      <c r="J46" s="2">
        <v>12</v>
      </c>
      <c r="K46" s="2">
        <v>0</v>
      </c>
      <c r="L46" s="2">
        <f>18-6</f>
        <v>12</v>
      </c>
      <c r="M46" s="3">
        <v>0</v>
      </c>
      <c r="N46" s="3">
        <f xml:space="preserve"> K46   +  L46 + M46- (G46 + H46 + I46 + J46  )</f>
        <v>0</v>
      </c>
      <c r="P46" t="s">
        <v>195</v>
      </c>
    </row>
    <row r="47" spans="1:17" ht="15" hidden="1" customHeight="1" x14ac:dyDescent="0.25">
      <c r="A47" s="6" t="s">
        <v>157</v>
      </c>
      <c r="B47" t="s">
        <v>43</v>
      </c>
      <c r="D47" t="s">
        <v>158</v>
      </c>
      <c r="E47">
        <v>0</v>
      </c>
      <c r="F47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3">
        <v>0</v>
      </c>
      <c r="N47" s="3">
        <f xml:space="preserve"> K47   +  L47 + M47- (G47 + H47 + I47 + J47  )</f>
        <v>0</v>
      </c>
      <c r="O47" t="s">
        <v>448</v>
      </c>
      <c r="P47" t="s">
        <v>159</v>
      </c>
    </row>
    <row r="48" spans="1:17" ht="15" hidden="1" customHeight="1" x14ac:dyDescent="0.25">
      <c r="A48" s="4" t="s">
        <v>196</v>
      </c>
      <c r="B48" t="s">
        <v>47</v>
      </c>
      <c r="C48">
        <v>1</v>
      </c>
      <c r="D48" t="s">
        <v>197</v>
      </c>
      <c r="E48">
        <v>6</v>
      </c>
      <c r="F48">
        <v>18</v>
      </c>
      <c r="G48" s="2">
        <v>50</v>
      </c>
      <c r="H48" s="2">
        <v>8</v>
      </c>
      <c r="I48" s="2" t="s">
        <v>23</v>
      </c>
      <c r="J48" s="2">
        <v>12</v>
      </c>
      <c r="K48" s="2">
        <v>0</v>
      </c>
      <c r="L48" s="2">
        <v>83</v>
      </c>
      <c r="M48" s="3">
        <v>2</v>
      </c>
      <c r="N48" s="3">
        <f xml:space="preserve"> K48   +  L48 + M48- (G48 + H48 + I48 + J48  )</f>
        <v>0</v>
      </c>
      <c r="P48" t="s">
        <v>198</v>
      </c>
    </row>
    <row r="49" spans="1:16" ht="15" hidden="1" customHeight="1" x14ac:dyDescent="0.25">
      <c r="A49" s="4" t="s">
        <v>202</v>
      </c>
      <c r="B49" t="s">
        <v>47</v>
      </c>
      <c r="C49">
        <v>1</v>
      </c>
      <c r="D49" t="s">
        <v>203</v>
      </c>
      <c r="E49">
        <v>0</v>
      </c>
      <c r="F49">
        <v>2</v>
      </c>
      <c r="G49" s="2">
        <v>4</v>
      </c>
      <c r="H49" s="2">
        <v>0</v>
      </c>
      <c r="I49" s="2" t="s">
        <v>23</v>
      </c>
      <c r="J49" s="2">
        <v>0</v>
      </c>
      <c r="K49" s="2">
        <v>0</v>
      </c>
      <c r="L49" s="2">
        <f>342.13-275.5</f>
        <v>66.63</v>
      </c>
      <c r="M49" s="3">
        <v>0</v>
      </c>
      <c r="N49" s="3">
        <f xml:space="preserve"> K49   +  L49 + M49- (G49 + H49 + I49 + J49  )</f>
        <v>47.629999999999995</v>
      </c>
      <c r="P49" t="s">
        <v>204</v>
      </c>
    </row>
    <row r="50" spans="1:16" ht="15" hidden="1" customHeight="1" x14ac:dyDescent="0.25">
      <c r="A50" s="4" t="s">
        <v>190</v>
      </c>
      <c r="B50" t="s">
        <v>47</v>
      </c>
      <c r="C50">
        <v>1</v>
      </c>
      <c r="D50" t="s">
        <v>191</v>
      </c>
      <c r="E50">
        <v>16</v>
      </c>
      <c r="F50">
        <v>19</v>
      </c>
      <c r="G50" s="2">
        <v>50</v>
      </c>
      <c r="H50" s="2">
        <v>0</v>
      </c>
      <c r="I50" s="2" t="s">
        <v>23</v>
      </c>
      <c r="J50" s="2">
        <v>12</v>
      </c>
      <c r="K50" s="2">
        <v>0</v>
      </c>
      <c r="L50" s="2">
        <f>42.25+42.25-7.5</f>
        <v>77</v>
      </c>
      <c r="M50" s="3">
        <v>0</v>
      </c>
      <c r="N50" s="3">
        <f xml:space="preserve"> K50   +  L50 + M50- (G50 + H50 + I50 + J50  )</f>
        <v>0</v>
      </c>
      <c r="P50" t="s">
        <v>192</v>
      </c>
    </row>
    <row r="51" spans="1:16" ht="15" hidden="1" customHeight="1" x14ac:dyDescent="0.25">
      <c r="A51" s="4" t="s">
        <v>205</v>
      </c>
      <c r="B51" t="s">
        <v>51</v>
      </c>
      <c r="C51">
        <v>1</v>
      </c>
      <c r="D51" t="s">
        <v>206</v>
      </c>
      <c r="E51">
        <v>0</v>
      </c>
      <c r="F51">
        <v>0</v>
      </c>
      <c r="G51" s="2">
        <v>0</v>
      </c>
      <c r="H51" s="2">
        <v>8</v>
      </c>
      <c r="I51" s="2" t="s">
        <v>23</v>
      </c>
      <c r="J51" s="2">
        <v>12</v>
      </c>
      <c r="K51" s="2">
        <v>0</v>
      </c>
      <c r="L51" s="2">
        <v>35</v>
      </c>
      <c r="M51" s="3">
        <v>0</v>
      </c>
      <c r="N51" s="3">
        <f xml:space="preserve"> K51   +  L51 + M51- (G51 + H51 + I51 + J51  )</f>
        <v>0</v>
      </c>
      <c r="P51" t="s">
        <v>207</v>
      </c>
    </row>
    <row r="52" spans="1:16" ht="15" hidden="1" customHeight="1" x14ac:dyDescent="0.25">
      <c r="A52" s="4" t="s">
        <v>208</v>
      </c>
      <c r="B52" t="s">
        <v>26</v>
      </c>
      <c r="C52">
        <v>1</v>
      </c>
      <c r="D52" t="s">
        <v>209</v>
      </c>
      <c r="E52">
        <v>0</v>
      </c>
      <c r="F52">
        <v>0</v>
      </c>
      <c r="G52" s="2">
        <v>0</v>
      </c>
      <c r="H52" s="2">
        <v>0</v>
      </c>
      <c r="I52" s="2" t="s">
        <v>23</v>
      </c>
      <c r="J52" s="2">
        <v>0</v>
      </c>
      <c r="K52" s="2">
        <v>15</v>
      </c>
      <c r="L52" s="2">
        <v>0</v>
      </c>
      <c r="M52" s="3">
        <v>0</v>
      </c>
      <c r="N52" s="3">
        <f xml:space="preserve"> K52   +  L52 + M52- (G52 + H52 + I52 + J52  )</f>
        <v>0</v>
      </c>
      <c r="P52" t="s">
        <v>210</v>
      </c>
    </row>
    <row r="53" spans="1:16" ht="15" hidden="1" customHeight="1" x14ac:dyDescent="0.25">
      <c r="A53" s="4" t="s">
        <v>214</v>
      </c>
      <c r="B53" t="s">
        <v>26</v>
      </c>
      <c r="C53">
        <v>1</v>
      </c>
      <c r="D53" t="s">
        <v>215</v>
      </c>
      <c r="E53">
        <v>16</v>
      </c>
      <c r="F53">
        <v>21</v>
      </c>
      <c r="G53" s="2">
        <v>50</v>
      </c>
      <c r="H53" s="2">
        <v>8</v>
      </c>
      <c r="I53" s="2" t="s">
        <v>23</v>
      </c>
      <c r="J53" s="2">
        <v>0</v>
      </c>
      <c r="K53" s="2">
        <v>0</v>
      </c>
      <c r="L53" s="2">
        <v>73</v>
      </c>
      <c r="M53" s="3">
        <v>73</v>
      </c>
      <c r="N53" s="3">
        <f xml:space="preserve"> K53   +  L53 + M53- (G53 + H53 + I53 + J53  )</f>
        <v>73</v>
      </c>
      <c r="P53" t="s">
        <v>81</v>
      </c>
    </row>
    <row r="54" spans="1:16" ht="15" hidden="1" customHeight="1" x14ac:dyDescent="0.25">
      <c r="A54" s="4" t="s">
        <v>222</v>
      </c>
      <c r="B54" t="s">
        <v>21</v>
      </c>
      <c r="C54">
        <v>1</v>
      </c>
      <c r="D54" t="s">
        <v>223</v>
      </c>
      <c r="E54">
        <v>0</v>
      </c>
      <c r="F54">
        <v>0</v>
      </c>
      <c r="G54" s="2">
        <v>0</v>
      </c>
      <c r="H54" s="2">
        <v>8</v>
      </c>
      <c r="I54" s="2" t="s">
        <v>23</v>
      </c>
      <c r="J54" s="2">
        <v>12</v>
      </c>
      <c r="K54" s="2">
        <v>0</v>
      </c>
      <c r="L54" s="2">
        <v>0</v>
      </c>
      <c r="M54" s="3">
        <v>35</v>
      </c>
      <c r="N54" s="3">
        <f xml:space="preserve"> K54   +  L54 + M54- (G54 + H54 + I54 + J54  )</f>
        <v>0</v>
      </c>
      <c r="P54" t="s">
        <v>224</v>
      </c>
    </row>
    <row r="55" spans="1:16" ht="15" hidden="1" customHeight="1" x14ac:dyDescent="0.25">
      <c r="A55" s="4" t="s">
        <v>225</v>
      </c>
      <c r="B55" t="s">
        <v>26</v>
      </c>
      <c r="C55">
        <v>1</v>
      </c>
      <c r="D55" t="s">
        <v>226</v>
      </c>
      <c r="E55">
        <v>0</v>
      </c>
      <c r="F55">
        <v>0</v>
      </c>
      <c r="G55" s="2">
        <v>0</v>
      </c>
      <c r="H55" s="2">
        <v>0</v>
      </c>
      <c r="I55" s="2" t="s">
        <v>23</v>
      </c>
      <c r="J55" s="2">
        <v>0</v>
      </c>
      <c r="K55" s="2">
        <v>0</v>
      </c>
      <c r="L55" s="2">
        <v>30</v>
      </c>
      <c r="M55" s="3">
        <v>0</v>
      </c>
      <c r="N55" s="3">
        <f xml:space="preserve"> K55   +  L55 + M55- (G55 + H55 + I55 + J55  )</f>
        <v>15</v>
      </c>
      <c r="P55" t="s">
        <v>227</v>
      </c>
    </row>
    <row r="56" spans="1:16" ht="15" hidden="1" customHeight="1" x14ac:dyDescent="0.25">
      <c r="A56" s="4" t="s">
        <v>228</v>
      </c>
      <c r="B56" t="s">
        <v>33</v>
      </c>
      <c r="C56">
        <v>1</v>
      </c>
      <c r="D56" t="s">
        <v>229</v>
      </c>
      <c r="E56">
        <v>0</v>
      </c>
      <c r="F56">
        <v>0</v>
      </c>
      <c r="G56" s="2">
        <v>0</v>
      </c>
      <c r="H56" s="2">
        <v>0</v>
      </c>
      <c r="I56" s="2" t="s">
        <v>23</v>
      </c>
      <c r="J56" s="2">
        <v>0</v>
      </c>
      <c r="K56" s="2">
        <v>0</v>
      </c>
      <c r="L56" s="2">
        <v>15</v>
      </c>
      <c r="M56" s="3">
        <v>0</v>
      </c>
      <c r="N56" s="3">
        <f xml:space="preserve"> K56   +  L56 + M56- (G56 + H56 + I56 + J56  )</f>
        <v>0</v>
      </c>
      <c r="P56" t="s">
        <v>230</v>
      </c>
    </row>
    <row r="57" spans="1:16" ht="15" hidden="1" customHeight="1" x14ac:dyDescent="0.25">
      <c r="A57" s="4" t="s">
        <v>234</v>
      </c>
      <c r="B57" t="s">
        <v>26</v>
      </c>
      <c r="C57">
        <v>1</v>
      </c>
      <c r="D57" t="s">
        <v>235</v>
      </c>
      <c r="E57">
        <v>21</v>
      </c>
      <c r="F57">
        <v>0</v>
      </c>
      <c r="G57" s="2">
        <v>30</v>
      </c>
      <c r="H57" s="2">
        <v>0</v>
      </c>
      <c r="I57" s="2" t="s">
        <v>23</v>
      </c>
      <c r="J57" s="2">
        <v>0</v>
      </c>
      <c r="K57" s="2">
        <v>0</v>
      </c>
      <c r="L57" s="2">
        <v>45</v>
      </c>
      <c r="M57" s="3">
        <v>0</v>
      </c>
      <c r="N57" s="3">
        <f xml:space="preserve"> K57   +  L57 + M57- (G57 + H57 + I57 + J57  )</f>
        <v>0</v>
      </c>
      <c r="P57" t="s">
        <v>236</v>
      </c>
    </row>
    <row r="58" spans="1:16" ht="15" hidden="1" customHeight="1" x14ac:dyDescent="0.25">
      <c r="A58" s="4" t="s">
        <v>237</v>
      </c>
      <c r="B58" t="s">
        <v>21</v>
      </c>
      <c r="C58">
        <v>1</v>
      </c>
      <c r="D58" t="s">
        <v>238</v>
      </c>
      <c r="E58">
        <v>0</v>
      </c>
      <c r="F58">
        <v>0</v>
      </c>
      <c r="G58" s="2">
        <v>0</v>
      </c>
      <c r="H58" s="2">
        <v>0</v>
      </c>
      <c r="I58" s="2" t="s">
        <v>23</v>
      </c>
      <c r="J58" s="2">
        <v>0</v>
      </c>
      <c r="K58" s="2">
        <v>0</v>
      </c>
      <c r="L58" s="2">
        <v>15</v>
      </c>
      <c r="M58" s="3">
        <v>0</v>
      </c>
      <c r="N58" s="3">
        <f xml:space="preserve"> K58   +  L58 + M58- (G58 + H58 + I58 + J58  )</f>
        <v>0</v>
      </c>
      <c r="P58" t="s">
        <v>239</v>
      </c>
    </row>
    <row r="59" spans="1:16" ht="15" hidden="1" customHeight="1" x14ac:dyDescent="0.25">
      <c r="A59" s="4" t="s">
        <v>245</v>
      </c>
      <c r="B59" t="s">
        <v>47</v>
      </c>
      <c r="C59">
        <v>1</v>
      </c>
      <c r="D59" t="s">
        <v>246</v>
      </c>
      <c r="E59">
        <v>0</v>
      </c>
      <c r="F59">
        <v>0</v>
      </c>
      <c r="G59" s="2">
        <v>0</v>
      </c>
      <c r="H59" s="2">
        <v>0</v>
      </c>
      <c r="I59" s="2" t="s">
        <v>23</v>
      </c>
      <c r="J59" s="2">
        <v>0</v>
      </c>
      <c r="K59" s="2">
        <v>0</v>
      </c>
      <c r="L59" s="2">
        <v>37.5</v>
      </c>
      <c r="M59" s="3">
        <v>0</v>
      </c>
      <c r="N59" s="3">
        <f xml:space="preserve"> K59   +  L59 + M59- (G59 + H59 + I59 + J59  )</f>
        <v>22.5</v>
      </c>
      <c r="P59" t="s">
        <v>247</v>
      </c>
    </row>
    <row r="60" spans="1:16" ht="15" hidden="1" customHeight="1" x14ac:dyDescent="0.25">
      <c r="A60" s="4" t="s">
        <v>250</v>
      </c>
      <c r="B60" t="s">
        <v>47</v>
      </c>
      <c r="C60">
        <v>1</v>
      </c>
      <c r="D60" t="s">
        <v>251</v>
      </c>
      <c r="E60">
        <v>21</v>
      </c>
      <c r="F60">
        <v>0</v>
      </c>
      <c r="G60" s="2">
        <v>30</v>
      </c>
      <c r="H60" s="2">
        <v>0</v>
      </c>
      <c r="I60" s="2">
        <v>0</v>
      </c>
      <c r="J60" s="2">
        <v>12</v>
      </c>
      <c r="K60" s="2">
        <v>0</v>
      </c>
      <c r="L60" s="2">
        <v>42</v>
      </c>
      <c r="M60" s="3">
        <v>0</v>
      </c>
      <c r="N60" s="3">
        <f xml:space="preserve"> K60   +  L60 + M60- (G60 + H60 + I60 + J60  )</f>
        <v>0</v>
      </c>
      <c r="P60" t="s">
        <v>252</v>
      </c>
    </row>
    <row r="61" spans="1:16" ht="15" hidden="1" customHeight="1" x14ac:dyDescent="0.25">
      <c r="A61" s="4" t="s">
        <v>256</v>
      </c>
      <c r="B61" t="s">
        <v>51</v>
      </c>
      <c r="C61">
        <v>1</v>
      </c>
      <c r="D61" t="s">
        <v>257</v>
      </c>
      <c r="E61">
        <v>0</v>
      </c>
      <c r="F61">
        <v>0</v>
      </c>
      <c r="G61" s="2">
        <v>0</v>
      </c>
      <c r="H61" s="2">
        <v>8</v>
      </c>
      <c r="I61" s="2">
        <v>0</v>
      </c>
      <c r="J61" s="2">
        <v>12</v>
      </c>
      <c r="K61" s="2">
        <v>20</v>
      </c>
      <c r="L61" s="2">
        <v>0</v>
      </c>
      <c r="M61" s="3">
        <v>0</v>
      </c>
      <c r="N61" s="3">
        <f xml:space="preserve"> K61   +  L61 + M61- (G61 + H61 + I61 + J61  )</f>
        <v>0</v>
      </c>
      <c r="P61" t="s">
        <v>258</v>
      </c>
    </row>
    <row r="62" spans="1:16" ht="15" hidden="1" customHeight="1" x14ac:dyDescent="0.25">
      <c r="A62" s="4" t="s">
        <v>259</v>
      </c>
      <c r="B62" t="s">
        <v>51</v>
      </c>
      <c r="C62">
        <v>1</v>
      </c>
      <c r="D62" t="s">
        <v>260</v>
      </c>
      <c r="E62">
        <v>0</v>
      </c>
      <c r="F62">
        <v>0</v>
      </c>
      <c r="G62" s="2">
        <v>0</v>
      </c>
      <c r="H62" s="2">
        <v>8</v>
      </c>
      <c r="I62" s="2" t="s">
        <v>23</v>
      </c>
      <c r="J62" s="2">
        <v>12</v>
      </c>
      <c r="K62" s="2">
        <v>0</v>
      </c>
      <c r="L62" s="2">
        <v>35</v>
      </c>
      <c r="M62" s="3">
        <v>0</v>
      </c>
      <c r="N62" s="3">
        <f xml:space="preserve"> K62   +  L62 + M62- (G62 + H62 + I62 + J62  )</f>
        <v>0</v>
      </c>
      <c r="P62" t="s">
        <v>261</v>
      </c>
    </row>
    <row r="63" spans="1:16" ht="15" hidden="1" customHeight="1" x14ac:dyDescent="0.25">
      <c r="A63" s="4" t="s">
        <v>262</v>
      </c>
      <c r="B63" t="s">
        <v>26</v>
      </c>
      <c r="C63">
        <v>1</v>
      </c>
      <c r="D63" t="s">
        <v>263</v>
      </c>
      <c r="E63">
        <v>0</v>
      </c>
      <c r="F63">
        <v>0</v>
      </c>
      <c r="G63" s="2">
        <v>0</v>
      </c>
      <c r="H63" s="2">
        <v>8</v>
      </c>
      <c r="I63" s="2" t="s">
        <v>23</v>
      </c>
      <c r="J63" s="2">
        <v>0</v>
      </c>
      <c r="K63" s="2">
        <v>0</v>
      </c>
      <c r="L63" s="2">
        <v>35</v>
      </c>
      <c r="M63" s="3">
        <v>0</v>
      </c>
      <c r="N63" s="3">
        <f xml:space="preserve"> K63   +  L63 + M63- (G63 + H63 + I63 + J63  )</f>
        <v>12</v>
      </c>
      <c r="P63" t="s">
        <v>264</v>
      </c>
    </row>
    <row r="64" spans="1:16" ht="15" hidden="1" customHeight="1" x14ac:dyDescent="0.25">
      <c r="A64" s="4" t="s">
        <v>265</v>
      </c>
      <c r="B64" t="s">
        <v>51</v>
      </c>
      <c r="C64">
        <v>1</v>
      </c>
      <c r="D64" t="s">
        <v>266</v>
      </c>
      <c r="E64">
        <v>8</v>
      </c>
      <c r="F64">
        <v>0</v>
      </c>
      <c r="G64" s="2">
        <v>30</v>
      </c>
      <c r="H64" s="2">
        <v>0</v>
      </c>
      <c r="I64" s="2">
        <v>0</v>
      </c>
      <c r="J64" s="2">
        <v>12</v>
      </c>
      <c r="K64" s="2">
        <v>0</v>
      </c>
      <c r="L64" s="2">
        <f>48-6</f>
        <v>42</v>
      </c>
      <c r="M64" s="3">
        <v>0</v>
      </c>
      <c r="N64" s="3">
        <f xml:space="preserve"> K64   +  L64 + M64- (G64 + H64 + I64 + J64  )</f>
        <v>0</v>
      </c>
      <c r="P64" t="s">
        <v>267</v>
      </c>
    </row>
    <row r="65" spans="1:17" ht="15" hidden="1" customHeight="1" x14ac:dyDescent="0.25">
      <c r="A65" s="6" t="s">
        <v>211</v>
      </c>
      <c r="B65" t="s">
        <v>51</v>
      </c>
      <c r="C65">
        <v>1</v>
      </c>
      <c r="D65" t="s">
        <v>212</v>
      </c>
      <c r="E65">
        <v>0</v>
      </c>
      <c r="F65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3">
        <v>0</v>
      </c>
      <c r="N65" s="3">
        <f xml:space="preserve"> K65   +  L65 + M65- (G65 + H65 + I65 + J65  )</f>
        <v>0</v>
      </c>
      <c r="O65" t="s">
        <v>448</v>
      </c>
      <c r="P65" t="s">
        <v>213</v>
      </c>
    </row>
    <row r="66" spans="1:17" ht="15" hidden="1" customHeight="1" x14ac:dyDescent="0.25">
      <c r="A66" s="4" t="s">
        <v>268</v>
      </c>
      <c r="B66" t="s">
        <v>47</v>
      </c>
      <c r="C66">
        <v>1</v>
      </c>
      <c r="D66" t="s">
        <v>269</v>
      </c>
      <c r="E66">
        <v>2</v>
      </c>
      <c r="F66">
        <v>0</v>
      </c>
      <c r="G66" s="2">
        <v>4</v>
      </c>
      <c r="H66" s="2">
        <v>0</v>
      </c>
      <c r="I66" s="2" t="s">
        <v>23</v>
      </c>
      <c r="J66" s="2">
        <v>12</v>
      </c>
      <c r="K66" s="2">
        <v>0</v>
      </c>
      <c r="L66" s="2">
        <v>37</v>
      </c>
      <c r="M66" s="3">
        <v>1.5</v>
      </c>
      <c r="N66" s="3">
        <f xml:space="preserve"> K66   +  L66 + M66- (G66 + H66 + I66 + J66  )</f>
        <v>7.5</v>
      </c>
      <c r="P66" t="s">
        <v>153</v>
      </c>
    </row>
    <row r="67" spans="1:17" ht="15" hidden="1" customHeight="1" x14ac:dyDescent="0.25">
      <c r="A67" s="6" t="s">
        <v>216</v>
      </c>
      <c r="B67" t="s">
        <v>47</v>
      </c>
      <c r="C67">
        <v>1</v>
      </c>
      <c r="D67" t="s">
        <v>217</v>
      </c>
      <c r="E67">
        <v>0</v>
      </c>
      <c r="F67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3">
        <v>0</v>
      </c>
      <c r="N67" s="3">
        <f xml:space="preserve"> K67   +  L67 + M67- (G67 + H67 + I67 + J67  )</f>
        <v>0</v>
      </c>
      <c r="O67" t="s">
        <v>448</v>
      </c>
      <c r="P67" t="s">
        <v>218</v>
      </c>
    </row>
    <row r="68" spans="1:17" ht="15" hidden="1" customHeight="1" x14ac:dyDescent="0.25">
      <c r="A68" s="10" t="s">
        <v>219</v>
      </c>
      <c r="B68" t="s">
        <v>51</v>
      </c>
      <c r="C68">
        <v>1</v>
      </c>
      <c r="D68" t="s">
        <v>220</v>
      </c>
      <c r="E68">
        <v>0</v>
      </c>
      <c r="F68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3">
        <v>0</v>
      </c>
      <c r="N68" s="3">
        <f xml:space="preserve"> K68   +  L68 + M68- (G68 + H68 + I68 + J68  )</f>
        <v>0</v>
      </c>
      <c r="O68" t="s">
        <v>448</v>
      </c>
      <c r="P68" t="s">
        <v>221</v>
      </c>
    </row>
    <row r="69" spans="1:17" ht="15" hidden="1" customHeight="1" x14ac:dyDescent="0.25">
      <c r="A69" s="4" t="s">
        <v>276</v>
      </c>
      <c r="B69" t="s">
        <v>17</v>
      </c>
      <c r="C69">
        <v>1</v>
      </c>
      <c r="D69" t="s">
        <v>277</v>
      </c>
      <c r="E69">
        <v>21</v>
      </c>
      <c r="F69">
        <v>0</v>
      </c>
      <c r="G69" s="2">
        <v>30</v>
      </c>
      <c r="H69" s="2">
        <v>0</v>
      </c>
      <c r="I69" s="2" t="s">
        <v>23</v>
      </c>
      <c r="J69" s="2">
        <v>0</v>
      </c>
      <c r="K69" s="2">
        <v>0</v>
      </c>
      <c r="L69" s="2">
        <v>45</v>
      </c>
      <c r="M69" s="3">
        <v>0</v>
      </c>
      <c r="N69" s="3">
        <f xml:space="preserve"> K69   +  L69 + M69- (G69 + H69 + I69 + J69  )</f>
        <v>0</v>
      </c>
      <c r="P69" t="s">
        <v>236</v>
      </c>
    </row>
    <row r="70" spans="1:17" ht="15" hidden="1" customHeight="1" x14ac:dyDescent="0.25">
      <c r="A70" s="4" t="s">
        <v>281</v>
      </c>
      <c r="B70" t="s">
        <v>26</v>
      </c>
      <c r="C70">
        <v>1</v>
      </c>
      <c r="D70" t="s">
        <v>282</v>
      </c>
      <c r="E70">
        <v>18</v>
      </c>
      <c r="F70">
        <v>12</v>
      </c>
      <c r="G70" s="2">
        <v>50</v>
      </c>
      <c r="H70" s="2">
        <v>0</v>
      </c>
      <c r="I70" s="2" t="s">
        <v>23</v>
      </c>
      <c r="J70" s="2">
        <v>0</v>
      </c>
      <c r="K70" s="2">
        <v>0</v>
      </c>
      <c r="L70" s="2">
        <v>65</v>
      </c>
      <c r="M70" s="3">
        <v>0</v>
      </c>
      <c r="N70" s="3">
        <f xml:space="preserve"> K70   +  L70 + M70- (G70 + H70 + I70 + J70  )</f>
        <v>0</v>
      </c>
      <c r="P70" t="s">
        <v>283</v>
      </c>
    </row>
    <row r="71" spans="1:17" ht="15" hidden="1" customHeight="1" x14ac:dyDescent="0.25">
      <c r="A71" s="4" t="s">
        <v>284</v>
      </c>
      <c r="B71" t="s">
        <v>33</v>
      </c>
      <c r="C71">
        <v>1</v>
      </c>
      <c r="D71" t="s">
        <v>285</v>
      </c>
      <c r="E71">
        <v>21</v>
      </c>
      <c r="F71">
        <v>21</v>
      </c>
      <c r="G71" s="2">
        <v>50</v>
      </c>
      <c r="H71" s="2">
        <v>8</v>
      </c>
      <c r="I71" s="2" t="s">
        <v>23</v>
      </c>
      <c r="J71" s="2">
        <v>0</v>
      </c>
      <c r="K71" s="2">
        <v>73</v>
      </c>
      <c r="L71" s="2">
        <v>0</v>
      </c>
      <c r="M71" s="3">
        <v>0</v>
      </c>
      <c r="N71" s="3">
        <f xml:space="preserve"> K71   +  L71 + M71- (G71 + H71 + I71 + J71  )</f>
        <v>0</v>
      </c>
      <c r="P71" t="s">
        <v>286</v>
      </c>
    </row>
    <row r="72" spans="1:17" ht="15" hidden="1" customHeight="1" x14ac:dyDescent="0.25">
      <c r="A72" s="4" t="s">
        <v>287</v>
      </c>
      <c r="B72" t="s">
        <v>47</v>
      </c>
      <c r="C72">
        <v>1</v>
      </c>
      <c r="D72" t="s">
        <v>288</v>
      </c>
      <c r="E72">
        <v>18</v>
      </c>
      <c r="F72">
        <v>0</v>
      </c>
      <c r="G72" s="2">
        <v>30</v>
      </c>
      <c r="H72" s="2">
        <v>0</v>
      </c>
      <c r="I72" s="2">
        <v>0</v>
      </c>
      <c r="J72" s="2">
        <v>0</v>
      </c>
      <c r="K72" s="2">
        <v>0</v>
      </c>
      <c r="L72" s="2">
        <v>30</v>
      </c>
      <c r="M72" s="3">
        <v>0</v>
      </c>
      <c r="N72" s="3">
        <f xml:space="preserve"> K72   +  L72 + M72- (G72 + H72 + I72 + J72  )</f>
        <v>0</v>
      </c>
      <c r="P72" t="s">
        <v>289</v>
      </c>
    </row>
    <row r="73" spans="1:17" ht="15" hidden="1" customHeight="1" x14ac:dyDescent="0.25">
      <c r="A73" s="4" t="s">
        <v>308</v>
      </c>
      <c r="B73" t="s">
        <v>51</v>
      </c>
      <c r="C73">
        <v>1</v>
      </c>
      <c r="D73" t="s">
        <v>309</v>
      </c>
      <c r="E73">
        <v>0</v>
      </c>
      <c r="F73">
        <v>0</v>
      </c>
      <c r="G73" s="2">
        <v>0</v>
      </c>
      <c r="H73" s="2">
        <v>0</v>
      </c>
      <c r="I73" s="2" t="s">
        <v>23</v>
      </c>
      <c r="J73" s="2">
        <v>12</v>
      </c>
      <c r="K73" s="2">
        <v>0</v>
      </c>
      <c r="L73" s="2">
        <v>27</v>
      </c>
      <c r="M73" s="3">
        <v>0</v>
      </c>
      <c r="N73" s="3">
        <f xml:space="preserve"> K73   +  L73 + M73- (G73 + H73 + I73 + J73  )</f>
        <v>0</v>
      </c>
      <c r="P73" t="s">
        <v>310</v>
      </c>
    </row>
    <row r="74" spans="1:17" ht="15" hidden="1" customHeight="1" x14ac:dyDescent="0.25">
      <c r="A74" s="4" t="s">
        <v>311</v>
      </c>
      <c r="B74" t="s">
        <v>21</v>
      </c>
      <c r="C74">
        <v>1</v>
      </c>
      <c r="D74" t="s">
        <v>312</v>
      </c>
      <c r="E74">
        <v>19</v>
      </c>
      <c r="F74">
        <v>20</v>
      </c>
      <c r="G74" s="2">
        <v>50</v>
      </c>
      <c r="H74" s="2">
        <v>8</v>
      </c>
      <c r="I74" s="2" t="s">
        <v>23</v>
      </c>
      <c r="J74" s="2">
        <v>12</v>
      </c>
      <c r="K74" s="2">
        <v>0</v>
      </c>
      <c r="L74" s="2">
        <v>85</v>
      </c>
      <c r="M74" s="3">
        <v>0</v>
      </c>
      <c r="N74" s="3">
        <f xml:space="preserve"> K74   +  L74 + M74- (G74 + H74 + I74 + J74  )</f>
        <v>0</v>
      </c>
      <c r="P74" t="s">
        <v>313</v>
      </c>
    </row>
    <row r="75" spans="1:17" ht="15" hidden="1" customHeight="1" x14ac:dyDescent="0.25">
      <c r="A75" s="4" t="s">
        <v>320</v>
      </c>
      <c r="B75" t="s">
        <v>21</v>
      </c>
      <c r="C75">
        <v>1</v>
      </c>
      <c r="D75" t="s">
        <v>321</v>
      </c>
      <c r="E75">
        <v>15</v>
      </c>
      <c r="F75">
        <v>0</v>
      </c>
      <c r="G75" s="2">
        <v>30</v>
      </c>
      <c r="H75" s="2">
        <v>0</v>
      </c>
      <c r="I75" s="2" t="s">
        <v>23</v>
      </c>
      <c r="J75" s="2">
        <v>0</v>
      </c>
      <c r="K75" s="2">
        <v>45</v>
      </c>
      <c r="L75" s="2">
        <v>0</v>
      </c>
      <c r="M75" s="3">
        <v>0</v>
      </c>
      <c r="N75" s="3">
        <f xml:space="preserve"> K75   +  L75 + M75- (G75 + H75 + I75 + J75  )</f>
        <v>0</v>
      </c>
      <c r="P75" t="s">
        <v>322</v>
      </c>
      <c r="Q75" t="s">
        <v>449</v>
      </c>
    </row>
    <row r="76" spans="1:17" ht="15" hidden="1" customHeight="1" x14ac:dyDescent="0.25">
      <c r="A76" s="4" t="s">
        <v>326</v>
      </c>
      <c r="B76" t="s">
        <v>26</v>
      </c>
      <c r="C76">
        <v>1</v>
      </c>
      <c r="D76" t="s">
        <v>327</v>
      </c>
      <c r="E76">
        <v>0</v>
      </c>
      <c r="F76">
        <v>0</v>
      </c>
      <c r="G76" s="2">
        <v>0</v>
      </c>
      <c r="H76" s="2">
        <v>0</v>
      </c>
      <c r="I76" s="2" t="s">
        <v>23</v>
      </c>
      <c r="J76" s="2">
        <v>12</v>
      </c>
      <c r="K76" s="2">
        <v>0</v>
      </c>
      <c r="L76" s="2">
        <f>17.375 - 3.875 +13.5</f>
        <v>27</v>
      </c>
      <c r="M76" s="3">
        <v>15</v>
      </c>
      <c r="N76" s="3">
        <f xml:space="preserve"> K76   +  L76 + M76- (G76 + H76 + I76 + J76  )</f>
        <v>15</v>
      </c>
      <c r="P76" t="s">
        <v>328</v>
      </c>
    </row>
    <row r="77" spans="1:17" ht="15" hidden="1" customHeight="1" x14ac:dyDescent="0.25">
      <c r="A77" s="4" t="s">
        <v>329</v>
      </c>
      <c r="B77" t="s">
        <v>47</v>
      </c>
      <c r="C77">
        <v>1</v>
      </c>
      <c r="D77" t="s">
        <v>330</v>
      </c>
      <c r="E77">
        <v>8</v>
      </c>
      <c r="F77">
        <v>0</v>
      </c>
      <c r="G77" s="2">
        <v>16</v>
      </c>
      <c r="H77" s="2">
        <v>0</v>
      </c>
      <c r="I77" s="2">
        <v>0</v>
      </c>
      <c r="J77" s="2">
        <v>12</v>
      </c>
      <c r="K77" s="2">
        <v>0</v>
      </c>
      <c r="L77" s="2">
        <f>34-6</f>
        <v>28</v>
      </c>
      <c r="M77" s="3">
        <v>0</v>
      </c>
      <c r="N77" s="3">
        <f xml:space="preserve"> K77   +  L77 + M77- (G77 + H77 + I77 + J77  )</f>
        <v>0</v>
      </c>
      <c r="P77" t="s">
        <v>331</v>
      </c>
    </row>
    <row r="78" spans="1:17" ht="15" hidden="1" customHeight="1" x14ac:dyDescent="0.25">
      <c r="A78" s="4" t="s">
        <v>335</v>
      </c>
      <c r="B78" t="s">
        <v>21</v>
      </c>
      <c r="C78">
        <v>1</v>
      </c>
      <c r="D78" t="s">
        <v>336</v>
      </c>
      <c r="E78">
        <v>0</v>
      </c>
      <c r="F78">
        <v>0</v>
      </c>
      <c r="G78" s="2">
        <v>0</v>
      </c>
      <c r="H78" s="2">
        <v>8</v>
      </c>
      <c r="I78" s="2" t="s">
        <v>23</v>
      </c>
      <c r="J78" s="2">
        <v>0</v>
      </c>
      <c r="K78" s="2">
        <v>0</v>
      </c>
      <c r="L78" s="2">
        <v>23</v>
      </c>
      <c r="M78" s="3">
        <v>0</v>
      </c>
      <c r="N78" s="3">
        <f xml:space="preserve"> K78   +  L78 + M78- (G78 + H78 + I78 + J78  )</f>
        <v>0</v>
      </c>
      <c r="P78" t="s">
        <v>337</v>
      </c>
    </row>
    <row r="79" spans="1:17" ht="15" hidden="1" customHeight="1" x14ac:dyDescent="0.25">
      <c r="A79" s="9" t="s">
        <v>338</v>
      </c>
      <c r="B79" t="s">
        <v>26</v>
      </c>
      <c r="C79">
        <v>1</v>
      </c>
      <c r="D79" t="s">
        <v>339</v>
      </c>
      <c r="E79">
        <v>18</v>
      </c>
      <c r="F79">
        <v>12</v>
      </c>
      <c r="G79" s="2">
        <v>50</v>
      </c>
      <c r="H79" s="2">
        <v>0</v>
      </c>
      <c r="I79" s="2" t="s">
        <v>23</v>
      </c>
      <c r="J79" s="2">
        <v>0</v>
      </c>
      <c r="K79" s="2">
        <v>0</v>
      </c>
      <c r="L79" s="2">
        <v>65</v>
      </c>
      <c r="M79" s="3">
        <v>0</v>
      </c>
      <c r="N79" s="3">
        <f xml:space="preserve"> K79   +  L79 + M79- (G79 + H79 + I79 + J79  )</f>
        <v>0</v>
      </c>
      <c r="P79" t="s">
        <v>283</v>
      </c>
    </row>
    <row r="80" spans="1:17" ht="15" hidden="1" customHeight="1" x14ac:dyDescent="0.25">
      <c r="A80" s="4" t="s">
        <v>340</v>
      </c>
      <c r="B80" t="s">
        <v>33</v>
      </c>
      <c r="C80">
        <v>1</v>
      </c>
      <c r="D80" t="s">
        <v>341</v>
      </c>
      <c r="E80">
        <v>0</v>
      </c>
      <c r="F80">
        <v>0</v>
      </c>
      <c r="G80" s="2">
        <v>0</v>
      </c>
      <c r="H80" s="2">
        <v>0</v>
      </c>
      <c r="I80" s="2" t="s">
        <v>23</v>
      </c>
      <c r="J80" s="2">
        <v>0</v>
      </c>
      <c r="K80" s="2">
        <v>0</v>
      </c>
      <c r="L80" s="2">
        <v>0</v>
      </c>
      <c r="M80" s="3">
        <v>30</v>
      </c>
      <c r="N80" s="3">
        <f xml:space="preserve"> K80   +  L80 + M80- (G80 + H80 + I80 + J80  )</f>
        <v>15</v>
      </c>
      <c r="P80" t="s">
        <v>342</v>
      </c>
    </row>
    <row r="81" spans="1:17" ht="15" hidden="1" customHeight="1" x14ac:dyDescent="0.25">
      <c r="A81" s="12" t="s">
        <v>349</v>
      </c>
      <c r="B81" t="s">
        <v>21</v>
      </c>
      <c r="C81">
        <v>1</v>
      </c>
      <c r="D81" t="s">
        <v>350</v>
      </c>
      <c r="E81">
        <v>18</v>
      </c>
      <c r="F81">
        <v>0</v>
      </c>
      <c r="G81" s="2">
        <v>30</v>
      </c>
      <c r="H81" s="2">
        <v>8</v>
      </c>
      <c r="I81" s="2" t="s">
        <v>23</v>
      </c>
      <c r="J81" s="2">
        <v>12</v>
      </c>
      <c r="K81" s="2">
        <v>0</v>
      </c>
      <c r="L81" s="2">
        <v>130</v>
      </c>
      <c r="M81" s="3">
        <v>0</v>
      </c>
      <c r="N81" s="3">
        <f xml:space="preserve"> K81   +  L81 + M81- (G81 + H81 + I81 + J81  )</f>
        <v>65</v>
      </c>
      <c r="P81" t="s">
        <v>351</v>
      </c>
    </row>
    <row r="82" spans="1:17" ht="15" hidden="1" customHeight="1" x14ac:dyDescent="0.25">
      <c r="A82" s="4" t="s">
        <v>355</v>
      </c>
      <c r="B82" t="s">
        <v>51</v>
      </c>
      <c r="C82">
        <v>1</v>
      </c>
      <c r="D82" t="s">
        <v>356</v>
      </c>
      <c r="E82">
        <v>0</v>
      </c>
      <c r="F82">
        <v>0</v>
      </c>
      <c r="G82" s="2">
        <v>0</v>
      </c>
      <c r="H82" s="2">
        <v>0</v>
      </c>
      <c r="I82" s="2">
        <v>0</v>
      </c>
      <c r="J82" s="2">
        <v>3.5</v>
      </c>
      <c r="K82" s="2">
        <v>0</v>
      </c>
      <c r="L82" s="2">
        <v>0</v>
      </c>
      <c r="M82" s="3">
        <v>6</v>
      </c>
      <c r="N82" s="3">
        <f xml:space="preserve"> K82   +  L82 + M82- (G82 + H82 + I82 + J82  )</f>
        <v>2.5</v>
      </c>
      <c r="P82" t="s">
        <v>357</v>
      </c>
    </row>
    <row r="83" spans="1:17" ht="15" hidden="1" customHeight="1" x14ac:dyDescent="0.25">
      <c r="A83" s="4" t="s">
        <v>358</v>
      </c>
      <c r="B83" t="s">
        <v>21</v>
      </c>
      <c r="C83">
        <v>1</v>
      </c>
      <c r="D83" t="s">
        <v>359</v>
      </c>
      <c r="E83">
        <v>19</v>
      </c>
      <c r="F83">
        <v>19</v>
      </c>
      <c r="G83" s="2">
        <v>50</v>
      </c>
      <c r="H83" s="2">
        <v>0</v>
      </c>
      <c r="I83" s="2" t="s">
        <v>23</v>
      </c>
      <c r="J83" s="2">
        <v>12</v>
      </c>
      <c r="K83" s="2">
        <f>174.5-103.5+6</f>
        <v>77</v>
      </c>
      <c r="L83" s="2">
        <v>0</v>
      </c>
      <c r="M83" s="3">
        <v>0</v>
      </c>
      <c r="N83" s="3">
        <f xml:space="preserve"> K83   +  L83 + M83- (G83 + H83 + I83 + J83  )</f>
        <v>0</v>
      </c>
      <c r="P83" t="s">
        <v>360</v>
      </c>
    </row>
    <row r="84" spans="1:17" ht="15" hidden="1" customHeight="1" x14ac:dyDescent="0.25">
      <c r="A84" s="4" t="s">
        <v>364</v>
      </c>
      <c r="B84" t="s">
        <v>47</v>
      </c>
      <c r="C84">
        <v>1</v>
      </c>
      <c r="D84" t="s">
        <v>365</v>
      </c>
      <c r="E84">
        <v>1</v>
      </c>
      <c r="F84">
        <v>0</v>
      </c>
      <c r="G84" s="2">
        <v>2</v>
      </c>
      <c r="H84" s="2">
        <v>0</v>
      </c>
      <c r="I84" s="2" t="s">
        <v>23</v>
      </c>
      <c r="J84" s="2">
        <v>0</v>
      </c>
      <c r="K84" s="2">
        <v>0</v>
      </c>
      <c r="L84" s="2">
        <v>17</v>
      </c>
      <c r="M84" s="3">
        <v>0</v>
      </c>
      <c r="N84" s="3">
        <f xml:space="preserve"> K84   +  L84 + M84- (G84 + H84 + I84 + J84  )</f>
        <v>0</v>
      </c>
      <c r="P84" t="s">
        <v>366</v>
      </c>
      <c r="Q84" t="s">
        <v>450</v>
      </c>
    </row>
    <row r="85" spans="1:17" ht="15" hidden="1" customHeight="1" x14ac:dyDescent="0.25">
      <c r="A85" s="4" t="s">
        <v>367</v>
      </c>
      <c r="B85" t="s">
        <v>26</v>
      </c>
      <c r="C85">
        <v>1</v>
      </c>
      <c r="D85" t="s">
        <v>368</v>
      </c>
      <c r="E85">
        <v>0</v>
      </c>
      <c r="F85">
        <v>0</v>
      </c>
      <c r="G85" s="2">
        <v>0</v>
      </c>
      <c r="H85" s="2">
        <v>0</v>
      </c>
      <c r="I85" s="2" t="s">
        <v>23</v>
      </c>
      <c r="J85" s="2">
        <v>0</v>
      </c>
      <c r="K85" s="2">
        <v>0</v>
      </c>
      <c r="L85" s="2">
        <v>0</v>
      </c>
      <c r="M85" s="3">
        <v>30</v>
      </c>
      <c r="N85" s="3">
        <f xml:space="preserve"> K85   +  L85 + M85- (G85 + H85 + I85 + J85  )</f>
        <v>15</v>
      </c>
      <c r="P85" t="s">
        <v>369</v>
      </c>
    </row>
    <row r="86" spans="1:17" ht="15" hidden="1" customHeight="1" x14ac:dyDescent="0.25">
      <c r="A86" s="4" t="s">
        <v>370</v>
      </c>
      <c r="B86" t="s">
        <v>21</v>
      </c>
      <c r="C86">
        <v>1</v>
      </c>
      <c r="D86" t="s">
        <v>371</v>
      </c>
      <c r="E86">
        <v>0</v>
      </c>
      <c r="F86">
        <v>0</v>
      </c>
      <c r="G86" s="2">
        <v>0</v>
      </c>
      <c r="H86" s="2">
        <v>0</v>
      </c>
      <c r="I86" s="2" t="s">
        <v>23</v>
      </c>
      <c r="J86" s="2">
        <v>0</v>
      </c>
      <c r="K86" s="2">
        <v>0</v>
      </c>
      <c r="L86" s="2">
        <v>15</v>
      </c>
      <c r="M86" s="3">
        <v>0</v>
      </c>
      <c r="N86" s="3">
        <f xml:space="preserve"> K86   +  L86 + M86- (G86 + H86 + I86 + J86  )</f>
        <v>0</v>
      </c>
      <c r="P86" t="s">
        <v>372</v>
      </c>
    </row>
    <row r="87" spans="1:17" ht="15" hidden="1" customHeight="1" x14ac:dyDescent="0.25">
      <c r="A87" s="6" t="s">
        <v>273</v>
      </c>
      <c r="B87" t="s">
        <v>47</v>
      </c>
      <c r="C87">
        <v>1</v>
      </c>
      <c r="D87" t="s">
        <v>274</v>
      </c>
      <c r="E87">
        <v>0</v>
      </c>
      <c r="F87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3">
        <v>0</v>
      </c>
      <c r="N87" s="3">
        <f xml:space="preserve"> K87   +  L87 + M87- (G87 + H87 + I87 + J87  )</f>
        <v>0</v>
      </c>
      <c r="O87" t="s">
        <v>448</v>
      </c>
      <c r="P87" t="s">
        <v>275</v>
      </c>
    </row>
    <row r="88" spans="1:17" ht="15" hidden="1" customHeight="1" x14ac:dyDescent="0.25">
      <c r="A88" s="4" t="s">
        <v>373</v>
      </c>
      <c r="B88" t="s">
        <v>51</v>
      </c>
      <c r="C88">
        <v>1</v>
      </c>
      <c r="D88" t="s">
        <v>374</v>
      </c>
      <c r="E88">
        <v>0</v>
      </c>
      <c r="F88">
        <v>0</v>
      </c>
      <c r="G88" s="2">
        <v>0</v>
      </c>
      <c r="H88" s="2">
        <v>8</v>
      </c>
      <c r="I88" s="2" t="s">
        <v>23</v>
      </c>
      <c r="J88" s="2">
        <v>0</v>
      </c>
      <c r="K88" s="2">
        <v>0</v>
      </c>
      <c r="L88" s="2">
        <v>30</v>
      </c>
      <c r="M88" s="3">
        <v>23</v>
      </c>
      <c r="N88" s="3">
        <f xml:space="preserve"> K88   +  L88 + M88- (G88 + H88 + I88 + J88  )</f>
        <v>30</v>
      </c>
      <c r="P88" t="s">
        <v>375</v>
      </c>
    </row>
    <row r="89" spans="1:17" ht="15" hidden="1" customHeight="1" x14ac:dyDescent="0.25">
      <c r="A89" s="6" t="s">
        <v>278</v>
      </c>
      <c r="B89" t="s">
        <v>43</v>
      </c>
      <c r="C89">
        <v>1</v>
      </c>
      <c r="D89" t="s">
        <v>279</v>
      </c>
      <c r="E89">
        <v>0</v>
      </c>
      <c r="F89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3">
        <v>0</v>
      </c>
      <c r="N89" s="3">
        <f xml:space="preserve"> K89   +  L89 + M89- (G89 + H89 + I89 + J89  )</f>
        <v>0</v>
      </c>
      <c r="O89" t="s">
        <v>448</v>
      </c>
      <c r="P89" t="s">
        <v>280</v>
      </c>
    </row>
    <row r="90" spans="1:17" ht="15" hidden="1" customHeight="1" x14ac:dyDescent="0.25">
      <c r="A90" s="4" t="s">
        <v>376</v>
      </c>
      <c r="B90" t="s">
        <v>43</v>
      </c>
      <c r="C90">
        <v>1</v>
      </c>
      <c r="D90" t="s">
        <v>377</v>
      </c>
      <c r="E90">
        <v>0</v>
      </c>
      <c r="F90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3">
        <v>0</v>
      </c>
      <c r="N90" s="3">
        <f xml:space="preserve"> K90   +  L90 + M90- (G90 + H90 + I90 + J90  )</f>
        <v>0</v>
      </c>
      <c r="P90" t="s">
        <v>378</v>
      </c>
    </row>
    <row r="91" spans="1:17" ht="15" hidden="1" customHeight="1" x14ac:dyDescent="0.25">
      <c r="A91" s="4" t="s">
        <v>382</v>
      </c>
      <c r="B91" t="s">
        <v>21</v>
      </c>
      <c r="C91">
        <v>1</v>
      </c>
      <c r="D91" t="s">
        <v>383</v>
      </c>
      <c r="E91">
        <v>0</v>
      </c>
      <c r="F91">
        <v>0</v>
      </c>
      <c r="G91" s="2">
        <v>0</v>
      </c>
      <c r="H91" s="2">
        <v>8</v>
      </c>
      <c r="I91" s="2">
        <v>0</v>
      </c>
      <c r="J91" s="2">
        <v>12</v>
      </c>
      <c r="K91" s="2">
        <v>0</v>
      </c>
      <c r="L91" s="2">
        <v>0</v>
      </c>
      <c r="M91" s="3">
        <v>20</v>
      </c>
      <c r="N91" s="3">
        <f xml:space="preserve"> K91   +  L91 + M91- (G91 + H91 + I91 + J91  )</f>
        <v>0</v>
      </c>
      <c r="P91" t="s">
        <v>384</v>
      </c>
    </row>
    <row r="92" spans="1:17" ht="15" hidden="1" customHeight="1" x14ac:dyDescent="0.25">
      <c r="A92" s="4" t="s">
        <v>388</v>
      </c>
      <c r="B92" t="s">
        <v>17</v>
      </c>
      <c r="C92">
        <v>1</v>
      </c>
      <c r="D92" t="s">
        <v>389</v>
      </c>
      <c r="E92">
        <v>0</v>
      </c>
      <c r="F92">
        <v>0</v>
      </c>
      <c r="G92" s="2">
        <v>0</v>
      </c>
      <c r="H92" s="2">
        <v>0</v>
      </c>
      <c r="I92" s="2" t="s">
        <v>23</v>
      </c>
      <c r="J92" s="2">
        <v>0</v>
      </c>
      <c r="K92" s="2">
        <v>0</v>
      </c>
      <c r="L92" s="2">
        <v>15</v>
      </c>
      <c r="M92" s="3">
        <v>0</v>
      </c>
      <c r="N92" s="3">
        <f xml:space="preserve"> K92   +  L92 + M92- (G92 + H92 + I92 + J92  )</f>
        <v>0</v>
      </c>
      <c r="P92" t="s">
        <v>390</v>
      </c>
    </row>
    <row r="93" spans="1:17" ht="15" hidden="1" customHeight="1" x14ac:dyDescent="0.25">
      <c r="A93" s="4" t="s">
        <v>391</v>
      </c>
      <c r="B93" t="s">
        <v>17</v>
      </c>
      <c r="C93">
        <v>1</v>
      </c>
      <c r="D93" t="s">
        <v>392</v>
      </c>
      <c r="E93">
        <v>20</v>
      </c>
      <c r="F93">
        <v>0</v>
      </c>
      <c r="G93" s="2">
        <v>30</v>
      </c>
      <c r="H93" s="2">
        <v>0</v>
      </c>
      <c r="I93" s="2" t="s">
        <v>23</v>
      </c>
      <c r="J93" s="2">
        <v>0</v>
      </c>
      <c r="K93" s="2">
        <v>0</v>
      </c>
      <c r="L93" s="2">
        <v>45</v>
      </c>
      <c r="M93" s="3">
        <v>0</v>
      </c>
      <c r="N93" s="3">
        <f xml:space="preserve"> K93   +  L93 + M93- (G93 + H93 + I93 + J93  )</f>
        <v>0</v>
      </c>
      <c r="P93" t="s">
        <v>393</v>
      </c>
    </row>
    <row r="94" spans="1:17" ht="15" hidden="1" customHeight="1" x14ac:dyDescent="0.25">
      <c r="A94" s="6" t="s">
        <v>293</v>
      </c>
      <c r="B94" t="s">
        <v>17</v>
      </c>
      <c r="C94">
        <v>1</v>
      </c>
      <c r="D94" t="s">
        <v>294</v>
      </c>
      <c r="E94">
        <v>0</v>
      </c>
      <c r="F94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3">
        <v>0</v>
      </c>
      <c r="N94" s="3">
        <f xml:space="preserve"> K94   +  L94 + M94- (G94 + H94 + I94 + J94  )</f>
        <v>0</v>
      </c>
      <c r="O94" t="s">
        <v>448</v>
      </c>
      <c r="P94" t="s">
        <v>295</v>
      </c>
    </row>
    <row r="95" spans="1:17" ht="15" hidden="1" customHeight="1" x14ac:dyDescent="0.25">
      <c r="A95" s="4" t="s">
        <v>397</v>
      </c>
      <c r="B95" t="s">
        <v>51</v>
      </c>
      <c r="C95">
        <v>1</v>
      </c>
      <c r="D95" t="s">
        <v>398</v>
      </c>
      <c r="E95">
        <v>0</v>
      </c>
      <c r="F95">
        <v>0</v>
      </c>
      <c r="G95" s="2">
        <v>0</v>
      </c>
      <c r="H95" s="2">
        <v>0</v>
      </c>
      <c r="I95" s="2" t="s">
        <v>23</v>
      </c>
      <c r="J95" s="2">
        <v>12</v>
      </c>
      <c r="K95" s="2">
        <v>0</v>
      </c>
      <c r="L95" s="2">
        <f>37.5-10.5</f>
        <v>27</v>
      </c>
      <c r="M95" s="3">
        <v>0</v>
      </c>
      <c r="N95" s="3">
        <f xml:space="preserve"> K95   +  L95 + M95- (G95 + H95 + I95 + J95  )</f>
        <v>0</v>
      </c>
      <c r="P95" t="s">
        <v>399</v>
      </c>
    </row>
    <row r="96" spans="1:17" ht="15" hidden="1" customHeight="1" x14ac:dyDescent="0.25">
      <c r="A96" s="4" t="s">
        <v>400</v>
      </c>
      <c r="B96" t="s">
        <v>17</v>
      </c>
      <c r="C96">
        <v>1</v>
      </c>
      <c r="D96" t="s">
        <v>401</v>
      </c>
      <c r="E96">
        <v>0</v>
      </c>
      <c r="F96">
        <v>0</v>
      </c>
      <c r="G96" s="2">
        <v>0</v>
      </c>
      <c r="H96" s="2">
        <v>0</v>
      </c>
      <c r="I96" s="2" t="s">
        <v>23</v>
      </c>
      <c r="J96" s="2">
        <v>0</v>
      </c>
      <c r="K96" s="2">
        <v>0</v>
      </c>
      <c r="L96" s="2">
        <v>30</v>
      </c>
      <c r="M96" s="3">
        <v>0</v>
      </c>
      <c r="N96" s="3">
        <f xml:space="preserve"> K96   +  L96 + M96- (G96 + H96 + I96 + J96  )</f>
        <v>15</v>
      </c>
      <c r="P96" t="s">
        <v>402</v>
      </c>
    </row>
    <row r="97" spans="1:16" ht="15" hidden="1" customHeight="1" x14ac:dyDescent="0.25">
      <c r="A97" s="6" t="s">
        <v>302</v>
      </c>
      <c r="B97" t="s">
        <v>21</v>
      </c>
      <c r="C97">
        <v>1</v>
      </c>
      <c r="D97" t="s">
        <v>303</v>
      </c>
      <c r="E97">
        <v>0</v>
      </c>
      <c r="F97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3">
        <v>0</v>
      </c>
      <c r="N97" s="3">
        <f xml:space="preserve"> K97   +  L97 + M97- (G97 + H97 + I97 + J97  )</f>
        <v>0</v>
      </c>
      <c r="O97" t="s">
        <v>448</v>
      </c>
      <c r="P97" t="s">
        <v>304</v>
      </c>
    </row>
    <row r="98" spans="1:16" ht="15" hidden="1" customHeight="1" x14ac:dyDescent="0.25">
      <c r="A98" s="4" t="s">
        <v>403</v>
      </c>
      <c r="B98" t="s">
        <v>26</v>
      </c>
      <c r="C98">
        <v>1</v>
      </c>
      <c r="D98" t="s">
        <v>404</v>
      </c>
      <c r="E98">
        <v>0</v>
      </c>
      <c r="F98">
        <v>0</v>
      </c>
      <c r="G98" s="2">
        <v>0</v>
      </c>
      <c r="H98" s="2">
        <v>0</v>
      </c>
      <c r="I98" s="2" t="s">
        <v>23</v>
      </c>
      <c r="J98" s="2">
        <v>0</v>
      </c>
      <c r="K98" s="2">
        <v>0</v>
      </c>
      <c r="L98" s="2">
        <v>15</v>
      </c>
      <c r="M98" s="3">
        <v>15</v>
      </c>
      <c r="N98" s="3">
        <f xml:space="preserve"> K98   +  L98 + M98- (G98 + H98 + I98 + J98  )</f>
        <v>15</v>
      </c>
      <c r="P98" t="s">
        <v>405</v>
      </c>
    </row>
    <row r="99" spans="1:16" ht="15" hidden="1" customHeight="1" x14ac:dyDescent="0.25">
      <c r="A99" s="4" t="s">
        <v>409</v>
      </c>
      <c r="B99" t="s">
        <v>21</v>
      </c>
      <c r="C99">
        <v>1</v>
      </c>
      <c r="D99" t="s">
        <v>410</v>
      </c>
      <c r="E99">
        <v>8</v>
      </c>
      <c r="F99">
        <v>0</v>
      </c>
      <c r="G99" s="2">
        <v>16</v>
      </c>
      <c r="H99" s="2">
        <v>0</v>
      </c>
      <c r="I99" s="2" t="s">
        <v>23</v>
      </c>
      <c r="J99" s="2">
        <v>12</v>
      </c>
      <c r="K99" s="2">
        <v>0</v>
      </c>
      <c r="L99" s="2">
        <v>45</v>
      </c>
      <c r="M99" s="3">
        <v>1.5</v>
      </c>
      <c r="N99" s="3">
        <f xml:space="preserve"> K99   +  L99 + M99- (G99 + H99 + I99 + J99  )</f>
        <v>3.5</v>
      </c>
      <c r="P99" t="s">
        <v>411</v>
      </c>
    </row>
    <row r="100" spans="1:16" ht="15" hidden="1" customHeight="1" x14ac:dyDescent="0.25">
      <c r="A100" s="4" t="s">
        <v>415</v>
      </c>
      <c r="B100" t="s">
        <v>26</v>
      </c>
      <c r="C100">
        <v>1</v>
      </c>
      <c r="D100" t="s">
        <v>416</v>
      </c>
      <c r="E100">
        <v>0</v>
      </c>
      <c r="F100">
        <v>6</v>
      </c>
      <c r="G100" s="2">
        <v>12</v>
      </c>
      <c r="H100" s="2">
        <v>0</v>
      </c>
      <c r="I100" s="2" t="s">
        <v>23</v>
      </c>
      <c r="J100" s="2">
        <v>0</v>
      </c>
      <c r="K100" s="2">
        <v>0</v>
      </c>
      <c r="L100" s="2">
        <v>27</v>
      </c>
      <c r="M100" s="3">
        <v>0</v>
      </c>
      <c r="N100" s="3">
        <f xml:space="preserve"> K100   +  L100 + M100- (G100 + H100 + I100 + J100  )</f>
        <v>0</v>
      </c>
      <c r="P100" t="s">
        <v>417</v>
      </c>
    </row>
    <row r="101" spans="1:16" ht="15" hidden="1" customHeight="1" x14ac:dyDescent="0.25">
      <c r="A101" s="4" t="s">
        <v>427</v>
      </c>
      <c r="B101" t="s">
        <v>43</v>
      </c>
      <c r="C101">
        <v>1</v>
      </c>
      <c r="D101" t="s">
        <v>428</v>
      </c>
      <c r="E101">
        <v>0</v>
      </c>
      <c r="F101">
        <v>21</v>
      </c>
      <c r="G101" s="2">
        <v>30</v>
      </c>
      <c r="H101" s="2">
        <v>0</v>
      </c>
      <c r="I101" s="2" t="s">
        <v>23</v>
      </c>
      <c r="J101" s="2">
        <v>0</v>
      </c>
      <c r="K101" s="2">
        <v>0</v>
      </c>
      <c r="L101" s="2">
        <v>45</v>
      </c>
      <c r="M101" s="3">
        <v>0</v>
      </c>
      <c r="N101" s="3">
        <f xml:space="preserve"> K101   +  L101 + M101- (G101 + H101 + I101 + J101  )</f>
        <v>0</v>
      </c>
      <c r="P101" t="s">
        <v>429</v>
      </c>
    </row>
    <row r="102" spans="1:16" ht="15" hidden="1" customHeight="1" x14ac:dyDescent="0.25">
      <c r="A102" s="6" t="s">
        <v>317</v>
      </c>
      <c r="B102" t="s">
        <v>26</v>
      </c>
      <c r="C102">
        <v>1</v>
      </c>
      <c r="D102" t="s">
        <v>318</v>
      </c>
      <c r="E102">
        <v>0</v>
      </c>
      <c r="F10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3">
        <v>0</v>
      </c>
      <c r="N102" s="3">
        <f xml:space="preserve"> K102   +  L102 + M102- (G102 + H102 + I102 + J102  )</f>
        <v>0</v>
      </c>
      <c r="O102" t="s">
        <v>448</v>
      </c>
      <c r="P102" t="s">
        <v>319</v>
      </c>
    </row>
    <row r="103" spans="1:16" ht="15" hidden="1" customHeight="1" x14ac:dyDescent="0.25">
      <c r="A103" s="4" t="s">
        <v>430</v>
      </c>
      <c r="B103" t="s">
        <v>33</v>
      </c>
      <c r="C103">
        <v>1</v>
      </c>
      <c r="D103" t="s">
        <v>431</v>
      </c>
      <c r="E103">
        <v>17</v>
      </c>
      <c r="F103">
        <v>11</v>
      </c>
      <c r="G103" s="2">
        <v>50</v>
      </c>
      <c r="H103" s="2">
        <v>0</v>
      </c>
      <c r="I103" s="2" t="s">
        <v>23</v>
      </c>
      <c r="J103" s="2">
        <v>12</v>
      </c>
      <c r="K103" s="2">
        <v>0</v>
      </c>
      <c r="L103" s="2">
        <v>77</v>
      </c>
      <c r="M103" s="3">
        <v>0</v>
      </c>
      <c r="N103" s="3">
        <f xml:space="preserve"> K103   +  L103 + M103- (G103 + H103 + I103 + J103  )</f>
        <v>0</v>
      </c>
      <c r="P103" t="s">
        <v>432</v>
      </c>
    </row>
    <row r="104" spans="1:16" ht="15" hidden="1" customHeight="1" x14ac:dyDescent="0.25">
      <c r="A104" s="4" t="s">
        <v>435</v>
      </c>
      <c r="B104" t="s">
        <v>51</v>
      </c>
      <c r="C104">
        <v>1</v>
      </c>
      <c r="D104" t="s">
        <v>436</v>
      </c>
      <c r="E104">
        <v>18</v>
      </c>
      <c r="F104">
        <v>0</v>
      </c>
      <c r="G104" s="2">
        <v>30</v>
      </c>
      <c r="H104" s="2">
        <v>0</v>
      </c>
      <c r="I104" s="2">
        <v>0</v>
      </c>
      <c r="J104" s="2">
        <v>12</v>
      </c>
      <c r="K104" s="2">
        <v>0</v>
      </c>
      <c r="L104" s="2">
        <v>42</v>
      </c>
      <c r="M104" s="3">
        <v>0</v>
      </c>
      <c r="N104" s="3">
        <f xml:space="preserve"> K104   +  L104 + M104- (G104 + H104 + I104 + J104  )</f>
        <v>0</v>
      </c>
      <c r="P104" t="s">
        <v>252</v>
      </c>
    </row>
    <row r="105" spans="1:16" ht="15" customHeight="1" x14ac:dyDescent="0.25">
      <c r="A105" s="5" t="s">
        <v>20</v>
      </c>
      <c r="B105" t="s">
        <v>21</v>
      </c>
      <c r="C105">
        <v>1</v>
      </c>
      <c r="D105" t="s">
        <v>22</v>
      </c>
      <c r="E105">
        <v>1</v>
      </c>
      <c r="F105">
        <v>1</v>
      </c>
      <c r="G105" s="2">
        <v>4</v>
      </c>
      <c r="H105" s="2">
        <v>0</v>
      </c>
      <c r="I105" s="2" t="s">
        <v>23</v>
      </c>
      <c r="J105" s="2">
        <v>12</v>
      </c>
      <c r="K105" s="2">
        <v>27</v>
      </c>
      <c r="L105" s="2">
        <v>0</v>
      </c>
      <c r="M105" s="3">
        <v>0</v>
      </c>
      <c r="N105" s="3">
        <f xml:space="preserve"> K105   +  L105 + M105- (G105 + H105 + I105 + J105  )</f>
        <v>-4</v>
      </c>
      <c r="P105" t="s">
        <v>24</v>
      </c>
    </row>
    <row r="106" spans="1:16" ht="15" customHeight="1" x14ac:dyDescent="0.25">
      <c r="A106" s="5" t="s">
        <v>36</v>
      </c>
      <c r="B106" t="s">
        <v>21</v>
      </c>
      <c r="C106">
        <v>1</v>
      </c>
      <c r="D106" t="s">
        <v>37</v>
      </c>
      <c r="E106">
        <v>0</v>
      </c>
      <c r="F106">
        <v>0</v>
      </c>
      <c r="G106" s="2">
        <v>0</v>
      </c>
      <c r="H106" s="2">
        <v>0</v>
      </c>
      <c r="I106" s="2" t="s">
        <v>23</v>
      </c>
      <c r="J106" s="2">
        <v>12</v>
      </c>
      <c r="K106" s="2">
        <v>0</v>
      </c>
      <c r="L106" s="2">
        <f>13.5-13.5</f>
        <v>0</v>
      </c>
      <c r="M106" s="3">
        <v>0</v>
      </c>
      <c r="N106" s="3">
        <f xml:space="preserve"> K106   +  L106 + M106- (G106 + H106 + I106 + J106  )</f>
        <v>-27</v>
      </c>
      <c r="P106" t="s">
        <v>38</v>
      </c>
    </row>
    <row r="107" spans="1:16" ht="15" customHeight="1" x14ac:dyDescent="0.25">
      <c r="A107" s="5" t="s">
        <v>54</v>
      </c>
      <c r="B107" t="s">
        <v>47</v>
      </c>
      <c r="C107">
        <v>1</v>
      </c>
      <c r="D107" t="s">
        <v>55</v>
      </c>
      <c r="E107">
        <v>0</v>
      </c>
      <c r="F107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3">
        <v>-15</v>
      </c>
      <c r="N107" s="3">
        <f xml:space="preserve"> K107   +  L107 + M107- (G107 + H107 + I107 + J107  )</f>
        <v>-15</v>
      </c>
      <c r="P107" t="s">
        <v>56</v>
      </c>
    </row>
    <row r="108" spans="1:16" ht="15" customHeight="1" x14ac:dyDescent="0.25">
      <c r="A108" s="5" t="s">
        <v>70</v>
      </c>
      <c r="B108" t="s">
        <v>17</v>
      </c>
      <c r="C108">
        <v>1</v>
      </c>
      <c r="D108" t="s">
        <v>71</v>
      </c>
      <c r="E108">
        <v>0</v>
      </c>
      <c r="F108">
        <v>1</v>
      </c>
      <c r="G108" s="2">
        <v>2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3">
        <v>0</v>
      </c>
      <c r="N108" s="3">
        <f xml:space="preserve"> K108   +  L108 + M108- (G108 + H108 + I108 + J108  )</f>
        <v>-2</v>
      </c>
      <c r="P108" t="s">
        <v>72</v>
      </c>
    </row>
    <row r="109" spans="1:16" ht="15" customHeight="1" x14ac:dyDescent="0.25">
      <c r="A109" s="5" t="s">
        <v>73</v>
      </c>
      <c r="B109" t="s">
        <v>26</v>
      </c>
      <c r="C109">
        <v>1</v>
      </c>
      <c r="D109" t="s">
        <v>74</v>
      </c>
      <c r="E109">
        <v>0</v>
      </c>
      <c r="F109">
        <v>0</v>
      </c>
      <c r="G109" s="2">
        <v>0</v>
      </c>
      <c r="H109" s="2">
        <v>8</v>
      </c>
      <c r="I109" s="2">
        <v>0</v>
      </c>
      <c r="J109" s="2">
        <v>0</v>
      </c>
      <c r="K109" s="2">
        <v>0</v>
      </c>
      <c r="L109" s="2">
        <v>0</v>
      </c>
      <c r="M109" s="3">
        <v>0</v>
      </c>
      <c r="N109" s="3">
        <f xml:space="preserve"> K109   +  L109 + M109- (G109 + H109 + I109 + J109  )</f>
        <v>-8</v>
      </c>
      <c r="P109" t="s">
        <v>75</v>
      </c>
    </row>
    <row r="110" spans="1:16" ht="15" customHeight="1" x14ac:dyDescent="0.25">
      <c r="A110" s="5" t="s">
        <v>88</v>
      </c>
      <c r="B110" t="s">
        <v>26</v>
      </c>
      <c r="D110" t="s">
        <v>89</v>
      </c>
      <c r="E110">
        <v>0</v>
      </c>
      <c r="F110">
        <v>0</v>
      </c>
      <c r="G110" s="2">
        <v>0</v>
      </c>
      <c r="H110" s="2">
        <v>0</v>
      </c>
      <c r="I110" s="2" t="s">
        <v>90</v>
      </c>
      <c r="J110" s="2">
        <v>0</v>
      </c>
      <c r="K110" s="2">
        <v>0</v>
      </c>
      <c r="L110" s="2">
        <v>0</v>
      </c>
      <c r="M110" s="3">
        <v>-107.5</v>
      </c>
      <c r="N110" s="3">
        <f xml:space="preserve"> K110   +  L110 + M110- (G110 + H110 + I110 + J110  )</f>
        <v>-126.5</v>
      </c>
      <c r="P110" t="s">
        <v>91</v>
      </c>
    </row>
    <row r="111" spans="1:16" ht="15" customHeight="1" x14ac:dyDescent="0.25">
      <c r="A111" s="5" t="s">
        <v>118</v>
      </c>
      <c r="B111" t="s">
        <v>51</v>
      </c>
      <c r="C111">
        <v>1</v>
      </c>
      <c r="D111" t="s">
        <v>119</v>
      </c>
      <c r="E111">
        <v>0</v>
      </c>
      <c r="F111">
        <v>5</v>
      </c>
      <c r="G111" s="2">
        <v>10</v>
      </c>
      <c r="H111" s="2">
        <v>0</v>
      </c>
      <c r="I111" s="2">
        <v>0</v>
      </c>
      <c r="J111" s="2">
        <v>0</v>
      </c>
      <c r="K111" s="2">
        <v>0</v>
      </c>
      <c r="L111" s="2">
        <f>8-8</f>
        <v>0</v>
      </c>
      <c r="M111" s="3">
        <v>0</v>
      </c>
      <c r="N111" s="3">
        <f xml:space="preserve"> K111   +  L111 + M111- (G111 + H111 + I111 + J111  )</f>
        <v>-10</v>
      </c>
      <c r="P111" t="s">
        <v>120</v>
      </c>
    </row>
    <row r="112" spans="1:16" ht="15" customHeight="1" x14ac:dyDescent="0.25">
      <c r="A112" s="5" t="s">
        <v>124</v>
      </c>
      <c r="B112" t="s">
        <v>47</v>
      </c>
      <c r="C112">
        <v>1</v>
      </c>
      <c r="D112" t="s">
        <v>125</v>
      </c>
      <c r="E112">
        <v>18</v>
      </c>
      <c r="F112">
        <v>0</v>
      </c>
      <c r="G112" s="2">
        <v>30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3">
        <v>-11</v>
      </c>
      <c r="N112" s="3">
        <f xml:space="preserve"> K112   +  L112 + M112- (G112 + H112 + I112 + J112  )</f>
        <v>-41</v>
      </c>
      <c r="P112" t="s">
        <v>126</v>
      </c>
    </row>
    <row r="113" spans="1:17" ht="15" customHeight="1" x14ac:dyDescent="0.25">
      <c r="A113" s="5" t="s">
        <v>133</v>
      </c>
      <c r="B113" t="s">
        <v>33</v>
      </c>
      <c r="C113">
        <v>1</v>
      </c>
      <c r="D113" t="s">
        <v>134</v>
      </c>
      <c r="E113">
        <v>5</v>
      </c>
      <c r="F113">
        <v>0</v>
      </c>
      <c r="G113" s="2">
        <v>10</v>
      </c>
      <c r="H113" s="2">
        <v>0</v>
      </c>
      <c r="I113" s="2" t="s">
        <v>23</v>
      </c>
      <c r="J113" s="2">
        <v>0</v>
      </c>
      <c r="K113" s="2">
        <v>0</v>
      </c>
      <c r="L113" s="2">
        <f>44-44</f>
        <v>0</v>
      </c>
      <c r="M113" s="3">
        <v>0</v>
      </c>
      <c r="N113" s="3">
        <f xml:space="preserve"> K113   +  L113 + M113- (G113 + H113 + I113 + J113  )</f>
        <v>-25</v>
      </c>
      <c r="P113" t="s">
        <v>135</v>
      </c>
    </row>
    <row r="114" spans="1:17" ht="15" customHeight="1" x14ac:dyDescent="0.25">
      <c r="A114" s="5" t="s">
        <v>145</v>
      </c>
      <c r="B114" t="s">
        <v>17</v>
      </c>
      <c r="C114">
        <v>1</v>
      </c>
      <c r="D114" t="s">
        <v>146</v>
      </c>
      <c r="E114">
        <v>17</v>
      </c>
      <c r="F114">
        <v>20</v>
      </c>
      <c r="G114" s="2">
        <v>50</v>
      </c>
      <c r="H114" s="2">
        <v>0</v>
      </c>
      <c r="I114" s="2" t="s">
        <v>23</v>
      </c>
      <c r="J114" s="2">
        <v>0</v>
      </c>
      <c r="K114" s="2">
        <v>0</v>
      </c>
      <c r="L114" s="2">
        <v>0</v>
      </c>
      <c r="M114" s="3">
        <v>45</v>
      </c>
      <c r="N114" s="3">
        <f xml:space="preserve"> K114   +  L114 + M114- (G114 + H114 + I114 + J114  )</f>
        <v>-20</v>
      </c>
      <c r="P114" t="s">
        <v>147</v>
      </c>
      <c r="Q114" t="s">
        <v>451</v>
      </c>
    </row>
    <row r="115" spans="1:17" ht="15" customHeight="1" x14ac:dyDescent="0.25">
      <c r="A115" s="5" t="s">
        <v>160</v>
      </c>
      <c r="B115" t="s">
        <v>43</v>
      </c>
      <c r="C115">
        <v>1</v>
      </c>
      <c r="D115" t="s">
        <v>161</v>
      </c>
      <c r="E115">
        <v>0</v>
      </c>
      <c r="F115">
        <v>1</v>
      </c>
      <c r="G115" s="2">
        <v>2</v>
      </c>
      <c r="H115" s="2">
        <v>8</v>
      </c>
      <c r="I115" s="2" t="s">
        <v>23</v>
      </c>
      <c r="J115" s="2">
        <v>12</v>
      </c>
      <c r="K115" s="2">
        <v>0</v>
      </c>
      <c r="L115" s="2">
        <v>35</v>
      </c>
      <c r="M115" s="3">
        <v>0</v>
      </c>
      <c r="N115" s="3">
        <f xml:space="preserve"> K115   +  L115 + M115- (G115 + H115 + I115 + J115  )</f>
        <v>-2</v>
      </c>
      <c r="P115" t="s">
        <v>162</v>
      </c>
    </row>
    <row r="116" spans="1:17" ht="15" customHeight="1" x14ac:dyDescent="0.25">
      <c r="A116" s="5" t="s">
        <v>166</v>
      </c>
      <c r="B116" t="s">
        <v>47</v>
      </c>
      <c r="C116">
        <v>1</v>
      </c>
      <c r="D116" t="s">
        <v>167</v>
      </c>
      <c r="E116">
        <v>0</v>
      </c>
      <c r="F116">
        <v>18</v>
      </c>
      <c r="G116" s="2">
        <v>30</v>
      </c>
      <c r="H116" s="2">
        <v>0</v>
      </c>
      <c r="I116" s="2" t="s">
        <v>23</v>
      </c>
      <c r="J116" s="2">
        <v>12</v>
      </c>
      <c r="K116" s="2">
        <v>0</v>
      </c>
      <c r="L116" s="2">
        <f>31.5-31.5</f>
        <v>0</v>
      </c>
      <c r="M116" s="3">
        <v>0</v>
      </c>
      <c r="N116" s="3">
        <f xml:space="preserve"> K116   +  L116 + M116- (G116 + H116 + I116 + J116  )</f>
        <v>-57</v>
      </c>
      <c r="P116" t="s">
        <v>168</v>
      </c>
    </row>
    <row r="117" spans="1:17" ht="15" customHeight="1" x14ac:dyDescent="0.25">
      <c r="A117" s="5" t="s">
        <v>231</v>
      </c>
      <c r="B117" t="s">
        <v>17</v>
      </c>
      <c r="C117">
        <v>1</v>
      </c>
      <c r="D117" t="s">
        <v>232</v>
      </c>
      <c r="E117">
        <v>18</v>
      </c>
      <c r="F117">
        <v>4</v>
      </c>
      <c r="G117" s="2">
        <v>38</v>
      </c>
      <c r="H117" s="2">
        <v>0</v>
      </c>
      <c r="I117" s="2" t="s">
        <v>23</v>
      </c>
      <c r="J117" s="2">
        <v>0</v>
      </c>
      <c r="K117" s="2">
        <v>0</v>
      </c>
      <c r="L117" s="2">
        <f>26.5-26.5</f>
        <v>0</v>
      </c>
      <c r="M117" s="3">
        <v>0</v>
      </c>
      <c r="N117" s="3">
        <f xml:space="preserve"> K117   +  L117 + M117- (G117 + H117 + I117 + J117  )</f>
        <v>-53</v>
      </c>
      <c r="P117" t="s">
        <v>233</v>
      </c>
    </row>
    <row r="118" spans="1:17" ht="15" customHeight="1" x14ac:dyDescent="0.25">
      <c r="A118" s="5" t="s">
        <v>240</v>
      </c>
      <c r="B118" t="s">
        <v>17</v>
      </c>
      <c r="C118">
        <v>1</v>
      </c>
      <c r="D118" t="s">
        <v>241</v>
      </c>
      <c r="E118">
        <v>5</v>
      </c>
      <c r="F118">
        <v>0</v>
      </c>
      <c r="G118" s="2">
        <v>10</v>
      </c>
      <c r="H118" s="2">
        <v>0</v>
      </c>
      <c r="I118" s="2" t="s">
        <v>23</v>
      </c>
      <c r="J118" s="2">
        <v>0</v>
      </c>
      <c r="K118" s="2">
        <v>0</v>
      </c>
      <c r="L118" s="2">
        <v>0</v>
      </c>
      <c r="M118" s="3">
        <v>15</v>
      </c>
      <c r="N118" s="3">
        <f xml:space="preserve"> K118   +  L118 + M118- (G118 + H118 + I118 + J118  )</f>
        <v>-10</v>
      </c>
      <c r="P118" t="s">
        <v>242</v>
      </c>
    </row>
    <row r="119" spans="1:17" ht="15" customHeight="1" x14ac:dyDescent="0.25">
      <c r="A119" s="5" t="s">
        <v>248</v>
      </c>
      <c r="B119" t="s">
        <v>21</v>
      </c>
      <c r="C119">
        <v>1</v>
      </c>
      <c r="D119" t="s">
        <v>249</v>
      </c>
      <c r="E119">
        <v>10</v>
      </c>
      <c r="F119">
        <v>2</v>
      </c>
      <c r="G119" s="2">
        <v>24</v>
      </c>
      <c r="H119" s="2">
        <v>0</v>
      </c>
      <c r="I119" s="2" t="s">
        <v>23</v>
      </c>
      <c r="J119" s="2">
        <v>0</v>
      </c>
      <c r="K119" s="2">
        <v>0</v>
      </c>
      <c r="L119" s="2">
        <v>0</v>
      </c>
      <c r="M119" s="3">
        <v>-21.5</v>
      </c>
      <c r="N119" s="3">
        <f xml:space="preserve"> K119   +  L119 + M119- (G119 + H119 + I119 + J119  )</f>
        <v>-60.5</v>
      </c>
      <c r="P119" t="s">
        <v>126</v>
      </c>
    </row>
    <row r="120" spans="1:17" ht="15" customHeight="1" x14ac:dyDescent="0.25">
      <c r="A120" s="8" t="s">
        <v>243</v>
      </c>
      <c r="B120" t="s">
        <v>17</v>
      </c>
      <c r="C120">
        <v>1</v>
      </c>
      <c r="D120" t="s">
        <v>244</v>
      </c>
      <c r="E120">
        <v>16</v>
      </c>
      <c r="F120">
        <v>18</v>
      </c>
      <c r="G120" s="2">
        <v>50</v>
      </c>
      <c r="H120" s="2">
        <v>0</v>
      </c>
      <c r="I120" s="2" t="s">
        <v>23</v>
      </c>
      <c r="J120" s="2">
        <v>0</v>
      </c>
      <c r="K120" s="2">
        <v>0</v>
      </c>
      <c r="L120" s="2">
        <f>42.25-42.25</f>
        <v>0</v>
      </c>
      <c r="M120" s="3">
        <v>-227.5</v>
      </c>
      <c r="N120" s="3">
        <f xml:space="preserve"> K120   +  L120 + M120- (G120 + H120 + I120 + J120  )</f>
        <v>-292.5</v>
      </c>
      <c r="P120" t="s">
        <v>192</v>
      </c>
    </row>
    <row r="121" spans="1:17" ht="15" customHeight="1" x14ac:dyDescent="0.25">
      <c r="A121" s="5" t="s">
        <v>253</v>
      </c>
      <c r="B121" t="s">
        <v>33</v>
      </c>
      <c r="C121">
        <v>1</v>
      </c>
      <c r="D121" t="s">
        <v>254</v>
      </c>
      <c r="E121">
        <v>1</v>
      </c>
      <c r="F121">
        <v>0</v>
      </c>
      <c r="G121" s="2">
        <v>2</v>
      </c>
      <c r="H121" s="2">
        <v>0</v>
      </c>
      <c r="I121" s="2" t="s">
        <v>23</v>
      </c>
      <c r="J121" s="2">
        <v>0</v>
      </c>
      <c r="K121" s="2">
        <v>0</v>
      </c>
      <c r="L121" s="2">
        <f>40-30</f>
        <v>10</v>
      </c>
      <c r="M121" s="3">
        <v>0</v>
      </c>
      <c r="N121" s="3">
        <f xml:space="preserve"> K121   +  L121 + M121- (G121 + H121 + I121 + J121  )</f>
        <v>-7</v>
      </c>
      <c r="P121" t="s">
        <v>255</v>
      </c>
    </row>
    <row r="122" spans="1:17" ht="15" customHeight="1" x14ac:dyDescent="0.25">
      <c r="A122" s="5" t="s">
        <v>270</v>
      </c>
      <c r="B122" t="s">
        <v>51</v>
      </c>
      <c r="C122">
        <v>1</v>
      </c>
      <c r="D122" t="s">
        <v>271</v>
      </c>
      <c r="E122">
        <v>0</v>
      </c>
      <c r="F122">
        <v>0</v>
      </c>
      <c r="G122" s="2">
        <v>0</v>
      </c>
      <c r="H122" s="2">
        <v>0</v>
      </c>
      <c r="I122" s="2">
        <v>0</v>
      </c>
      <c r="J122" s="2">
        <v>12</v>
      </c>
      <c r="K122" s="2">
        <v>0</v>
      </c>
      <c r="L122" s="2">
        <v>0</v>
      </c>
      <c r="M122" s="3">
        <v>0</v>
      </c>
      <c r="N122" s="3">
        <f xml:space="preserve"> K122   +  L122 + M122- (G122 + H122 + I122 + J122  )</f>
        <v>-12</v>
      </c>
      <c r="P122" t="s">
        <v>272</v>
      </c>
    </row>
    <row r="123" spans="1:17" ht="15" customHeight="1" x14ac:dyDescent="0.25">
      <c r="A123" s="5" t="s">
        <v>290</v>
      </c>
      <c r="B123" t="s">
        <v>21</v>
      </c>
      <c r="C123">
        <v>1</v>
      </c>
      <c r="D123" t="s">
        <v>291</v>
      </c>
      <c r="E123">
        <v>1</v>
      </c>
      <c r="F123">
        <v>1</v>
      </c>
      <c r="G123" s="2">
        <v>4</v>
      </c>
      <c r="H123" s="2">
        <v>0</v>
      </c>
      <c r="I123" s="2" t="s">
        <v>23</v>
      </c>
      <c r="J123" s="2">
        <v>0</v>
      </c>
      <c r="K123" s="2">
        <v>0</v>
      </c>
      <c r="L123" s="2">
        <f>13.5-13.5</f>
        <v>0</v>
      </c>
      <c r="M123" s="3">
        <v>0</v>
      </c>
      <c r="N123" s="3">
        <f xml:space="preserve"> K123   +  L123 + M123- (G123 + H123 + I123 + J123  )</f>
        <v>-19</v>
      </c>
      <c r="P123" t="s">
        <v>292</v>
      </c>
    </row>
    <row r="124" spans="1:17" ht="15" customHeight="1" x14ac:dyDescent="0.25">
      <c r="A124" s="5" t="s">
        <v>296</v>
      </c>
      <c r="B124" t="s">
        <v>43</v>
      </c>
      <c r="C124">
        <v>1</v>
      </c>
      <c r="D124" t="s">
        <v>297</v>
      </c>
      <c r="E124">
        <v>1</v>
      </c>
      <c r="F124">
        <v>0</v>
      </c>
      <c r="G124" s="2">
        <v>2</v>
      </c>
      <c r="H124" s="2">
        <v>0</v>
      </c>
      <c r="I124" s="2" t="s">
        <v>23</v>
      </c>
      <c r="J124" s="2">
        <v>0</v>
      </c>
      <c r="K124" s="2">
        <v>0</v>
      </c>
      <c r="L124" s="2">
        <v>15</v>
      </c>
      <c r="M124" s="3">
        <v>0</v>
      </c>
      <c r="N124" s="3">
        <f xml:space="preserve"> K124   +  L124 + M124- (G124 + H124 + I124 + J124  )</f>
        <v>-2</v>
      </c>
      <c r="P124" t="s">
        <v>298</v>
      </c>
    </row>
    <row r="125" spans="1:17" ht="15" customHeight="1" x14ac:dyDescent="0.25">
      <c r="A125" s="5" t="s">
        <v>299</v>
      </c>
      <c r="B125" t="s">
        <v>33</v>
      </c>
      <c r="C125">
        <v>1</v>
      </c>
      <c r="D125" t="s">
        <v>300</v>
      </c>
      <c r="E125">
        <v>2</v>
      </c>
      <c r="F125">
        <v>0</v>
      </c>
      <c r="G125" s="2">
        <v>4</v>
      </c>
      <c r="H125" s="2">
        <v>8</v>
      </c>
      <c r="I125" s="2" t="s">
        <v>23</v>
      </c>
      <c r="J125" s="2">
        <v>0</v>
      </c>
      <c r="K125" s="2">
        <v>0</v>
      </c>
      <c r="L125" s="2">
        <f>46.5-27.5</f>
        <v>19</v>
      </c>
      <c r="M125" s="3">
        <v>0</v>
      </c>
      <c r="N125" s="3">
        <f xml:space="preserve"> K125   +  L125 + M125- (G125 + H125 + I125 + J125  )</f>
        <v>-8</v>
      </c>
      <c r="P125" t="s">
        <v>301</v>
      </c>
    </row>
    <row r="126" spans="1:17" ht="15" customHeight="1" x14ac:dyDescent="0.25">
      <c r="A126" s="5" t="s">
        <v>305</v>
      </c>
      <c r="B126" t="s">
        <v>21</v>
      </c>
      <c r="C126">
        <v>1</v>
      </c>
      <c r="D126" t="s">
        <v>306</v>
      </c>
      <c r="E126">
        <v>0</v>
      </c>
      <c r="F126">
        <v>0</v>
      </c>
      <c r="G126" s="2">
        <v>0</v>
      </c>
      <c r="H126" s="2">
        <v>8</v>
      </c>
      <c r="I126" s="2" t="s">
        <v>23</v>
      </c>
      <c r="J126" s="2">
        <v>12</v>
      </c>
      <c r="K126" s="2">
        <v>0</v>
      </c>
      <c r="L126" s="2">
        <v>0</v>
      </c>
      <c r="M126" s="3">
        <v>-17.5</v>
      </c>
      <c r="N126" s="3">
        <f xml:space="preserve"> K126   +  L126 + M126- (G126 + H126 + I126 + J126  )</f>
        <v>-52.5</v>
      </c>
      <c r="P126" t="s">
        <v>307</v>
      </c>
    </row>
    <row r="127" spans="1:17" ht="15" customHeight="1" x14ac:dyDescent="0.25">
      <c r="A127" s="5" t="s">
        <v>314</v>
      </c>
      <c r="B127" t="s">
        <v>43</v>
      </c>
      <c r="C127">
        <v>1</v>
      </c>
      <c r="D127" t="s">
        <v>315</v>
      </c>
      <c r="E127">
        <v>0</v>
      </c>
      <c r="F127">
        <v>0</v>
      </c>
      <c r="G127" s="2">
        <v>0</v>
      </c>
      <c r="H127" s="2">
        <v>0</v>
      </c>
      <c r="I127" s="2" t="s">
        <v>23</v>
      </c>
      <c r="J127" s="2">
        <v>0</v>
      </c>
      <c r="K127" s="2">
        <v>0</v>
      </c>
      <c r="L127" s="2">
        <v>0</v>
      </c>
      <c r="M127" s="3">
        <v>0</v>
      </c>
      <c r="N127" s="3">
        <f xml:space="preserve"> K127   +  L127 + M127- (G127 + H127 + I127 + J127  )</f>
        <v>-15</v>
      </c>
      <c r="P127" t="s">
        <v>316</v>
      </c>
    </row>
    <row r="128" spans="1:17" ht="15" customHeight="1" x14ac:dyDescent="0.25">
      <c r="A128" s="5" t="s">
        <v>323</v>
      </c>
      <c r="B128" t="s">
        <v>26</v>
      </c>
      <c r="C128">
        <v>1</v>
      </c>
      <c r="D128" t="s">
        <v>324</v>
      </c>
      <c r="E128">
        <v>0</v>
      </c>
      <c r="F128">
        <v>0</v>
      </c>
      <c r="G128" s="2">
        <v>0</v>
      </c>
      <c r="H128" s="2">
        <v>0</v>
      </c>
      <c r="I128" s="2" t="s">
        <v>23</v>
      </c>
      <c r="J128" s="2">
        <v>12</v>
      </c>
      <c r="K128" s="2">
        <v>0</v>
      </c>
      <c r="L128" s="2">
        <v>12</v>
      </c>
      <c r="M128" s="3">
        <v>3</v>
      </c>
      <c r="N128" s="3">
        <f xml:space="preserve"> K128   +  L128 + M128- (G128 + H128 + I128 + J128  )</f>
        <v>-12</v>
      </c>
      <c r="P128" t="s">
        <v>325</v>
      </c>
    </row>
    <row r="129" spans="1:16" ht="15" customHeight="1" x14ac:dyDescent="0.25">
      <c r="A129" s="5" t="s">
        <v>332</v>
      </c>
      <c r="B129" t="s">
        <v>21</v>
      </c>
      <c r="C129">
        <v>1</v>
      </c>
      <c r="D129" t="s">
        <v>333</v>
      </c>
      <c r="E129">
        <v>7</v>
      </c>
      <c r="F129">
        <v>0</v>
      </c>
      <c r="G129" s="2">
        <v>14</v>
      </c>
      <c r="H129" s="2">
        <v>0</v>
      </c>
      <c r="I129" s="2" t="s">
        <v>23</v>
      </c>
      <c r="J129" s="2">
        <v>12</v>
      </c>
      <c r="K129" s="2">
        <v>0</v>
      </c>
      <c r="L129" s="2">
        <v>0</v>
      </c>
      <c r="M129" s="3">
        <v>0</v>
      </c>
      <c r="N129" s="3">
        <f xml:space="preserve"> K129   +  L129 + M129- (G129 + H129 + I129 + J129  )</f>
        <v>-41</v>
      </c>
      <c r="P129" t="s">
        <v>334</v>
      </c>
    </row>
    <row r="130" spans="1:16" ht="15" customHeight="1" x14ac:dyDescent="0.25">
      <c r="A130" s="5" t="s">
        <v>343</v>
      </c>
      <c r="B130" t="s">
        <v>51</v>
      </c>
      <c r="C130">
        <v>1</v>
      </c>
      <c r="D130" t="s">
        <v>344</v>
      </c>
      <c r="E130">
        <v>21</v>
      </c>
      <c r="F130">
        <v>9</v>
      </c>
      <c r="G130" s="2">
        <v>48</v>
      </c>
      <c r="H130" s="2">
        <v>8</v>
      </c>
      <c r="I130" s="2" t="s">
        <v>23</v>
      </c>
      <c r="J130" s="2">
        <v>0</v>
      </c>
      <c r="K130" s="2">
        <v>0</v>
      </c>
      <c r="L130" s="2">
        <f>142.5-142.5</f>
        <v>0</v>
      </c>
      <c r="M130" s="3">
        <v>0</v>
      </c>
      <c r="N130" s="3">
        <f xml:space="preserve"> K130   +  L130 + M130- (G130 + H130 + I130 + J130  )</f>
        <v>-71</v>
      </c>
      <c r="P130" t="s">
        <v>345</v>
      </c>
    </row>
    <row r="131" spans="1:16" ht="15" customHeight="1" x14ac:dyDescent="0.25">
      <c r="A131" s="5" t="s">
        <v>346</v>
      </c>
      <c r="B131" t="s">
        <v>26</v>
      </c>
      <c r="C131">
        <v>1</v>
      </c>
      <c r="D131" t="s">
        <v>347</v>
      </c>
      <c r="E131">
        <v>4</v>
      </c>
      <c r="F131">
        <v>0</v>
      </c>
      <c r="G131" s="2">
        <v>8</v>
      </c>
      <c r="H131" s="2">
        <v>0</v>
      </c>
      <c r="I131" s="2" t="s">
        <v>23</v>
      </c>
      <c r="J131" s="2">
        <v>0</v>
      </c>
      <c r="K131" s="2">
        <v>0</v>
      </c>
      <c r="L131" s="2">
        <f>15.5-15.5</f>
        <v>0</v>
      </c>
      <c r="M131" s="3">
        <v>0</v>
      </c>
      <c r="N131" s="3">
        <f xml:space="preserve"> K131   +  L131 + M131- (G131 + H131 + I131 + J131  )</f>
        <v>-23</v>
      </c>
      <c r="P131" t="s">
        <v>348</v>
      </c>
    </row>
    <row r="132" spans="1:16" ht="15" hidden="1" customHeight="1" x14ac:dyDescent="0.25">
      <c r="A132" s="6" t="s">
        <v>406</v>
      </c>
      <c r="B132" t="s">
        <v>51</v>
      </c>
      <c r="C132">
        <v>1</v>
      </c>
      <c r="D132" t="s">
        <v>407</v>
      </c>
      <c r="E132">
        <v>0</v>
      </c>
      <c r="F13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3">
        <v>0</v>
      </c>
      <c r="N132" s="3">
        <f xml:space="preserve"> K132   +  L132 + M132- (G132 + H132 + I132 + J132  )</f>
        <v>0</v>
      </c>
      <c r="O132" t="s">
        <v>448</v>
      </c>
      <c r="P132" t="s">
        <v>408</v>
      </c>
    </row>
    <row r="133" spans="1:16" ht="15" customHeight="1" x14ac:dyDescent="0.25">
      <c r="A133" s="5" t="s">
        <v>352</v>
      </c>
      <c r="B133" t="s">
        <v>33</v>
      </c>
      <c r="C133">
        <v>1</v>
      </c>
      <c r="D133" t="s">
        <v>353</v>
      </c>
      <c r="E133">
        <v>0</v>
      </c>
      <c r="F133">
        <v>20</v>
      </c>
      <c r="G133" s="2">
        <v>30</v>
      </c>
      <c r="H133" s="2">
        <v>0</v>
      </c>
      <c r="I133" s="2" t="s">
        <v>23</v>
      </c>
      <c r="J133" s="2">
        <v>12</v>
      </c>
      <c r="K133" s="2">
        <v>0</v>
      </c>
      <c r="L133" s="2">
        <v>0</v>
      </c>
      <c r="M133" s="3">
        <v>-197.5</v>
      </c>
      <c r="N133" s="3">
        <f xml:space="preserve"> K133   +  L133 + M133- (G133 + H133 + I133 + J133  )</f>
        <v>-254.5</v>
      </c>
      <c r="P133" t="s">
        <v>354</v>
      </c>
    </row>
    <row r="134" spans="1:16" ht="15" hidden="1" customHeight="1" x14ac:dyDescent="0.25">
      <c r="A134" s="6" t="s">
        <v>412</v>
      </c>
      <c r="B134" t="s">
        <v>17</v>
      </c>
      <c r="C134">
        <v>1</v>
      </c>
      <c r="D134" t="s">
        <v>413</v>
      </c>
      <c r="E134">
        <v>0</v>
      </c>
      <c r="F134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3">
        <v>0</v>
      </c>
      <c r="N134" s="3">
        <f xml:space="preserve"> K134   +  L134 + M134- (G134 + H134 + I134 + J134  )</f>
        <v>0</v>
      </c>
      <c r="O134" t="s">
        <v>448</v>
      </c>
      <c r="P134" t="s">
        <v>414</v>
      </c>
    </row>
    <row r="135" spans="1:16" ht="15" customHeight="1" x14ac:dyDescent="0.25">
      <c r="A135" s="5" t="s">
        <v>361</v>
      </c>
      <c r="B135" t="s">
        <v>33</v>
      </c>
      <c r="C135">
        <v>1</v>
      </c>
      <c r="D135" t="s">
        <v>362</v>
      </c>
      <c r="E135">
        <v>1</v>
      </c>
      <c r="F135">
        <v>0</v>
      </c>
      <c r="G135" s="2">
        <v>2</v>
      </c>
      <c r="H135" s="2">
        <v>0</v>
      </c>
      <c r="I135" s="2" t="s">
        <v>23</v>
      </c>
      <c r="J135" s="2">
        <v>0</v>
      </c>
      <c r="K135" s="2">
        <v>0</v>
      </c>
      <c r="L135" s="2">
        <v>0</v>
      </c>
      <c r="M135" s="3">
        <v>-22.5</v>
      </c>
      <c r="N135" s="3">
        <f xml:space="preserve"> K135   +  L135 + M135- (G135 + H135 + I135 + J135  )</f>
        <v>-39.5</v>
      </c>
      <c r="P135" t="s">
        <v>363</v>
      </c>
    </row>
    <row r="136" spans="1:16" ht="15" hidden="1" customHeight="1" x14ac:dyDescent="0.25">
      <c r="A136" s="6" t="s">
        <v>418</v>
      </c>
      <c r="B136" t="s">
        <v>47</v>
      </c>
      <c r="C136">
        <v>1</v>
      </c>
      <c r="D136" t="s">
        <v>419</v>
      </c>
      <c r="E136">
        <v>0</v>
      </c>
      <c r="F136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3">
        <v>0</v>
      </c>
      <c r="N136" s="3">
        <f xml:space="preserve"> K136   +  L136 + M136- (G136 + H136 + I136 + J136  )</f>
        <v>0</v>
      </c>
      <c r="O136" t="s">
        <v>448</v>
      </c>
      <c r="P136" t="s">
        <v>420</v>
      </c>
    </row>
    <row r="137" spans="1:16" ht="15" customHeight="1" x14ac:dyDescent="0.25">
      <c r="A137" s="5" t="s">
        <v>379</v>
      </c>
      <c r="B137" t="s">
        <v>43</v>
      </c>
      <c r="C137">
        <v>1</v>
      </c>
      <c r="D137" t="s">
        <v>380</v>
      </c>
      <c r="E137">
        <v>21</v>
      </c>
      <c r="F137">
        <v>5</v>
      </c>
      <c r="G137" s="2">
        <v>50</v>
      </c>
      <c r="H137" s="2">
        <v>0</v>
      </c>
      <c r="I137" s="2" t="s">
        <v>23</v>
      </c>
      <c r="J137" s="2">
        <v>0</v>
      </c>
      <c r="K137" s="2">
        <v>0</v>
      </c>
      <c r="L137" s="2">
        <f>75-32.5</f>
        <v>42.5</v>
      </c>
      <c r="M137" s="3">
        <v>0</v>
      </c>
      <c r="N137" s="3">
        <f xml:space="preserve"> K137   +  L137 + M137- (G137 + H137 + I137 + J137  )</f>
        <v>-22.5</v>
      </c>
      <c r="O137" s="7"/>
      <c r="P137" t="s">
        <v>381</v>
      </c>
    </row>
    <row r="138" spans="1:16" ht="15" hidden="1" customHeight="1" x14ac:dyDescent="0.25">
      <c r="A138" s="6" t="s">
        <v>424</v>
      </c>
      <c r="B138" t="s">
        <v>17</v>
      </c>
      <c r="C138">
        <v>1</v>
      </c>
      <c r="D138" t="s">
        <v>425</v>
      </c>
      <c r="E138">
        <v>0</v>
      </c>
      <c r="F138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3">
        <v>0</v>
      </c>
      <c r="N138" s="3">
        <f xml:space="preserve"> K138   +  L138 + M138- (G138 + H138 + I138 + J138  )</f>
        <v>0</v>
      </c>
      <c r="O138" t="s">
        <v>448</v>
      </c>
      <c r="P138" t="s">
        <v>426</v>
      </c>
    </row>
    <row r="139" spans="1:16" ht="15" customHeight="1" x14ac:dyDescent="0.25">
      <c r="A139" s="5" t="s">
        <v>385</v>
      </c>
      <c r="B139" t="s">
        <v>17</v>
      </c>
      <c r="C139">
        <v>1</v>
      </c>
      <c r="D139" t="s">
        <v>386</v>
      </c>
      <c r="E139">
        <v>20</v>
      </c>
      <c r="F139">
        <v>0</v>
      </c>
      <c r="G139" s="2">
        <v>30</v>
      </c>
      <c r="H139" s="2">
        <v>0</v>
      </c>
      <c r="I139" s="2" t="s">
        <v>23</v>
      </c>
      <c r="J139" s="2">
        <v>0</v>
      </c>
      <c r="K139" s="2">
        <v>0</v>
      </c>
      <c r="L139" s="2">
        <f>22.5-22.5</f>
        <v>0</v>
      </c>
      <c r="M139" s="3">
        <v>0</v>
      </c>
      <c r="N139" s="3">
        <f xml:space="preserve"> K139   +  L139 + M139- (G139 + H139 + I139 + J139  )</f>
        <v>-45</v>
      </c>
      <c r="P139" t="s">
        <v>387</v>
      </c>
    </row>
    <row r="140" spans="1:16" ht="15" customHeight="1" x14ac:dyDescent="0.25">
      <c r="A140" s="5" t="s">
        <v>394</v>
      </c>
      <c r="B140" t="s">
        <v>47</v>
      </c>
      <c r="C140">
        <v>1</v>
      </c>
      <c r="D140" t="s">
        <v>395</v>
      </c>
      <c r="E140">
        <v>20</v>
      </c>
      <c r="F140">
        <v>7</v>
      </c>
      <c r="G140" s="2">
        <v>44</v>
      </c>
      <c r="H140" s="2">
        <v>0</v>
      </c>
      <c r="I140" s="2" t="s">
        <v>23</v>
      </c>
      <c r="J140" s="2">
        <v>0</v>
      </c>
      <c r="K140" s="2">
        <v>0</v>
      </c>
      <c r="L140" s="2">
        <f>53-8</f>
        <v>45</v>
      </c>
      <c r="M140" s="3">
        <v>0</v>
      </c>
      <c r="N140" s="3">
        <f xml:space="preserve"> K140   +  L140 + M140- (G140 + H140 + I140 + J140  )</f>
        <v>-14</v>
      </c>
      <c r="P140" t="s">
        <v>396</v>
      </c>
    </row>
    <row r="141" spans="1:16" ht="15" hidden="1" customHeight="1" x14ac:dyDescent="0.25">
      <c r="A141" s="6" t="s">
        <v>433</v>
      </c>
      <c r="B141" t="s">
        <v>17</v>
      </c>
      <c r="C141">
        <v>1</v>
      </c>
      <c r="D141" t="s">
        <v>434</v>
      </c>
      <c r="E141">
        <v>0</v>
      </c>
      <c r="F141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f>13.5-13.5</f>
        <v>0</v>
      </c>
      <c r="M141" s="3">
        <v>9</v>
      </c>
      <c r="N141" s="3">
        <f xml:space="preserve"> K141   +  L141 + M141- (G141 + H141 + I141 + J141  )</f>
        <v>9</v>
      </c>
      <c r="O141" t="s">
        <v>448</v>
      </c>
      <c r="P141" t="s">
        <v>328</v>
      </c>
    </row>
    <row r="142" spans="1:16" ht="15" customHeight="1" x14ac:dyDescent="0.25">
      <c r="A142" s="5" t="s">
        <v>421</v>
      </c>
      <c r="B142" t="s">
        <v>17</v>
      </c>
      <c r="C142">
        <v>1</v>
      </c>
      <c r="D142" t="s">
        <v>422</v>
      </c>
      <c r="E142">
        <v>1</v>
      </c>
      <c r="F142">
        <v>0</v>
      </c>
      <c r="G142" s="2">
        <v>2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3">
        <v>0</v>
      </c>
      <c r="N142" s="3">
        <f xml:space="preserve"> K142   +  L142 + M142- (G142 + H142 + I142 + J142  )</f>
        <v>-2</v>
      </c>
      <c r="P142" t="s">
        <v>423</v>
      </c>
    </row>
    <row r="143" spans="1:16" ht="15" customHeight="1" x14ac:dyDescent="0.25">
      <c r="A143" s="11" t="s">
        <v>437</v>
      </c>
      <c r="B143" t="s">
        <v>43</v>
      </c>
      <c r="C143">
        <v>1</v>
      </c>
      <c r="D143" t="s">
        <v>438</v>
      </c>
      <c r="E143">
        <v>5</v>
      </c>
      <c r="F143">
        <v>0</v>
      </c>
      <c r="G143" s="2">
        <v>10</v>
      </c>
      <c r="H143" s="2">
        <v>0</v>
      </c>
      <c r="I143" s="2" t="s">
        <v>23</v>
      </c>
      <c r="J143" s="2">
        <v>0</v>
      </c>
      <c r="K143" s="2">
        <v>0</v>
      </c>
      <c r="L143" s="2">
        <v>0</v>
      </c>
      <c r="M143" s="3">
        <v>-97.5</v>
      </c>
      <c r="N143" s="3">
        <f xml:space="preserve"> K143   +  L143 + M143- (G143 + H143 + I143 + J143  )</f>
        <v>-122.5</v>
      </c>
      <c r="P143" t="s">
        <v>242</v>
      </c>
    </row>
    <row r="144" spans="1:16" ht="15" customHeight="1" x14ac:dyDescent="0.25">
      <c r="A144" s="5" t="s">
        <v>439</v>
      </c>
      <c r="B144" t="s">
        <v>21</v>
      </c>
      <c r="C144">
        <v>1</v>
      </c>
      <c r="D144" t="s">
        <v>440</v>
      </c>
      <c r="E144">
        <v>0</v>
      </c>
      <c r="F144">
        <v>0</v>
      </c>
      <c r="G144" s="2">
        <v>0</v>
      </c>
      <c r="H144" s="2">
        <v>0</v>
      </c>
      <c r="I144" s="2" t="s">
        <v>23</v>
      </c>
      <c r="J144" s="2">
        <v>0</v>
      </c>
      <c r="K144" s="2">
        <v>0</v>
      </c>
      <c r="L144" s="2">
        <v>0</v>
      </c>
      <c r="M144" s="3">
        <v>-64.5</v>
      </c>
      <c r="N144" s="3">
        <f xml:space="preserve"> K144   +  L144 + M144- (G144 + H144 + I144 + J144  )</f>
        <v>-79.5</v>
      </c>
      <c r="P144" t="s">
        <v>441</v>
      </c>
    </row>
    <row r="145" spans="1:16" ht="15" hidden="1" customHeight="1" x14ac:dyDescent="0.25">
      <c r="A145" s="6" t="s">
        <v>442</v>
      </c>
      <c r="B145" t="s">
        <v>43</v>
      </c>
      <c r="D145" t="s">
        <v>443</v>
      </c>
      <c r="E145">
        <v>0</v>
      </c>
      <c r="F145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3">
        <v>0</v>
      </c>
      <c r="N145" s="3">
        <f xml:space="preserve"> K145   +  L145 + M145- (G145 + H145 + I145 + J145  )</f>
        <v>0</v>
      </c>
      <c r="O145" t="s">
        <v>448</v>
      </c>
      <c r="P145" t="s">
        <v>444</v>
      </c>
    </row>
    <row r="146" spans="1:16" ht="15" hidden="1" customHeight="1" x14ac:dyDescent="0.25">
      <c r="A146" s="6" t="s">
        <v>445</v>
      </c>
      <c r="B146" t="s">
        <v>21</v>
      </c>
      <c r="D146" t="s">
        <v>446</v>
      </c>
      <c r="E146">
        <v>0</v>
      </c>
      <c r="F146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3">
        <v>0</v>
      </c>
      <c r="N146" s="3">
        <f xml:space="preserve"> K146   +  L146 + M146- (G146 + H146 + I146 + J146  )</f>
        <v>0</v>
      </c>
      <c r="O146" t="s">
        <v>448</v>
      </c>
      <c r="P146" t="s">
        <v>444</v>
      </c>
    </row>
  </sheetData>
  <autoFilter ref="A1:P146" xr:uid="{00000000-0001-0000-0000-000000000000}">
    <filterColumn colId="13">
      <colorFilter dxfId="0" cellColor="0"/>
    </filterColumn>
    <sortState xmlns:xlrd2="http://schemas.microsoft.com/office/spreadsheetml/2017/richdata2" ref="A2:P144">
      <sortCondition sortBy="fontColor" ref="N1:N146" dxfId="2"/>
    </sortState>
  </autoFilter>
  <conditionalFormatting sqref="M2:N146">
    <cfRule type="cellIs" dxfId="3" priority="1" stopIfTrue="1" operator="lessThan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relatorioMensal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Oliveira Bruno (XC-AS/EIS1-Brg)</cp:lastModifiedBy>
  <dcterms:created xsi:type="dcterms:W3CDTF">2025-06-11T20:39:27Z</dcterms:created>
  <dcterms:modified xsi:type="dcterms:W3CDTF">2025-06-11T22:32:56Z</dcterms:modified>
</cp:coreProperties>
</file>