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outubro\"/>
    </mc:Choice>
  </mc:AlternateContent>
  <xr:revisionPtr revIDLastSave="0" documentId="13_ncr:1_{F97ADB38-309F-4168-ABCE-EE13738020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relatorioMensal!$A$1:$Q$145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5" i="1" l="1"/>
  <c r="N95" i="1" s="1"/>
  <c r="L59" i="1"/>
  <c r="N59" i="1" s="1"/>
  <c r="I62" i="1"/>
  <c r="N62" i="1" s="1"/>
  <c r="K43" i="1"/>
  <c r="N43" i="1" s="1"/>
  <c r="L41" i="1"/>
  <c r="L7" i="1"/>
  <c r="N7" i="1" s="1"/>
  <c r="L14" i="1"/>
  <c r="N14" i="1" s="1"/>
  <c r="N2" i="1"/>
  <c r="N3" i="1"/>
  <c r="N4" i="1"/>
  <c r="N5" i="1"/>
  <c r="N9" i="1"/>
  <c r="N8" i="1"/>
  <c r="N10" i="1"/>
  <c r="N11" i="1"/>
  <c r="N12" i="1"/>
  <c r="N15" i="1"/>
  <c r="N16" i="1"/>
  <c r="N17" i="1"/>
  <c r="N18" i="1"/>
  <c r="N20" i="1"/>
  <c r="N21" i="1"/>
  <c r="N22" i="1"/>
  <c r="N24" i="1"/>
  <c r="N25" i="1"/>
  <c r="N27" i="1"/>
  <c r="N28" i="1"/>
  <c r="N29" i="1"/>
  <c r="N30" i="1"/>
  <c r="N31" i="1"/>
  <c r="N32" i="1"/>
  <c r="N33" i="1"/>
  <c r="N35" i="1"/>
  <c r="N36" i="1"/>
  <c r="N37" i="1"/>
  <c r="N38" i="1"/>
  <c r="N39" i="1"/>
  <c r="N40" i="1"/>
  <c r="N41" i="1"/>
  <c r="N44" i="1"/>
  <c r="N45" i="1"/>
  <c r="N46" i="1"/>
  <c r="N47" i="1"/>
  <c r="N48" i="1"/>
  <c r="N49" i="1"/>
  <c r="N51" i="1"/>
  <c r="N53" i="1"/>
  <c r="N54" i="1"/>
  <c r="N55" i="1"/>
  <c r="N56" i="1"/>
  <c r="N61" i="1"/>
  <c r="N58" i="1"/>
  <c r="N60" i="1"/>
  <c r="N63" i="1"/>
  <c r="N64" i="1"/>
  <c r="N65" i="1"/>
  <c r="N67" i="1"/>
  <c r="N68" i="1"/>
  <c r="N70" i="1"/>
  <c r="N71" i="1"/>
  <c r="N72" i="1"/>
  <c r="N73" i="1"/>
  <c r="N74" i="1"/>
  <c r="N78" i="1"/>
  <c r="N75" i="1"/>
  <c r="N76" i="1"/>
  <c r="N80" i="1"/>
  <c r="N81" i="1"/>
  <c r="N83" i="1"/>
  <c r="N84" i="1"/>
  <c r="N85" i="1"/>
  <c r="N86" i="1"/>
  <c r="N87" i="1"/>
  <c r="N88" i="1"/>
  <c r="N89" i="1"/>
  <c r="N90" i="1"/>
  <c r="N91" i="1"/>
  <c r="N92" i="1"/>
  <c r="N93" i="1"/>
  <c r="N96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8" i="1"/>
  <c r="N120" i="1"/>
  <c r="N121" i="1"/>
  <c r="N122" i="1"/>
  <c r="N123" i="1"/>
  <c r="N125" i="1"/>
  <c r="N126" i="1"/>
  <c r="N128" i="1"/>
  <c r="N129" i="1"/>
  <c r="N130" i="1"/>
  <c r="N131" i="1"/>
  <c r="N132" i="1"/>
  <c r="N134" i="1"/>
  <c r="N135" i="1"/>
  <c r="N137" i="1"/>
  <c r="N139" i="1"/>
  <c r="N140" i="1"/>
  <c r="N142" i="1"/>
  <c r="N143" i="1"/>
  <c r="N144" i="1"/>
  <c r="N145" i="1"/>
  <c r="L79" i="1"/>
  <c r="N79" i="1" s="1"/>
  <c r="L69" i="1"/>
  <c r="N69" i="1" s="1"/>
  <c r="M34" i="1"/>
  <c r="N34" i="1" s="1"/>
  <c r="L141" i="1"/>
  <c r="N141" i="1" s="1"/>
  <c r="L138" i="1"/>
  <c r="N138" i="1" s="1"/>
  <c r="L136" i="1"/>
  <c r="N136" i="1" s="1"/>
  <c r="L133" i="1"/>
  <c r="N133" i="1" s="1"/>
  <c r="L127" i="1"/>
  <c r="N127" i="1" s="1"/>
  <c r="L124" i="1"/>
  <c r="N124" i="1" s="1"/>
  <c r="L119" i="1"/>
  <c r="N119" i="1" s="1"/>
  <c r="L117" i="1"/>
  <c r="N117" i="1" s="1"/>
  <c r="L116" i="1"/>
  <c r="L97" i="1"/>
  <c r="N97" i="1" s="1"/>
  <c r="L94" i="1"/>
  <c r="N94" i="1" s="1"/>
  <c r="L82" i="1"/>
  <c r="N82" i="1" s="1"/>
  <c r="L77" i="1"/>
  <c r="N77" i="1" s="1"/>
  <c r="L66" i="1"/>
  <c r="N66" i="1" s="1"/>
  <c r="L57" i="1"/>
  <c r="N57" i="1" s="1"/>
  <c r="L52" i="1"/>
  <c r="N52" i="1" s="1"/>
  <c r="L50" i="1"/>
  <c r="N50" i="1" s="1"/>
  <c r="L42" i="1"/>
  <c r="N42" i="1" s="1"/>
  <c r="K26" i="1"/>
  <c r="N26" i="1" s="1"/>
  <c r="L23" i="1"/>
  <c r="N23" i="1" s="1"/>
  <c r="L19" i="1"/>
  <c r="N19" i="1" s="1"/>
  <c r="L13" i="1"/>
  <c r="N13" i="1" s="1"/>
  <c r="L6" i="1"/>
  <c r="N6" i="1" s="1"/>
</calcChain>
</file>

<file path=xl/sharedStrings.xml><?xml version="1.0" encoding="utf-8"?>
<sst xmlns="http://schemas.openxmlformats.org/spreadsheetml/2006/main" count="702" uniqueCount="452">
  <si>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</si>
  <si>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</si>
  <si>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</si>
  <si>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</si>
  <si>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</si>
  <si>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</si>
  <si>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</si>
  <si>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</si>
  <si>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</si>
  <si>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Valor Recebido Num</t>
  </si>
  <si>
    <t>Valor Recebido Transf</t>
  </si>
  <si>
    <t>Saldo Anterior</t>
  </si>
  <si>
    <t>Saldo</t>
  </si>
  <si>
    <t>Recibo</t>
  </si>
  <si>
    <t>Email</t>
  </si>
  <si>
    <t>Álvaro Miguel Miranda da Costa</t>
  </si>
  <si>
    <t>FN4</t>
  </si>
  <si>
    <t>285029908</t>
  </si>
  <si>
    <t>15</t>
  </si>
  <si>
    <t>naninhas.82@gmail.com</t>
  </si>
  <si>
    <t>Afonso António Cruz Silva</t>
  </si>
  <si>
    <t>PEFN1</t>
  </si>
  <si>
    <t>300362838</t>
  </si>
  <si>
    <t>marisacruz469@gmail.com</t>
  </si>
  <si>
    <t>Afonso Ferreira Silva</t>
  </si>
  <si>
    <t>PEFN2</t>
  </si>
  <si>
    <t>303530561</t>
  </si>
  <si>
    <t>danielasofia24dezembro@gmail.com</t>
  </si>
  <si>
    <t>Afonso Filipe Pereira de Oliveira Santos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</si>
  <si>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</si>
  <si>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</si>
  <si>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</si>
  <si>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</si>
  <si>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</si>
  <si>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</si>
  <si>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</si>
  <si>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</si>
  <si>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</si>
  <si>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</si>
  <si>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</si>
  <si>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</si>
  <si>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</si>
  <si>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</si>
  <si>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</si>
  <si>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</si>
  <si>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</si>
  <si>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</si>
  <si>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</si>
  <si>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</si>
  <si>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</si>
  <si>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</si>
  <si>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</si>
  <si>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</si>
  <si>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</si>
  <si>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</si>
  <si>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</si>
  <si>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</si>
  <si>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</si>
  <si>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</si>
  <si>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</si>
  <si>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</si>
  <si>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</si>
  <si>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</si>
  <si>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</si>
  <si>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</si>
  <si>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</si>
  <si>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</si>
  <si>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</si>
  <si>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</si>
  <si>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</si>
  <si>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</si>
  <si>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</si>
  <si>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</si>
  <si>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</si>
  <si>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</si>
  <si>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</si>
  <si>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</si>
  <si>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lorenalebber@hotmail.com&gt;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</si>
  <si>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</si>
  <si>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</si>
  <si>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</si>
  <si>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</si>
  <si>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</si>
  <si>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</si>
  <si>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</si>
  <si>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</si>
  <si>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</si>
  <si>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</si>
  <si>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</si>
  <si>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</si>
  <si>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</si>
  <si>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</si>
  <si>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</si>
  <si>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</si>
  <si>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</si>
  <si>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</si>
  <si>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</si>
  <si>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</si>
  <si>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</si>
  <si>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</si>
  <si>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</si>
  <si>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</si>
  <si>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</si>
  <si>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</si>
  <si>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</si>
  <si>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</si>
  <si>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</si>
  <si>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</si>
  <si>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</si>
  <si>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</si>
  <si>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</si>
  <si>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</si>
  <si>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</si>
  <si>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</si>
  <si>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</si>
  <si>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</si>
  <si>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</si>
  <si>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</si>
  <si>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</si>
  <si>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</si>
  <si>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</si>
  <si>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</si>
  <si>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</si>
  <si>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</si>
  <si>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</si>
  <si>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</si>
  <si>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</si>
  <si>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</si>
  <si>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</si>
  <si>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</si>
  <si>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</si>
  <si>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</si>
  <si>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</si>
  <si>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</si>
  <si>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</si>
  <si>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</si>
  <si>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</si>
  <si>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</si>
  <si>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</si>
  <si>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</si>
  <si>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</si>
  <si>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</si>
  <si>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</si>
  <si>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</si>
  <si>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</si>
  <si>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</si>
  <si>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</si>
  <si>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</si>
  <si>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</si>
  <si>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</si>
  <si>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</si>
  <si>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</si>
  <si>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</si>
  <si>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</si>
  <si>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</si>
  <si>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</si>
  <si>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</si>
  <si>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</si>
  <si>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</si>
  <si>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</si>
  <si>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</si>
  <si>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</si>
  <si>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</si>
  <si>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</si>
  <si>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</si>
  <si>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</si>
  <si>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</si>
  <si>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</si>
  <si>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</si>
  <si>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</si>
  <si>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</si>
  <si>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</si>
  <si>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</si>
  <si>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</si>
  <si>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</si>
  <si>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</si>
  <si>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</si>
  <si>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</si>
  <si>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</si>
  <si>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</si>
  <si>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</si>
  <si>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</si>
  <si>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</si>
  <si>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</si>
  <si>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vaniamaiamandes@gmail.com</t>
  </si>
  <si>
    <t>Júlia Filipa Inácio Gonçalves</t>
  </si>
  <si>
    <t>294138170</t>
  </si>
  <si>
    <t>marta.adonis.inacio@gmail.com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</si>
  <si>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</si>
  <si>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</si>
  <si>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</si>
  <si>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</si>
  <si>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</si>
  <si>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</si>
  <si>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Joana Grade Delest Silva</t>
  </si>
  <si>
    <t>290733480</t>
  </si>
  <si>
    <t>carla.grade@proest.com</t>
  </si>
  <si>
    <t>José Martim Silva Gonçalves</t>
  </si>
  <si>
    <t>293669155</t>
  </si>
  <si>
    <t>sg.gestao@gmail.com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</si>
  <si>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</si>
  <si>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</si>
  <si>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</si>
  <si>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</si>
  <si>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</si>
  <si>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</si>
  <si>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</si>
  <si>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</si>
  <si>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</si>
  <si>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</si>
  <si>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</si>
  <si>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</si>
  <si>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</si>
  <si>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</si>
  <si>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</si>
  <si>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</si>
  <si>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</si>
  <si>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</si>
  <si>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</si>
  <si>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</si>
  <si>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</si>
  <si>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</si>
  <si>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carla_daniela@outlook.pt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</si>
  <si>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</si>
  <si>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</si>
  <si>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</si>
  <si>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</si>
  <si>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</si>
  <si>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</si>
  <si>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</si>
  <si>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</si>
  <si>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</si>
  <si>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</si>
  <si>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</si>
  <si>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</si>
  <si>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</si>
  <si>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</si>
  <si>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</si>
  <si>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Luís Miguel Inácio Gonçalves</t>
  </si>
  <si>
    <t>284925683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</si>
  <si>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</si>
  <si>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</si>
  <si>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</si>
  <si>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</si>
  <si>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</si>
  <si>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</si>
  <si>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</si>
  <si>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matiaskm_hotmail.com</t>
  </si>
  <si>
    <t>Mafalda Alexandra Porto Soares</t>
  </si>
  <si>
    <t>290413206</t>
  </si>
  <si>
    <t>liliana.soares.86@sapo.pt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</si>
  <si>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</si>
  <si>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</si>
  <si>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</si>
  <si>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</si>
  <si>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</si>
  <si>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</si>
  <si>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</si>
  <si>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</si>
  <si>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</si>
  <si>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</si>
  <si>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</si>
  <si>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</si>
  <si>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</si>
  <si>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</si>
  <si>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</si>
  <si>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</si>
  <si>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</si>
  <si>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</si>
  <si>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</si>
  <si>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</si>
  <si>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</si>
  <si>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</si>
  <si>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</si>
  <si>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</si>
  <si>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</si>
  <si>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</si>
  <si>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</si>
  <si>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</si>
  <si>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</si>
  <si>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</si>
  <si>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</si>
  <si>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</si>
  <si>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</si>
  <si>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</si>
  <si>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</si>
  <si>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</si>
  <si>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</si>
  <si>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</si>
  <si>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</si>
  <si>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</si>
  <si>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</si>
  <si>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</si>
  <si>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</si>
  <si>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</si>
  <si>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</si>
  <si>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</si>
  <si>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</si>
  <si>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</si>
  <si>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</si>
  <si>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</si>
  <si>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</si>
  <si>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</si>
  <si>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</si>
  <si>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</si>
  <si>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</si>
  <si>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</si>
  <si>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</si>
  <si>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</si>
  <si>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</si>
  <si>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</si>
  <si>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</si>
  <si>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</si>
  <si>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</si>
  <si>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mjoaosa5@gmail.com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</si>
  <si>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</si>
  <si>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</si>
  <si>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</si>
  <si>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</si>
  <si>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</si>
  <si>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</si>
  <si>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</si>
  <si>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</si>
  <si>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</si>
  <si>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</si>
  <si>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</si>
  <si>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</si>
  <si>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</si>
  <si>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</si>
  <si>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</si>
  <si>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</si>
  <si>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</si>
  <si>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</si>
  <si>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</si>
  <si>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</si>
  <si>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</si>
  <si>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</si>
  <si>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</si>
  <si>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</si>
  <si>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</si>
  <si>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</si>
  <si>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</si>
  <si>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</si>
  <si>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</si>
  <si>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</si>
  <si>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</si>
  <si>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</si>
  <si>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</si>
  <si>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</si>
  <si>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</si>
  <si>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</si>
  <si>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</si>
  <si>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</si>
  <si>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</si>
  <si>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</si>
  <si>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</si>
  <si>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</si>
  <si>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</si>
  <si>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</si>
  <si>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</si>
  <si>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</si>
  <si>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</si>
  <si>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</si>
  <si>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</si>
  <si>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</si>
  <si>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</si>
  <si>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</si>
  <si>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</si>
  <si>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</si>
  <si>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</si>
  <si>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</si>
  <si>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</si>
  <si>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</si>
  <si>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</si>
  <si>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</si>
  <si>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</si>
  <si>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</si>
  <si>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</si>
  <si>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</si>
  <si>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</si>
  <si>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</si>
  <si>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</si>
  <si>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</si>
  <si>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</si>
  <si>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</si>
  <si>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</si>
  <si>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</si>
  <si>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</si>
  <si>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</si>
  <si>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</si>
  <si>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</si>
  <si>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</si>
  <si>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</si>
  <si>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</si>
  <si>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</si>
  <si>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</si>
  <si>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</si>
  <si>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</si>
  <si>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</si>
  <si>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</si>
  <si>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</si>
  <si>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</si>
  <si>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</si>
  <si>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</si>
  <si>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</si>
  <si>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</si>
  <si>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</si>
  <si>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</si>
  <si>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</si>
  <si>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</si>
  <si>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</si>
  <si>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</si>
  <si>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</si>
  <si>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</si>
  <si>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</si>
  <si>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</si>
  <si>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</si>
  <si>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</si>
  <si>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</si>
  <si>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</si>
  <si>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</si>
  <si>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</si>
  <si>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</si>
  <si>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</si>
  <si>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</si>
  <si>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</si>
  <si>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</si>
  <si>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</si>
  <si>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</si>
  <si>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</si>
  <si>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</si>
  <si>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</si>
  <si>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</si>
  <si>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</si>
  <si>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</si>
  <si>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</si>
  <si>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</si>
  <si>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</si>
  <si>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</si>
  <si>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</si>
  <si>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</si>
  <si>
    <t>Quota</t>
  </si>
  <si>
    <t>Lanche de Setembro + outubro</t>
  </si>
  <si>
    <t>Lanche até final do ano</t>
  </si>
  <si>
    <t>lanche novembro</t>
  </si>
  <si>
    <t>10€ a mais de CAF</t>
  </si>
  <si>
    <t>Lanche CAF Novembro</t>
  </si>
  <si>
    <t>houve erro CAF mês set. acerto com o CAF Out</t>
  </si>
  <si>
    <t>lanche danca novembro</t>
  </si>
  <si>
    <t>7,5€ lanche 1/2 mês outubro</t>
  </si>
  <si>
    <t>Consome menos CAF - falar quota</t>
  </si>
  <si>
    <t>Retificado valor do CAF (consumia mais)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</si>
</sst>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0" xfId="0" applyNumberFormat="1" applyFont="1"/>
    <xf numFmtId="164" fontId="2" fillId="0" borderId="0" xfId="0" applyNumberFormat="1" applyFon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0" fontId="0" fillId="5" borderId="0" xfId="0" applyFill="1"/>
    <xf numFmtId="4" fontId="0" fillId="0" borderId="0" xfId="0" applyNumberFormat="1"/>
    <xf numFmtId="0" fontId="0" fillId="6" borderId="0" xfId="0" applyFill="1"/>
  </cellXfs>
  <cellStyles count="1">
    <cellStyle name="Normal" xfId="0" builtinId="0"/>
  </cellStyles>
  <dxfs count="14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5"/>
  <sheetViews>
    <sheetView tabSelected="1" zoomScale="175" zoomScaleNormal="175"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42" customWidth="1"/>
    <col min="2" max="2" width="12.28515625" customWidth="1"/>
    <col min="3" max="3" width="2.85546875" customWidth="1"/>
    <col min="4" max="4" width="12.28515625" customWidth="1"/>
    <col min="5" max="6" width="3.28515625" customWidth="1"/>
    <col min="7" max="15" width="12.28515625" customWidth="1"/>
    <col min="16" max="16" width="29.85546875" customWidth="1"/>
    <col min="17" max="17" width="36.140625" customWidth="1"/>
  </cols>
  <sheetData>
    <row r="1" spans="1:17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441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  <c r="Q1" s="1" t="s">
        <v>14</v>
      </c>
    </row>
    <row r="2" spans="1:17" ht="15" customHeight="1" x14ac:dyDescent="0.25">
      <c r="A2" s="6" t="s">
        <v>20</v>
      </c>
      <c r="B2" t="s">
        <v>21</v>
      </c>
      <c r="C2">
        <v>1</v>
      </c>
      <c r="D2" t="s">
        <v>22</v>
      </c>
      <c r="E2">
        <v>0</v>
      </c>
      <c r="F2">
        <v>5</v>
      </c>
      <c r="G2" s="2">
        <v>10</v>
      </c>
      <c r="H2" s="2">
        <v>4</v>
      </c>
      <c r="I2" s="2" t="s">
        <v>18</v>
      </c>
      <c r="J2" s="2"/>
      <c r="K2" s="2">
        <v>29</v>
      </c>
      <c r="L2" s="2">
        <v>0</v>
      </c>
      <c r="M2" s="3">
        <v>0</v>
      </c>
      <c r="N2" s="3">
        <f>L2 + K2   +  M2 - (G2 + H2 + I2 +J2)</f>
        <v>0</v>
      </c>
      <c r="Q2" t="s">
        <v>23</v>
      </c>
    </row>
    <row r="3" spans="1:17" ht="15" customHeight="1" x14ac:dyDescent="0.25">
      <c r="A3" s="6" t="s">
        <v>24</v>
      </c>
      <c r="B3" t="s">
        <v>25</v>
      </c>
      <c r="D3" t="s">
        <v>26</v>
      </c>
      <c r="E3">
        <v>0</v>
      </c>
      <c r="F3">
        <v>5</v>
      </c>
      <c r="G3" s="2">
        <v>10</v>
      </c>
      <c r="H3" s="2">
        <v>0</v>
      </c>
      <c r="I3" s="2">
        <v>0</v>
      </c>
      <c r="J3" s="2"/>
      <c r="K3" s="2">
        <v>0</v>
      </c>
      <c r="L3" s="2">
        <v>0</v>
      </c>
      <c r="M3" s="3">
        <v>0</v>
      </c>
      <c r="N3" s="3">
        <f>L3 + K3   +  M3 - (G3 + H3 + I3 +J3)</f>
        <v>-10</v>
      </c>
      <c r="Q3" t="s">
        <v>27</v>
      </c>
    </row>
    <row r="4" spans="1:17" ht="15" customHeight="1" x14ac:dyDescent="0.25">
      <c r="A4" s="6" t="s">
        <v>28</v>
      </c>
      <c r="B4" t="s">
        <v>16</v>
      </c>
      <c r="C4">
        <v>1</v>
      </c>
      <c r="D4" t="s">
        <v>29</v>
      </c>
      <c r="E4">
        <v>0</v>
      </c>
      <c r="F4">
        <v>0</v>
      </c>
      <c r="G4" s="2">
        <v>0</v>
      </c>
      <c r="H4" s="2">
        <v>0</v>
      </c>
      <c r="I4" s="2" t="s">
        <v>18</v>
      </c>
      <c r="J4" s="2"/>
      <c r="K4" s="2">
        <v>0</v>
      </c>
      <c r="L4" s="2">
        <v>15</v>
      </c>
      <c r="M4" s="3">
        <v>0</v>
      </c>
      <c r="N4" s="3">
        <f>L4 + K4   +  M4 - (G4 + H4 + I4 +J4)</f>
        <v>0</v>
      </c>
      <c r="Q4" t="s">
        <v>30</v>
      </c>
    </row>
    <row r="5" spans="1:17" ht="15" customHeight="1" x14ac:dyDescent="0.25">
      <c r="A5" s="6" t="s">
        <v>31</v>
      </c>
      <c r="B5" t="s">
        <v>32</v>
      </c>
      <c r="C5">
        <v>1</v>
      </c>
      <c r="D5" t="s">
        <v>33</v>
      </c>
      <c r="E5">
        <v>10</v>
      </c>
      <c r="F5">
        <v>0</v>
      </c>
      <c r="G5" s="2">
        <v>30</v>
      </c>
      <c r="H5" s="2">
        <v>0</v>
      </c>
      <c r="I5" s="2" t="s">
        <v>18</v>
      </c>
      <c r="J5" s="2"/>
      <c r="K5" s="2">
        <v>0</v>
      </c>
      <c r="L5" s="2">
        <v>45</v>
      </c>
      <c r="M5" s="3">
        <v>0</v>
      </c>
      <c r="N5" s="3">
        <f>L5 + K5   +  M5 - (G5 + H5 + I5 +J5)</f>
        <v>0</v>
      </c>
      <c r="Q5" t="s">
        <v>34</v>
      </c>
    </row>
    <row r="6" spans="1:17" ht="15" customHeight="1" x14ac:dyDescent="0.25">
      <c r="A6" s="6" t="s">
        <v>35</v>
      </c>
      <c r="B6" t="s">
        <v>21</v>
      </c>
      <c r="C6">
        <v>1</v>
      </c>
      <c r="D6" t="s">
        <v>36</v>
      </c>
      <c r="E6">
        <v>2</v>
      </c>
      <c r="F6">
        <v>0</v>
      </c>
      <c r="G6" s="2">
        <v>4</v>
      </c>
      <c r="H6" s="2">
        <v>0</v>
      </c>
      <c r="I6" s="2" t="s">
        <v>18</v>
      </c>
      <c r="J6" s="2">
        <v>25</v>
      </c>
      <c r="K6" s="2">
        <v>0</v>
      </c>
      <c r="L6" s="2">
        <f>70-9.5</f>
        <v>60.5</v>
      </c>
      <c r="M6" s="3">
        <v>0</v>
      </c>
      <c r="N6" s="3">
        <f>L6 + K6   +  M6 - (G6 + H6 + I6 +J6)</f>
        <v>16.5</v>
      </c>
      <c r="Q6" t="s">
        <v>37</v>
      </c>
    </row>
    <row r="7" spans="1:17" ht="15" customHeight="1" x14ac:dyDescent="0.25">
      <c r="A7" s="5" t="s">
        <v>38</v>
      </c>
      <c r="B7" t="s">
        <v>25</v>
      </c>
      <c r="C7">
        <v>1</v>
      </c>
      <c r="D7" t="s">
        <v>39</v>
      </c>
      <c r="E7">
        <v>15</v>
      </c>
      <c r="F7">
        <v>0</v>
      </c>
      <c r="G7" s="2">
        <v>30</v>
      </c>
      <c r="H7" s="2">
        <v>0</v>
      </c>
      <c r="I7" s="2">
        <v>0</v>
      </c>
      <c r="J7" s="2"/>
      <c r="K7" s="2">
        <v>0</v>
      </c>
      <c r="L7" s="2">
        <f>20-4</f>
        <v>16</v>
      </c>
      <c r="M7" s="3">
        <v>0</v>
      </c>
      <c r="N7" s="3">
        <f>L7 + K7   +  M7 - (G7 + H7 + I7 +J7)</f>
        <v>-14</v>
      </c>
      <c r="Q7" t="s">
        <v>40</v>
      </c>
    </row>
    <row r="8" spans="1:17" ht="15" customHeight="1" x14ac:dyDescent="0.25">
      <c r="A8" s="6" t="s">
        <v>41</v>
      </c>
      <c r="B8" t="s">
        <v>42</v>
      </c>
      <c r="D8" t="s">
        <v>43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/>
      <c r="K8" s="2">
        <v>0</v>
      </c>
      <c r="L8" s="2">
        <v>0</v>
      </c>
      <c r="M8" s="3">
        <v>0</v>
      </c>
      <c r="N8" s="3">
        <f>L8 + K8   +  M8 - (G8 + H8 + I8 +J8)</f>
        <v>0</v>
      </c>
      <c r="Q8" t="s">
        <v>44</v>
      </c>
    </row>
    <row r="9" spans="1:17" ht="15" customHeight="1" x14ac:dyDescent="0.25">
      <c r="A9" s="6" t="s">
        <v>15</v>
      </c>
      <c r="B9" t="s">
        <v>16</v>
      </c>
      <c r="D9" t="s">
        <v>17</v>
      </c>
      <c r="E9">
        <v>17</v>
      </c>
      <c r="F9">
        <v>0</v>
      </c>
      <c r="G9" s="2">
        <v>30</v>
      </c>
      <c r="H9" s="2">
        <v>0</v>
      </c>
      <c r="I9" s="2" t="s">
        <v>18</v>
      </c>
      <c r="J9" s="2"/>
      <c r="K9" s="2">
        <v>0</v>
      </c>
      <c r="L9" s="2">
        <v>0</v>
      </c>
      <c r="M9" s="3">
        <v>-0.5</v>
      </c>
      <c r="N9" s="3">
        <f>L9 + K9   +  M9 - (G9 + H9 + I9 +J9)</f>
        <v>-45.5</v>
      </c>
      <c r="Q9" t="s">
        <v>19</v>
      </c>
    </row>
    <row r="10" spans="1:17" ht="15" customHeight="1" x14ac:dyDescent="0.25">
      <c r="A10" s="6" t="s">
        <v>45</v>
      </c>
      <c r="B10" t="s">
        <v>46</v>
      </c>
      <c r="C10">
        <v>1</v>
      </c>
      <c r="D10" t="s">
        <v>47</v>
      </c>
      <c r="E10">
        <v>23</v>
      </c>
      <c r="F10">
        <v>0</v>
      </c>
      <c r="G10" s="2">
        <v>30</v>
      </c>
      <c r="H10" s="2">
        <v>0</v>
      </c>
      <c r="I10" s="2" t="s">
        <v>18</v>
      </c>
      <c r="J10" s="2"/>
      <c r="K10" s="2">
        <v>0</v>
      </c>
      <c r="L10" s="2">
        <v>45</v>
      </c>
      <c r="M10" s="3">
        <v>0</v>
      </c>
      <c r="N10" s="3">
        <f>L10 + K10   +  M10 - (G10 + H10 + I10 +J10)</f>
        <v>0</v>
      </c>
      <c r="Q10" t="s">
        <v>48</v>
      </c>
    </row>
    <row r="11" spans="1:17" ht="15" customHeight="1" x14ac:dyDescent="0.25">
      <c r="A11" s="6" t="s">
        <v>49</v>
      </c>
      <c r="B11" t="s">
        <v>50</v>
      </c>
      <c r="C11">
        <v>1</v>
      </c>
      <c r="D11" t="s">
        <v>51</v>
      </c>
      <c r="E11">
        <v>0</v>
      </c>
      <c r="F11">
        <v>0</v>
      </c>
      <c r="G11" s="2">
        <v>0</v>
      </c>
      <c r="H11" s="2">
        <v>0</v>
      </c>
      <c r="I11" s="2" t="s">
        <v>18</v>
      </c>
      <c r="J11" s="2"/>
      <c r="K11" s="2">
        <v>0</v>
      </c>
      <c r="L11" s="2">
        <v>0</v>
      </c>
      <c r="M11" s="3">
        <v>0</v>
      </c>
      <c r="N11" s="3">
        <f>L11 + K11   +  M11 - (G11 + H11 + I11 +J11)</f>
        <v>-15</v>
      </c>
      <c r="Q11" t="s">
        <v>52</v>
      </c>
    </row>
    <row r="12" spans="1:17" ht="15" customHeight="1" x14ac:dyDescent="0.25">
      <c r="A12" s="6" t="s">
        <v>53</v>
      </c>
      <c r="B12" t="s">
        <v>46</v>
      </c>
      <c r="D12" t="s">
        <v>54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/>
      <c r="K12" s="2">
        <v>0</v>
      </c>
      <c r="L12" s="2">
        <v>0</v>
      </c>
      <c r="M12" s="3">
        <v>0</v>
      </c>
      <c r="N12" s="3">
        <f>L12 + K12   +  M12 - (G12 + H12 + I12 +J12)</f>
        <v>0</v>
      </c>
      <c r="Q12" t="s">
        <v>55</v>
      </c>
    </row>
    <row r="13" spans="1:17" ht="15" customHeight="1" x14ac:dyDescent="0.25">
      <c r="A13" s="6" t="s">
        <v>56</v>
      </c>
      <c r="B13" t="s">
        <v>25</v>
      </c>
      <c r="C13">
        <v>1</v>
      </c>
      <c r="D13" t="s">
        <v>57</v>
      </c>
      <c r="E13">
        <v>19</v>
      </c>
      <c r="F13">
        <v>0</v>
      </c>
      <c r="G13" s="2">
        <v>30</v>
      </c>
      <c r="H13" s="2">
        <v>0</v>
      </c>
      <c r="I13" s="2" t="s">
        <v>18</v>
      </c>
      <c r="J13" s="2">
        <v>25</v>
      </c>
      <c r="K13" s="2">
        <v>0</v>
      </c>
      <c r="L13" s="2">
        <f>92.5-22.5</f>
        <v>70</v>
      </c>
      <c r="M13" s="3">
        <v>0</v>
      </c>
      <c r="N13" s="3">
        <f>L13 + K13   +  M13 - (G13 + H13 + I13 +J13)</f>
        <v>0</v>
      </c>
      <c r="Q13" t="s">
        <v>58</v>
      </c>
    </row>
    <row r="14" spans="1:17" ht="15" customHeight="1" x14ac:dyDescent="0.25">
      <c r="A14" s="5" t="s">
        <v>59</v>
      </c>
      <c r="B14" t="s">
        <v>32</v>
      </c>
      <c r="C14">
        <v>1</v>
      </c>
      <c r="D14" t="s">
        <v>60</v>
      </c>
      <c r="E14">
        <v>15</v>
      </c>
      <c r="F14">
        <v>0</v>
      </c>
      <c r="G14" s="2">
        <v>30</v>
      </c>
      <c r="H14" s="2">
        <v>0</v>
      </c>
      <c r="I14" s="2" t="s">
        <v>18</v>
      </c>
      <c r="J14" s="2"/>
      <c r="K14" s="2">
        <v>0</v>
      </c>
      <c r="L14" s="2">
        <f>-6+35</f>
        <v>29</v>
      </c>
      <c r="M14" s="3">
        <v>0</v>
      </c>
      <c r="N14" s="3">
        <f>L14 + K14   +  M14 - (G14 + H14 + I14 +J14)</f>
        <v>-16</v>
      </c>
      <c r="Q14" t="s">
        <v>40</v>
      </c>
    </row>
    <row r="15" spans="1:17" ht="15" customHeight="1" x14ac:dyDescent="0.25">
      <c r="A15" s="6" t="s">
        <v>61</v>
      </c>
      <c r="B15" t="s">
        <v>42</v>
      </c>
      <c r="C15">
        <v>1</v>
      </c>
      <c r="D15" t="s">
        <v>62</v>
      </c>
      <c r="E15">
        <v>0</v>
      </c>
      <c r="F15">
        <v>0</v>
      </c>
      <c r="G15" s="2">
        <v>0</v>
      </c>
      <c r="H15" s="2">
        <v>0</v>
      </c>
      <c r="I15" s="2" t="s">
        <v>18</v>
      </c>
      <c r="J15" s="2">
        <v>25</v>
      </c>
      <c r="K15" s="2">
        <v>0</v>
      </c>
      <c r="L15" s="2">
        <v>40</v>
      </c>
      <c r="M15" s="3">
        <v>0</v>
      </c>
      <c r="N15" s="3">
        <f>L15 + K15   +  M15 - (G15 + H15 + I15 +J15)</f>
        <v>0</v>
      </c>
      <c r="Q15" t="s">
        <v>63</v>
      </c>
    </row>
    <row r="16" spans="1:17" ht="15" customHeight="1" x14ac:dyDescent="0.25">
      <c r="A16" s="6" t="s">
        <v>64</v>
      </c>
      <c r="B16" t="s">
        <v>32</v>
      </c>
      <c r="C16">
        <v>1</v>
      </c>
      <c r="D16" t="s">
        <v>65</v>
      </c>
      <c r="E16">
        <v>0</v>
      </c>
      <c r="F16">
        <v>0</v>
      </c>
      <c r="G16" s="2">
        <v>0</v>
      </c>
      <c r="H16" s="2">
        <v>0</v>
      </c>
      <c r="I16" s="2" t="s">
        <v>18</v>
      </c>
      <c r="J16" s="2"/>
      <c r="K16" s="2">
        <v>0</v>
      </c>
      <c r="L16" s="2">
        <v>15</v>
      </c>
      <c r="M16" s="3">
        <v>0</v>
      </c>
      <c r="N16" s="3">
        <f>L16 + K16   +  M16 - (G16 + H16 + I16 +J16)</f>
        <v>0</v>
      </c>
      <c r="Q16" t="s">
        <v>66</v>
      </c>
    </row>
    <row r="17" spans="1:17" ht="15" customHeight="1" x14ac:dyDescent="0.25">
      <c r="A17" s="6" t="s">
        <v>67</v>
      </c>
      <c r="B17" t="s">
        <v>25</v>
      </c>
      <c r="C17">
        <v>1</v>
      </c>
      <c r="D17" t="s">
        <v>68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/>
      <c r="K17" s="2">
        <v>0</v>
      </c>
      <c r="L17" s="2">
        <v>0</v>
      </c>
      <c r="M17" s="3">
        <v>0</v>
      </c>
      <c r="N17" s="3">
        <f>L17 + K17   +  M17 - (G17 + H17 + I17 +J17)</f>
        <v>0</v>
      </c>
    </row>
    <row r="18" spans="1:17" ht="15" customHeight="1" x14ac:dyDescent="0.25">
      <c r="A18" s="6" t="s">
        <v>69</v>
      </c>
      <c r="B18" t="s">
        <v>16</v>
      </c>
      <c r="D18" t="s">
        <v>70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/>
      <c r="K18" s="2">
        <v>0</v>
      </c>
      <c r="L18" s="2">
        <v>0</v>
      </c>
      <c r="M18" s="3">
        <v>0</v>
      </c>
      <c r="N18" s="3">
        <f>L18 + K18   +  M18 - (G18 + H18 + I18 +J18)</f>
        <v>0</v>
      </c>
      <c r="Q18" t="s">
        <v>71</v>
      </c>
    </row>
    <row r="19" spans="1:17" ht="15" customHeight="1" x14ac:dyDescent="0.25">
      <c r="A19" s="6" t="s">
        <v>72</v>
      </c>
      <c r="B19" t="s">
        <v>25</v>
      </c>
      <c r="D19" t="s">
        <v>73</v>
      </c>
      <c r="E19">
        <v>0</v>
      </c>
      <c r="F19">
        <v>0</v>
      </c>
      <c r="G19" s="2">
        <v>0</v>
      </c>
      <c r="H19" s="2">
        <v>4</v>
      </c>
      <c r="I19" s="2">
        <v>0</v>
      </c>
      <c r="J19" s="2">
        <v>25</v>
      </c>
      <c r="K19" s="2">
        <v>0</v>
      </c>
      <c r="L19" s="2">
        <f>28.75-3.75</f>
        <v>25</v>
      </c>
      <c r="M19" s="3">
        <v>0</v>
      </c>
      <c r="N19" s="3">
        <f>L19 + K19   +  M19 - (G19 + H19 + I19 +J19)</f>
        <v>-4</v>
      </c>
      <c r="Q19" t="s">
        <v>74</v>
      </c>
    </row>
    <row r="20" spans="1:17" ht="15" customHeight="1" x14ac:dyDescent="0.25">
      <c r="A20" s="6" t="s">
        <v>75</v>
      </c>
      <c r="B20" t="s">
        <v>16</v>
      </c>
      <c r="D20" t="s">
        <v>76</v>
      </c>
      <c r="E20">
        <v>0</v>
      </c>
      <c r="F20">
        <v>0</v>
      </c>
      <c r="G20" s="2">
        <v>0</v>
      </c>
      <c r="H20" s="2">
        <v>0</v>
      </c>
      <c r="I20" s="2" t="s">
        <v>18</v>
      </c>
      <c r="J20" s="2"/>
      <c r="K20" s="2">
        <v>0</v>
      </c>
      <c r="L20" s="2">
        <v>15</v>
      </c>
      <c r="M20" s="3">
        <v>0</v>
      </c>
      <c r="N20" s="3">
        <f>L20 + K20   +  M20 - (G20 + H20 + I20 +J20)</f>
        <v>0</v>
      </c>
      <c r="Q20" t="s">
        <v>77</v>
      </c>
    </row>
    <row r="21" spans="1:17" ht="15" customHeight="1" x14ac:dyDescent="0.25">
      <c r="A21" s="6" t="s">
        <v>78</v>
      </c>
      <c r="B21" t="s">
        <v>25</v>
      </c>
      <c r="C21">
        <v>1</v>
      </c>
      <c r="D21" t="s">
        <v>79</v>
      </c>
      <c r="E21">
        <v>20</v>
      </c>
      <c r="F21">
        <v>19</v>
      </c>
      <c r="G21" s="2">
        <v>50</v>
      </c>
      <c r="H21" s="2">
        <v>0</v>
      </c>
      <c r="I21" s="2" t="s">
        <v>18</v>
      </c>
      <c r="J21" s="2"/>
      <c r="K21" s="2">
        <v>0</v>
      </c>
      <c r="L21" s="2">
        <v>73</v>
      </c>
      <c r="M21" s="3">
        <v>65</v>
      </c>
      <c r="N21" s="3">
        <f>L21 + K21   +  M21 - (G21 + H21 + I21 +J21)</f>
        <v>73</v>
      </c>
      <c r="Q21" t="s">
        <v>80</v>
      </c>
    </row>
    <row r="22" spans="1:17" ht="15" customHeight="1" x14ac:dyDescent="0.25">
      <c r="A22" s="6" t="s">
        <v>81</v>
      </c>
      <c r="B22" t="s">
        <v>25</v>
      </c>
      <c r="C22">
        <v>1</v>
      </c>
      <c r="D22" t="s">
        <v>82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/>
      <c r="K22" s="2">
        <v>0</v>
      </c>
      <c r="L22" s="2">
        <v>0</v>
      </c>
      <c r="M22" s="3">
        <v>0</v>
      </c>
      <c r="N22" s="3">
        <f>L22 + K22   +  M22 - (G22 + H22 + I22 +J22)</f>
        <v>0</v>
      </c>
      <c r="Q22" t="s">
        <v>83</v>
      </c>
    </row>
    <row r="23" spans="1:17" ht="15" customHeight="1" x14ac:dyDescent="0.25">
      <c r="A23" s="6" t="s">
        <v>84</v>
      </c>
      <c r="B23" t="s">
        <v>21</v>
      </c>
      <c r="D23" t="s">
        <v>85</v>
      </c>
      <c r="E23">
        <v>0</v>
      </c>
      <c r="F23">
        <v>13</v>
      </c>
      <c r="G23" s="2">
        <v>30</v>
      </c>
      <c r="H23" s="2">
        <v>4</v>
      </c>
      <c r="I23" s="2" t="s">
        <v>18</v>
      </c>
      <c r="J23" s="2">
        <v>25</v>
      </c>
      <c r="K23" s="2">
        <v>0</v>
      </c>
      <c r="L23" s="2">
        <f>92.5-24.5</f>
        <v>68</v>
      </c>
      <c r="M23" s="3">
        <v>0</v>
      </c>
      <c r="N23" s="3">
        <f>L23 + K23   +  M23 - (G23 + H23 + I23 +J23)</f>
        <v>-6</v>
      </c>
      <c r="Q23" t="s">
        <v>86</v>
      </c>
    </row>
    <row r="24" spans="1:17" ht="15" customHeight="1" x14ac:dyDescent="0.25">
      <c r="A24" s="6" t="s">
        <v>87</v>
      </c>
      <c r="B24" t="s">
        <v>25</v>
      </c>
      <c r="D24" t="s">
        <v>88</v>
      </c>
      <c r="E24">
        <v>0</v>
      </c>
      <c r="F24">
        <v>0</v>
      </c>
      <c r="G24" s="2">
        <v>0</v>
      </c>
      <c r="H24" s="2">
        <v>0</v>
      </c>
      <c r="I24" s="2" t="s">
        <v>18</v>
      </c>
      <c r="J24" s="2"/>
      <c r="K24" s="2">
        <v>0</v>
      </c>
      <c r="L24" s="2">
        <v>0</v>
      </c>
      <c r="M24" s="3">
        <v>-7.5</v>
      </c>
      <c r="N24" s="3">
        <f>L24 + K24   +  M24 - (G24 + H24 + I24 +J24)</f>
        <v>-22.5</v>
      </c>
      <c r="Q24" t="s">
        <v>89</v>
      </c>
    </row>
    <row r="25" spans="1:17" ht="15" customHeight="1" x14ac:dyDescent="0.25">
      <c r="A25" s="6" t="s">
        <v>90</v>
      </c>
      <c r="B25" t="s">
        <v>16</v>
      </c>
      <c r="D25" t="s">
        <v>91</v>
      </c>
      <c r="E25">
        <v>0</v>
      </c>
      <c r="F25">
        <v>0</v>
      </c>
      <c r="G25" s="2">
        <v>0</v>
      </c>
      <c r="H25" s="2">
        <v>0</v>
      </c>
      <c r="I25" s="2">
        <v>0</v>
      </c>
      <c r="J25" s="2"/>
      <c r="K25" s="2">
        <v>0</v>
      </c>
      <c r="L25" s="2">
        <v>0</v>
      </c>
      <c r="M25" s="3">
        <v>0</v>
      </c>
      <c r="N25" s="3">
        <f>L25 + K25   +  M25 - (G25 + H25 + I25 +J25)</f>
        <v>0</v>
      </c>
      <c r="Q25" t="s">
        <v>92</v>
      </c>
    </row>
    <row r="26" spans="1:17" ht="15" customHeight="1" x14ac:dyDescent="0.25">
      <c r="A26" s="6" t="s">
        <v>93</v>
      </c>
      <c r="B26" t="s">
        <v>16</v>
      </c>
      <c r="D26" t="s">
        <v>94</v>
      </c>
      <c r="E26">
        <v>23</v>
      </c>
      <c r="F26">
        <v>0</v>
      </c>
      <c r="G26" s="2">
        <v>30</v>
      </c>
      <c r="H26" s="2">
        <v>0</v>
      </c>
      <c r="I26" s="2" t="s">
        <v>18</v>
      </c>
      <c r="J26" s="2">
        <v>25</v>
      </c>
      <c r="K26" s="2">
        <f>92.5-22.5</f>
        <v>70</v>
      </c>
      <c r="L26" s="2">
        <v>0</v>
      </c>
      <c r="M26" s="3">
        <v>0</v>
      </c>
      <c r="N26" s="3">
        <f>L26 + K26   +  M26 - (G26 + H26 + I26 +J26)</f>
        <v>0</v>
      </c>
      <c r="Q26" t="s">
        <v>95</v>
      </c>
    </row>
    <row r="27" spans="1:17" ht="15" customHeight="1" x14ac:dyDescent="0.25">
      <c r="A27" s="6" t="s">
        <v>96</v>
      </c>
      <c r="B27" t="s">
        <v>21</v>
      </c>
      <c r="C27">
        <v>1</v>
      </c>
      <c r="D27" t="s">
        <v>97</v>
      </c>
      <c r="E27">
        <v>0</v>
      </c>
      <c r="F27">
        <v>22</v>
      </c>
      <c r="G27" s="2">
        <v>30</v>
      </c>
      <c r="H27" s="2">
        <v>0</v>
      </c>
      <c r="I27" s="2" t="s">
        <v>18</v>
      </c>
      <c r="J27" s="2"/>
      <c r="K27" s="2">
        <v>0</v>
      </c>
      <c r="L27" s="2">
        <v>45</v>
      </c>
      <c r="M27" s="3">
        <v>0</v>
      </c>
      <c r="N27" s="3">
        <f>L27 + K27   +  M27 - (G27 + H27 + I27 +J27)</f>
        <v>0</v>
      </c>
      <c r="Q27" t="s">
        <v>98</v>
      </c>
    </row>
    <row r="28" spans="1:17" ht="15" customHeight="1" x14ac:dyDescent="0.25">
      <c r="A28" s="6" t="s">
        <v>99</v>
      </c>
      <c r="B28" t="s">
        <v>32</v>
      </c>
      <c r="C28">
        <v>1</v>
      </c>
      <c r="D28" t="s">
        <v>100</v>
      </c>
      <c r="E28">
        <v>22</v>
      </c>
      <c r="F28">
        <v>18</v>
      </c>
      <c r="G28" s="2">
        <v>50</v>
      </c>
      <c r="H28" s="2">
        <v>0</v>
      </c>
      <c r="I28" s="2" t="s">
        <v>18</v>
      </c>
      <c r="J28" s="2"/>
      <c r="K28" s="2">
        <v>0</v>
      </c>
      <c r="L28" s="2">
        <v>65</v>
      </c>
      <c r="M28" s="3">
        <v>0</v>
      </c>
      <c r="N28" s="3">
        <f>L28 + K28   +  M28 - (G28 + H28 + I28 +J28)</f>
        <v>0</v>
      </c>
      <c r="Q28" t="s">
        <v>101</v>
      </c>
    </row>
    <row r="29" spans="1:17" ht="15" customHeight="1" x14ac:dyDescent="0.25">
      <c r="A29" s="6" t="s">
        <v>102</v>
      </c>
      <c r="B29" t="s">
        <v>25</v>
      </c>
      <c r="C29">
        <v>1</v>
      </c>
      <c r="D29" t="s">
        <v>103</v>
      </c>
      <c r="E29">
        <v>0</v>
      </c>
      <c r="F29">
        <v>0</v>
      </c>
      <c r="G29" s="2">
        <v>0</v>
      </c>
      <c r="H29" s="2">
        <v>0</v>
      </c>
      <c r="I29" s="2">
        <v>0</v>
      </c>
      <c r="J29" s="2">
        <v>25</v>
      </c>
      <c r="K29" s="2">
        <v>0</v>
      </c>
      <c r="L29" s="2">
        <v>25</v>
      </c>
      <c r="M29" s="3">
        <v>0</v>
      </c>
      <c r="N29" s="3">
        <f>L29 + K29   +  M29 - (G29 + H29 + I29 +J29)</f>
        <v>0</v>
      </c>
      <c r="Q29" t="s">
        <v>104</v>
      </c>
    </row>
    <row r="30" spans="1:17" ht="15" customHeight="1" x14ac:dyDescent="0.25">
      <c r="A30" s="6" t="s">
        <v>105</v>
      </c>
      <c r="B30" t="s">
        <v>50</v>
      </c>
      <c r="D30" t="s">
        <v>106</v>
      </c>
      <c r="E30">
        <v>0</v>
      </c>
      <c r="F30">
        <v>0</v>
      </c>
      <c r="G30" s="2">
        <v>0</v>
      </c>
      <c r="H30" s="2">
        <v>0</v>
      </c>
      <c r="I30" s="2" t="s">
        <v>18</v>
      </c>
      <c r="J30" s="2">
        <v>25</v>
      </c>
      <c r="K30" s="2">
        <v>0</v>
      </c>
      <c r="L30" s="2">
        <v>40</v>
      </c>
      <c r="M30" s="3">
        <v>0</v>
      </c>
      <c r="N30" s="3">
        <f>L30 + K30   +  M30 - (G30 + H30 + I30 +J30)</f>
        <v>0</v>
      </c>
      <c r="Q30" t="s">
        <v>107</v>
      </c>
    </row>
    <row r="31" spans="1:17" ht="15" customHeight="1" x14ac:dyDescent="0.25">
      <c r="A31" s="6" t="s">
        <v>108</v>
      </c>
      <c r="B31" t="s">
        <v>21</v>
      </c>
      <c r="D31" t="s">
        <v>109</v>
      </c>
      <c r="E31">
        <v>23</v>
      </c>
      <c r="F31">
        <v>22</v>
      </c>
      <c r="G31" s="2">
        <v>50</v>
      </c>
      <c r="H31" s="2">
        <v>0</v>
      </c>
      <c r="I31" s="2" t="s">
        <v>18</v>
      </c>
      <c r="J31" s="2">
        <v>25</v>
      </c>
      <c r="K31" s="2">
        <v>90</v>
      </c>
      <c r="L31" s="2">
        <v>0</v>
      </c>
      <c r="M31" s="3">
        <v>0</v>
      </c>
      <c r="N31" s="3">
        <f>L31 + K31   +  M31 - (G31 + H31 + I31 +J31)</f>
        <v>0</v>
      </c>
      <c r="Q31" t="s">
        <v>110</v>
      </c>
    </row>
    <row r="32" spans="1:17" ht="15" customHeight="1" x14ac:dyDescent="0.25">
      <c r="A32" s="6" t="s">
        <v>111</v>
      </c>
      <c r="B32" t="s">
        <v>50</v>
      </c>
      <c r="C32">
        <v>1</v>
      </c>
      <c r="D32" t="s">
        <v>112</v>
      </c>
      <c r="E32">
        <v>0</v>
      </c>
      <c r="F32">
        <v>21</v>
      </c>
      <c r="G32" s="2">
        <v>30</v>
      </c>
      <c r="H32" s="2">
        <v>0</v>
      </c>
      <c r="I32" s="2" t="s">
        <v>18</v>
      </c>
      <c r="J32" s="2"/>
      <c r="K32" s="2">
        <v>0</v>
      </c>
      <c r="L32" s="2">
        <v>45</v>
      </c>
      <c r="M32" s="3">
        <v>0</v>
      </c>
      <c r="N32" s="3">
        <f>L32 + K32   +  M32 - (G32 + H32 + I32 +J32)</f>
        <v>0</v>
      </c>
      <c r="Q32" t="s">
        <v>98</v>
      </c>
    </row>
    <row r="33" spans="1:17" ht="15" customHeight="1" x14ac:dyDescent="0.25">
      <c r="A33" s="6" t="s">
        <v>113</v>
      </c>
      <c r="B33" t="s">
        <v>50</v>
      </c>
      <c r="D33" t="s">
        <v>114</v>
      </c>
      <c r="E33">
        <v>0</v>
      </c>
      <c r="F33">
        <v>9</v>
      </c>
      <c r="G33" s="2">
        <v>18</v>
      </c>
      <c r="H33" s="2">
        <v>0</v>
      </c>
      <c r="I33" s="2">
        <v>0</v>
      </c>
      <c r="J33" s="2"/>
      <c r="K33" s="2">
        <v>0</v>
      </c>
      <c r="L33" s="2">
        <v>0</v>
      </c>
      <c r="M33" s="3">
        <v>-6</v>
      </c>
      <c r="N33" s="3">
        <f>L33 + K33   +  M33 - (G33 + H33 + I33 +J33)</f>
        <v>-24</v>
      </c>
      <c r="Q33" t="s">
        <v>115</v>
      </c>
    </row>
    <row r="34" spans="1:17" ht="15" customHeight="1" x14ac:dyDescent="0.25">
      <c r="A34" s="6" t="s">
        <v>116</v>
      </c>
      <c r="B34" t="s">
        <v>21</v>
      </c>
      <c r="D34" t="s">
        <v>117</v>
      </c>
      <c r="E34">
        <v>20</v>
      </c>
      <c r="F34">
        <v>0</v>
      </c>
      <c r="G34" s="2">
        <v>30</v>
      </c>
      <c r="H34" s="2">
        <v>0</v>
      </c>
      <c r="I34" s="2" t="s">
        <v>18</v>
      </c>
      <c r="J34" s="2"/>
      <c r="K34" s="2">
        <v>0</v>
      </c>
      <c r="L34" s="2">
        <v>0</v>
      </c>
      <c r="M34" s="3">
        <f>-22.5+15</f>
        <v>-7.5</v>
      </c>
      <c r="N34" s="3">
        <f>L34 + K34   +  M34 - (G34 + H34 + I34 +J34)</f>
        <v>-52.5</v>
      </c>
      <c r="Q34" t="s">
        <v>118</v>
      </c>
    </row>
    <row r="35" spans="1:17" ht="15" customHeight="1" x14ac:dyDescent="0.25">
      <c r="A35" s="6" t="s">
        <v>119</v>
      </c>
      <c r="B35" t="s">
        <v>46</v>
      </c>
      <c r="D35" t="s">
        <v>120</v>
      </c>
      <c r="E35">
        <v>23</v>
      </c>
      <c r="F35">
        <v>0</v>
      </c>
      <c r="G35" s="2">
        <v>30</v>
      </c>
      <c r="H35" s="2">
        <v>0</v>
      </c>
      <c r="I35" s="2" t="s">
        <v>18</v>
      </c>
      <c r="J35" s="2"/>
      <c r="K35" s="2">
        <v>0</v>
      </c>
      <c r="L35" s="2">
        <v>0</v>
      </c>
      <c r="M35" s="3">
        <v>-11.5</v>
      </c>
      <c r="N35" s="3">
        <f>L35 + K35   +  M35 - (G35 + H35 + I35 +J35)</f>
        <v>-56.5</v>
      </c>
      <c r="Q35" t="s">
        <v>121</v>
      </c>
    </row>
    <row r="36" spans="1:17" ht="15" customHeight="1" x14ac:dyDescent="0.25">
      <c r="A36" s="6" t="s">
        <v>122</v>
      </c>
      <c r="B36" t="s">
        <v>42</v>
      </c>
      <c r="D36" t="s">
        <v>123</v>
      </c>
      <c r="E36">
        <v>0</v>
      </c>
      <c r="F36">
        <v>0</v>
      </c>
      <c r="G36" s="2">
        <v>0</v>
      </c>
      <c r="H36" s="2">
        <v>0</v>
      </c>
      <c r="I36" s="2">
        <v>0</v>
      </c>
      <c r="J36" s="2"/>
      <c r="K36" s="2">
        <v>0</v>
      </c>
      <c r="L36" s="2">
        <v>0</v>
      </c>
      <c r="M36" s="3">
        <v>0</v>
      </c>
      <c r="N36" s="3">
        <f>L36 + K36   +  M36 - (G36 + H36 + I36 +J36)</f>
        <v>0</v>
      </c>
      <c r="Q36" t="s">
        <v>124</v>
      </c>
    </row>
    <row r="37" spans="1:17" ht="15" customHeight="1" x14ac:dyDescent="0.25">
      <c r="A37" s="6" t="s">
        <v>125</v>
      </c>
      <c r="B37" t="s">
        <v>50</v>
      </c>
      <c r="C37">
        <v>1</v>
      </c>
      <c r="D37" t="s">
        <v>126</v>
      </c>
      <c r="E37">
        <v>5</v>
      </c>
      <c r="F37">
        <v>0</v>
      </c>
      <c r="G37" s="2">
        <v>10</v>
      </c>
      <c r="H37" s="2">
        <v>0</v>
      </c>
      <c r="I37" s="2" t="s">
        <v>18</v>
      </c>
      <c r="J37" s="2"/>
      <c r="K37" s="2">
        <v>0</v>
      </c>
      <c r="L37" s="2">
        <v>25</v>
      </c>
      <c r="M37" s="3">
        <v>0</v>
      </c>
      <c r="N37" s="3">
        <f>L37 + K37   +  M37 - (G37 + H37 + I37 +J37)</f>
        <v>0</v>
      </c>
      <c r="Q37" t="s">
        <v>127</v>
      </c>
    </row>
    <row r="38" spans="1:17" ht="15" customHeight="1" x14ac:dyDescent="0.25">
      <c r="A38" s="6" t="s">
        <v>128</v>
      </c>
      <c r="B38" t="s">
        <v>32</v>
      </c>
      <c r="D38" t="s">
        <v>129</v>
      </c>
      <c r="E38">
        <v>20</v>
      </c>
      <c r="F38">
        <v>0</v>
      </c>
      <c r="G38" s="2">
        <v>30</v>
      </c>
      <c r="H38" s="2">
        <v>0</v>
      </c>
      <c r="I38" s="2" t="s">
        <v>18</v>
      </c>
      <c r="J38" s="2"/>
      <c r="K38" s="2">
        <v>0</v>
      </c>
      <c r="L38" s="2">
        <v>0</v>
      </c>
      <c r="M38" s="3">
        <v>-22.5</v>
      </c>
      <c r="N38" s="3">
        <f>L38 + K38   +  M38 - (G38 + H38 + I38 +J38)</f>
        <v>-67.5</v>
      </c>
      <c r="Q38" t="s">
        <v>130</v>
      </c>
    </row>
    <row r="39" spans="1:17" ht="15" customHeight="1" x14ac:dyDescent="0.25">
      <c r="A39" s="6" t="s">
        <v>131</v>
      </c>
      <c r="B39" t="s">
        <v>25</v>
      </c>
      <c r="D39" t="s">
        <v>132</v>
      </c>
      <c r="E39">
        <v>4</v>
      </c>
      <c r="F39">
        <v>0</v>
      </c>
      <c r="G39" s="2">
        <v>8</v>
      </c>
      <c r="H39" s="2">
        <v>0</v>
      </c>
      <c r="I39" s="2">
        <v>0</v>
      </c>
      <c r="J39" s="2"/>
      <c r="K39" s="2">
        <v>6</v>
      </c>
      <c r="L39" s="2">
        <v>0</v>
      </c>
      <c r="M39" s="3">
        <v>0</v>
      </c>
      <c r="N39" s="3">
        <f>L39 + K39   +  M39 - (G39 + H39 + I39 +J39)</f>
        <v>-2</v>
      </c>
      <c r="Q39" t="s">
        <v>133</v>
      </c>
    </row>
    <row r="40" spans="1:17" ht="15" customHeight="1" x14ac:dyDescent="0.25">
      <c r="A40" s="6" t="s">
        <v>134</v>
      </c>
      <c r="B40" t="s">
        <v>16</v>
      </c>
      <c r="D40" t="s">
        <v>135</v>
      </c>
      <c r="E40">
        <v>0</v>
      </c>
      <c r="F40">
        <v>0</v>
      </c>
      <c r="G40" s="2">
        <v>0</v>
      </c>
      <c r="H40" s="2">
        <v>0</v>
      </c>
      <c r="I40" s="2">
        <v>0</v>
      </c>
      <c r="J40" s="2">
        <v>25</v>
      </c>
      <c r="K40" s="2">
        <v>0</v>
      </c>
      <c r="L40" s="2">
        <v>25</v>
      </c>
      <c r="M40" s="3">
        <v>0</v>
      </c>
      <c r="N40" s="3">
        <f>L40 + K40   +  M40 - (G40 + H40 + I40 +J40)</f>
        <v>0</v>
      </c>
      <c r="Q40" t="s">
        <v>136</v>
      </c>
    </row>
    <row r="41" spans="1:17" ht="15" customHeight="1" x14ac:dyDescent="0.25">
      <c r="A41" s="6" t="s">
        <v>137</v>
      </c>
      <c r="B41" t="s">
        <v>16</v>
      </c>
      <c r="D41" t="s">
        <v>138</v>
      </c>
      <c r="E41">
        <v>22</v>
      </c>
      <c r="F41">
        <v>0</v>
      </c>
      <c r="G41" s="2">
        <v>30</v>
      </c>
      <c r="H41" s="2">
        <v>0</v>
      </c>
      <c r="I41" s="2" t="s">
        <v>18</v>
      </c>
      <c r="J41" s="2">
        <v>25</v>
      </c>
      <c r="K41" s="2">
        <v>0</v>
      </c>
      <c r="L41" s="2">
        <f>241.5-125-22.5-24</f>
        <v>70</v>
      </c>
      <c r="M41" s="3">
        <v>0</v>
      </c>
      <c r="N41" s="3">
        <f>L41 + K41   +  M41 - (G41 + H41 + I41 +J41)</f>
        <v>0</v>
      </c>
      <c r="Q41" t="s">
        <v>139</v>
      </c>
    </row>
    <row r="42" spans="1:17" ht="15" customHeight="1" x14ac:dyDescent="0.25">
      <c r="A42" s="6" t="s">
        <v>140</v>
      </c>
      <c r="B42" t="s">
        <v>16</v>
      </c>
      <c r="D42" t="s">
        <v>141</v>
      </c>
      <c r="E42">
        <v>17</v>
      </c>
      <c r="F42">
        <v>22</v>
      </c>
      <c r="G42" s="2">
        <v>50</v>
      </c>
      <c r="H42" s="2">
        <v>0</v>
      </c>
      <c r="I42" s="2" t="s">
        <v>18</v>
      </c>
      <c r="J42" s="2">
        <v>25</v>
      </c>
      <c r="K42" s="2">
        <v>0</v>
      </c>
      <c r="L42" s="2">
        <f>122.5-32.5</f>
        <v>90</v>
      </c>
      <c r="M42" s="3">
        <v>0</v>
      </c>
      <c r="N42" s="3">
        <f>L42 + K42   +  M42 - (G42 + H42 + I42 +J42)</f>
        <v>0</v>
      </c>
      <c r="Q42" t="s">
        <v>142</v>
      </c>
    </row>
    <row r="43" spans="1:17" ht="15" customHeight="1" x14ac:dyDescent="0.25">
      <c r="A43" s="6" t="s">
        <v>143</v>
      </c>
      <c r="B43" t="s">
        <v>42</v>
      </c>
      <c r="D43" t="s">
        <v>144</v>
      </c>
      <c r="E43">
        <v>0</v>
      </c>
      <c r="F43">
        <v>0</v>
      </c>
      <c r="G43" s="2">
        <v>0</v>
      </c>
      <c r="H43" s="2">
        <v>0</v>
      </c>
      <c r="I43" s="2" t="s">
        <v>18</v>
      </c>
      <c r="J43" s="2">
        <v>25</v>
      </c>
      <c r="K43" s="2">
        <f>40</f>
        <v>40</v>
      </c>
      <c r="L43" s="2">
        <v>0</v>
      </c>
      <c r="M43" s="3">
        <v>-7.5</v>
      </c>
      <c r="N43" s="3">
        <f>L43 + K43   +  M43 - (G43 + H43 + I43 +J43)</f>
        <v>-7.5</v>
      </c>
      <c r="Q43" t="s">
        <v>145</v>
      </c>
    </row>
    <row r="44" spans="1:17" ht="15" customHeight="1" x14ac:dyDescent="0.25">
      <c r="A44" s="6" t="s">
        <v>146</v>
      </c>
      <c r="B44" t="s">
        <v>32</v>
      </c>
      <c r="C44">
        <v>1</v>
      </c>
      <c r="D44" t="s">
        <v>147</v>
      </c>
      <c r="E44">
        <v>0</v>
      </c>
      <c r="F44">
        <v>0</v>
      </c>
      <c r="G44" s="2">
        <v>0</v>
      </c>
      <c r="H44" s="2">
        <v>0</v>
      </c>
      <c r="I44" s="2">
        <v>0</v>
      </c>
      <c r="J44" s="2"/>
      <c r="K44" s="2">
        <v>0</v>
      </c>
      <c r="L44" s="2">
        <v>0</v>
      </c>
      <c r="M44" s="3">
        <v>0</v>
      </c>
      <c r="N44" s="3">
        <f>L44 + K44   +  M44 - (G44 + H44 + I44 +J44)</f>
        <v>0</v>
      </c>
      <c r="Q44" t="s">
        <v>148</v>
      </c>
    </row>
    <row r="45" spans="1:17" ht="15" customHeight="1" x14ac:dyDescent="0.25">
      <c r="A45" s="6" t="s">
        <v>149</v>
      </c>
      <c r="B45" t="s">
        <v>42</v>
      </c>
      <c r="D45" t="s">
        <v>150</v>
      </c>
      <c r="E45">
        <v>0</v>
      </c>
      <c r="F45">
        <v>0</v>
      </c>
      <c r="G45" s="2">
        <v>0</v>
      </c>
      <c r="H45" s="2">
        <v>0</v>
      </c>
      <c r="I45" s="2" t="s">
        <v>18</v>
      </c>
      <c r="J45" s="2">
        <v>25</v>
      </c>
      <c r="K45" s="2">
        <v>0</v>
      </c>
      <c r="L45" s="2">
        <v>40</v>
      </c>
      <c r="M45" s="3">
        <v>0</v>
      </c>
      <c r="N45" s="3">
        <f>L45 + K45   +  M45 - (G45 + H45 + I45 +J45)</f>
        <v>0</v>
      </c>
      <c r="Q45" t="s">
        <v>151</v>
      </c>
    </row>
    <row r="46" spans="1:17" ht="15" customHeight="1" x14ac:dyDescent="0.25">
      <c r="A46" s="9" t="s">
        <v>152</v>
      </c>
      <c r="B46" t="s">
        <v>42</v>
      </c>
      <c r="D46" t="s">
        <v>153</v>
      </c>
      <c r="E46">
        <v>0</v>
      </c>
      <c r="F46">
        <v>0</v>
      </c>
      <c r="G46" s="2">
        <v>0</v>
      </c>
      <c r="H46" s="2">
        <v>4</v>
      </c>
      <c r="I46" s="2">
        <v>0</v>
      </c>
      <c r="J46" s="2"/>
      <c r="K46" s="2">
        <v>0</v>
      </c>
      <c r="L46" s="2">
        <v>0</v>
      </c>
      <c r="M46" s="3">
        <v>0</v>
      </c>
      <c r="N46" s="3">
        <f>L46 + K46   +  M46 - (G46 + H46 + I46 +J46)</f>
        <v>-4</v>
      </c>
      <c r="Q46" t="s">
        <v>154</v>
      </c>
    </row>
    <row r="47" spans="1:17" ht="15" customHeight="1" x14ac:dyDescent="0.25">
      <c r="A47" s="9" t="s">
        <v>155</v>
      </c>
      <c r="B47" t="s">
        <v>42</v>
      </c>
      <c r="C47">
        <v>1</v>
      </c>
      <c r="D47" t="s">
        <v>156</v>
      </c>
      <c r="E47">
        <v>0</v>
      </c>
      <c r="F47">
        <v>0</v>
      </c>
      <c r="G47" s="2">
        <v>0</v>
      </c>
      <c r="H47" s="2">
        <v>4</v>
      </c>
      <c r="I47" s="2" t="s">
        <v>18</v>
      </c>
      <c r="J47" s="2">
        <v>25</v>
      </c>
      <c r="K47" s="2">
        <v>4</v>
      </c>
      <c r="L47" s="2">
        <v>40</v>
      </c>
      <c r="M47" s="3">
        <v>0</v>
      </c>
      <c r="N47" s="3">
        <f>L47 + K47   +  M47 - (G47 + H47 + I47 +J47)</f>
        <v>0</v>
      </c>
      <c r="Q47" t="s">
        <v>157</v>
      </c>
    </row>
    <row r="48" spans="1:17" ht="15" customHeight="1" x14ac:dyDescent="0.25">
      <c r="A48" s="9" t="s">
        <v>158</v>
      </c>
      <c r="B48" t="s">
        <v>21</v>
      </c>
      <c r="C48">
        <v>1</v>
      </c>
      <c r="D48" t="s">
        <v>159</v>
      </c>
      <c r="E48">
        <v>0</v>
      </c>
      <c r="F48">
        <v>0</v>
      </c>
      <c r="G48" s="2">
        <v>0</v>
      </c>
      <c r="H48" s="2">
        <v>0</v>
      </c>
      <c r="I48" s="2" t="s">
        <v>18</v>
      </c>
      <c r="J48" s="2"/>
      <c r="K48" s="2">
        <v>120</v>
      </c>
      <c r="L48" s="2">
        <v>0</v>
      </c>
      <c r="M48" s="3">
        <v>0</v>
      </c>
      <c r="N48" s="3">
        <f>L48 + K48   +  M48 - (G48 + H48 + I48 +J48)</f>
        <v>105</v>
      </c>
      <c r="P48" t="s">
        <v>443</v>
      </c>
      <c r="Q48" t="s">
        <v>160</v>
      </c>
    </row>
    <row r="49" spans="1:17" ht="15" customHeight="1" x14ac:dyDescent="0.25">
      <c r="A49" s="9" t="s">
        <v>161</v>
      </c>
      <c r="B49" t="s">
        <v>46</v>
      </c>
      <c r="D49" t="s">
        <v>162</v>
      </c>
      <c r="E49">
        <v>0</v>
      </c>
      <c r="F49">
        <v>18</v>
      </c>
      <c r="G49" s="2">
        <v>30</v>
      </c>
      <c r="H49" s="2">
        <v>0</v>
      </c>
      <c r="I49" s="2" t="s">
        <v>18</v>
      </c>
      <c r="J49" s="2"/>
      <c r="K49" s="2">
        <v>0</v>
      </c>
      <c r="L49" s="2">
        <v>0</v>
      </c>
      <c r="M49" s="3">
        <v>-22.5</v>
      </c>
      <c r="N49" s="3">
        <f>L49 + K49   +  M49 - (G49 + H49 + I49 +J49)</f>
        <v>-67.5</v>
      </c>
      <c r="O49" s="10"/>
      <c r="P49" s="10"/>
      <c r="Q49" t="s">
        <v>163</v>
      </c>
    </row>
    <row r="50" spans="1:17" ht="15" customHeight="1" x14ac:dyDescent="0.25">
      <c r="A50" s="9" t="s">
        <v>164</v>
      </c>
      <c r="B50" t="s">
        <v>21</v>
      </c>
      <c r="D50" t="s">
        <v>165</v>
      </c>
      <c r="E50">
        <v>23</v>
      </c>
      <c r="F50">
        <v>1</v>
      </c>
      <c r="G50" s="2">
        <v>32</v>
      </c>
      <c r="H50" s="2">
        <v>0</v>
      </c>
      <c r="I50" s="2" t="s">
        <v>18</v>
      </c>
      <c r="J50" s="2"/>
      <c r="K50" s="2">
        <v>0</v>
      </c>
      <c r="L50" s="2">
        <f>68-19</f>
        <v>49</v>
      </c>
      <c r="M50" s="3">
        <v>0</v>
      </c>
      <c r="N50" s="3">
        <f>L50 + K50   +  M50 - (G50 + H50 + I50 +J50)</f>
        <v>2</v>
      </c>
      <c r="Q50" t="s">
        <v>166</v>
      </c>
    </row>
    <row r="51" spans="1:17" ht="15" customHeight="1" x14ac:dyDescent="0.25">
      <c r="A51" s="9" t="s">
        <v>167</v>
      </c>
      <c r="B51" t="s">
        <v>46</v>
      </c>
      <c r="C51">
        <v>1</v>
      </c>
      <c r="D51" t="s">
        <v>168</v>
      </c>
      <c r="E51">
        <v>22</v>
      </c>
      <c r="F51">
        <v>22</v>
      </c>
      <c r="G51" s="2">
        <v>50</v>
      </c>
      <c r="H51" s="2">
        <v>0</v>
      </c>
      <c r="I51" s="2">
        <v>0</v>
      </c>
      <c r="J51" s="2">
        <v>25</v>
      </c>
      <c r="K51" s="2">
        <v>0</v>
      </c>
      <c r="L51" s="2">
        <v>25</v>
      </c>
      <c r="M51" s="3">
        <v>0</v>
      </c>
      <c r="N51" s="3">
        <f>L51 + K51   +  M51 - (G51 + H51 + I51 +J51)</f>
        <v>-50</v>
      </c>
      <c r="Q51" t="s">
        <v>169</v>
      </c>
    </row>
    <row r="52" spans="1:17" ht="15" customHeight="1" x14ac:dyDescent="0.25">
      <c r="A52" s="9" t="s">
        <v>170</v>
      </c>
      <c r="B52" t="s">
        <v>46</v>
      </c>
      <c r="C52">
        <v>1</v>
      </c>
      <c r="D52" t="s">
        <v>171</v>
      </c>
      <c r="E52">
        <v>0</v>
      </c>
      <c r="F52">
        <v>0</v>
      </c>
      <c r="G52" s="2">
        <v>0</v>
      </c>
      <c r="H52" s="2">
        <v>0</v>
      </c>
      <c r="I52" s="2" t="s">
        <v>18</v>
      </c>
      <c r="J52" s="2">
        <v>25</v>
      </c>
      <c r="K52" s="2">
        <v>0</v>
      </c>
      <c r="L52" s="2">
        <f>62.5-7.5</f>
        <v>55</v>
      </c>
      <c r="M52" s="3">
        <v>0</v>
      </c>
      <c r="N52" s="3">
        <f>L52 + K52   +  M52 - (G52 + H52 + I52 +J52)</f>
        <v>15</v>
      </c>
      <c r="P52" t="s">
        <v>444</v>
      </c>
      <c r="Q52" t="s">
        <v>172</v>
      </c>
    </row>
    <row r="53" spans="1:17" ht="15" customHeight="1" x14ac:dyDescent="0.25">
      <c r="A53" s="9" t="s">
        <v>173</v>
      </c>
      <c r="B53" t="s">
        <v>25</v>
      </c>
      <c r="D53" t="s">
        <v>174</v>
      </c>
      <c r="E53">
        <v>0</v>
      </c>
      <c r="F53">
        <v>0</v>
      </c>
      <c r="G53" s="2">
        <v>0</v>
      </c>
      <c r="H53" s="2">
        <v>0</v>
      </c>
      <c r="I53" s="2">
        <v>0</v>
      </c>
      <c r="J53" s="2"/>
      <c r="K53" s="2">
        <v>0</v>
      </c>
      <c r="L53" s="2">
        <v>25</v>
      </c>
      <c r="M53" s="3">
        <v>0</v>
      </c>
      <c r="N53" s="3">
        <f>L53 + K53   +  M53 - (G53 + H53 + I53 +J53)</f>
        <v>25</v>
      </c>
      <c r="Q53" t="s">
        <v>175</v>
      </c>
    </row>
    <row r="54" spans="1:17" ht="15" customHeight="1" x14ac:dyDescent="0.25">
      <c r="A54" s="11" t="s">
        <v>176</v>
      </c>
      <c r="B54" t="s">
        <v>32</v>
      </c>
      <c r="D54" t="s">
        <v>177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/>
      <c r="K54" s="2">
        <v>0</v>
      </c>
      <c r="L54" s="2">
        <v>0</v>
      </c>
      <c r="M54" s="3">
        <v>0</v>
      </c>
      <c r="N54" s="3">
        <f>L54 + K54   +  M54 - (G54 + H54 + I54 +J54)</f>
        <v>0</v>
      </c>
      <c r="Q54" t="s">
        <v>178</v>
      </c>
    </row>
    <row r="55" spans="1:17" ht="15" customHeight="1" x14ac:dyDescent="0.25">
      <c r="A55" s="9" t="s">
        <v>179</v>
      </c>
      <c r="B55" t="s">
        <v>16</v>
      </c>
      <c r="C55">
        <v>1</v>
      </c>
      <c r="D55" t="s">
        <v>180</v>
      </c>
      <c r="E55">
        <v>0</v>
      </c>
      <c r="F55">
        <v>0</v>
      </c>
      <c r="G55" s="2">
        <v>0</v>
      </c>
      <c r="H55" s="2">
        <v>0</v>
      </c>
      <c r="I55" s="2" t="s">
        <v>18</v>
      </c>
      <c r="J55" s="2">
        <v>25</v>
      </c>
      <c r="K55" s="2">
        <v>0</v>
      </c>
      <c r="L55" s="2">
        <v>40</v>
      </c>
      <c r="M55" s="3">
        <v>0</v>
      </c>
      <c r="N55" s="3">
        <f>L55 + K55   +  M55 - (G55 + H55 + I55 +J55)</f>
        <v>0</v>
      </c>
      <c r="Q55" t="s">
        <v>181</v>
      </c>
    </row>
    <row r="56" spans="1:17" ht="15" customHeight="1" x14ac:dyDescent="0.25">
      <c r="A56" s="11" t="s">
        <v>182</v>
      </c>
      <c r="B56" t="s">
        <v>42</v>
      </c>
      <c r="D56" t="s">
        <v>183</v>
      </c>
      <c r="E56">
        <v>0</v>
      </c>
      <c r="F56">
        <v>0</v>
      </c>
      <c r="G56" s="2">
        <v>0</v>
      </c>
      <c r="H56" s="2">
        <v>0</v>
      </c>
      <c r="I56" s="2">
        <v>0</v>
      </c>
      <c r="J56" s="2"/>
      <c r="K56" s="2">
        <v>0</v>
      </c>
      <c r="L56" s="2">
        <v>0</v>
      </c>
      <c r="M56" s="3">
        <v>0</v>
      </c>
      <c r="N56" s="3">
        <f>L56 + K56   +  M56 - (G56 + H56 + I56 +J56)</f>
        <v>0</v>
      </c>
      <c r="Q56" t="s">
        <v>184</v>
      </c>
    </row>
    <row r="57" spans="1:17" ht="15" customHeight="1" x14ac:dyDescent="0.25">
      <c r="A57" s="9" t="s">
        <v>194</v>
      </c>
      <c r="B57" t="s">
        <v>32</v>
      </c>
      <c r="C57">
        <v>1</v>
      </c>
      <c r="D57" t="s">
        <v>195</v>
      </c>
      <c r="E57">
        <v>19</v>
      </c>
      <c r="F57">
        <v>0</v>
      </c>
      <c r="G57" s="2">
        <v>30</v>
      </c>
      <c r="H57" s="2">
        <v>0</v>
      </c>
      <c r="I57" s="2" t="s">
        <v>18</v>
      </c>
      <c r="J57" s="2">
        <v>25</v>
      </c>
      <c r="K57" s="2">
        <v>0</v>
      </c>
      <c r="L57" s="2">
        <f>137.5-22.5</f>
        <v>115</v>
      </c>
      <c r="M57" s="4">
        <v>0</v>
      </c>
      <c r="N57" s="3">
        <f>L57 + K57   +  M57 - (G57 + H57 + I57 +J57)</f>
        <v>45</v>
      </c>
      <c r="P57" t="s">
        <v>446</v>
      </c>
      <c r="Q57" t="s">
        <v>196</v>
      </c>
    </row>
    <row r="58" spans="1:17" ht="15" customHeight="1" x14ac:dyDescent="0.25">
      <c r="A58" s="9" t="s">
        <v>188</v>
      </c>
      <c r="B58" t="s">
        <v>50</v>
      </c>
      <c r="C58">
        <v>1</v>
      </c>
      <c r="D58" t="s">
        <v>189</v>
      </c>
      <c r="E58">
        <v>0</v>
      </c>
      <c r="F58">
        <v>0</v>
      </c>
      <c r="G58" s="2">
        <v>0</v>
      </c>
      <c r="H58" s="2">
        <v>0</v>
      </c>
      <c r="I58" s="2">
        <v>0</v>
      </c>
      <c r="J58" s="2">
        <v>25</v>
      </c>
      <c r="K58" s="2">
        <v>0</v>
      </c>
      <c r="L58" s="2">
        <v>25</v>
      </c>
      <c r="M58" s="3">
        <v>0</v>
      </c>
      <c r="N58" s="3">
        <f>L58 + K58   +  M58 - (G58 + H58 + I58 +J58)</f>
        <v>0</v>
      </c>
      <c r="Q58" t="s">
        <v>190</v>
      </c>
    </row>
    <row r="59" spans="1:17" ht="15" customHeight="1" x14ac:dyDescent="0.25">
      <c r="A59" s="9" t="s">
        <v>191</v>
      </c>
      <c r="B59" t="s">
        <v>46</v>
      </c>
      <c r="C59">
        <v>1</v>
      </c>
      <c r="D59" t="s">
        <v>192</v>
      </c>
      <c r="E59">
        <v>5</v>
      </c>
      <c r="F59">
        <v>22</v>
      </c>
      <c r="G59" s="2">
        <v>50</v>
      </c>
      <c r="H59" s="2">
        <v>0</v>
      </c>
      <c r="I59" s="2" t="s">
        <v>18</v>
      </c>
      <c r="J59" s="2">
        <v>25</v>
      </c>
      <c r="K59" s="2">
        <v>0</v>
      </c>
      <c r="L59" s="2">
        <f>122.5-26.5-6</f>
        <v>90</v>
      </c>
      <c r="M59" s="3">
        <v>0</v>
      </c>
      <c r="N59" s="3">
        <f>L59 + K59   +  M59 - (G59 + H59 + I59 +J59)</f>
        <v>0</v>
      </c>
      <c r="P59" t="s">
        <v>445</v>
      </c>
      <c r="Q59" t="s">
        <v>193</v>
      </c>
    </row>
    <row r="60" spans="1:17" ht="15" customHeight="1" x14ac:dyDescent="0.25">
      <c r="A60" s="9" t="s">
        <v>197</v>
      </c>
      <c r="B60" t="s">
        <v>46</v>
      </c>
      <c r="C60">
        <v>1</v>
      </c>
      <c r="D60" t="s">
        <v>198</v>
      </c>
      <c r="E60">
        <v>6</v>
      </c>
      <c r="F60">
        <v>21</v>
      </c>
      <c r="G60" s="2">
        <v>42</v>
      </c>
      <c r="H60" s="2">
        <v>0</v>
      </c>
      <c r="I60" s="2" t="s">
        <v>18</v>
      </c>
      <c r="J60" s="2"/>
      <c r="K60" s="2">
        <v>0</v>
      </c>
      <c r="L60" s="2">
        <v>0</v>
      </c>
      <c r="M60" s="3">
        <v>0</v>
      </c>
      <c r="N60" s="3">
        <f>L60 + K60   +  M60 - (G60 + H60 + I60 +J60)</f>
        <v>-57</v>
      </c>
      <c r="Q60" t="s">
        <v>199</v>
      </c>
    </row>
    <row r="61" spans="1:17" ht="15" customHeight="1" x14ac:dyDescent="0.25">
      <c r="A61" s="9" t="s">
        <v>185</v>
      </c>
      <c r="B61" t="s">
        <v>46</v>
      </c>
      <c r="D61" t="s">
        <v>186</v>
      </c>
      <c r="E61">
        <v>19</v>
      </c>
      <c r="F61">
        <v>17</v>
      </c>
      <c r="G61" s="7">
        <v>39</v>
      </c>
      <c r="H61" s="2">
        <v>0</v>
      </c>
      <c r="I61" s="2" t="s">
        <v>18</v>
      </c>
      <c r="J61" s="2">
        <v>25</v>
      </c>
      <c r="K61" s="2">
        <v>0</v>
      </c>
      <c r="L61" s="2">
        <v>79</v>
      </c>
      <c r="M61" s="3">
        <v>0</v>
      </c>
      <c r="N61" s="3">
        <f>L61 + K61   +  M61 - (G61 + H61 + I61 +J61)</f>
        <v>0</v>
      </c>
      <c r="P61" t="s">
        <v>447</v>
      </c>
      <c r="Q61" t="s">
        <v>187</v>
      </c>
    </row>
    <row r="62" spans="1:17" ht="15" customHeight="1" x14ac:dyDescent="0.25">
      <c r="A62" s="9" t="s">
        <v>200</v>
      </c>
      <c r="B62" t="s">
        <v>50</v>
      </c>
      <c r="C62">
        <v>1</v>
      </c>
      <c r="D62" t="s">
        <v>201</v>
      </c>
      <c r="E62">
        <v>0</v>
      </c>
      <c r="F62">
        <v>0</v>
      </c>
      <c r="G62" s="2">
        <v>0</v>
      </c>
      <c r="H62" s="2">
        <v>4</v>
      </c>
      <c r="I62" s="7">
        <f>15+7.5</f>
        <v>22.5</v>
      </c>
      <c r="J62" s="2"/>
      <c r="K62" s="2">
        <v>0</v>
      </c>
      <c r="L62" s="2">
        <v>0</v>
      </c>
      <c r="M62" s="3">
        <v>7.5</v>
      </c>
      <c r="N62" s="3">
        <f>L62 + K62   +  M62 - (G62 + H62 + I62 +J62)</f>
        <v>-19</v>
      </c>
      <c r="O62" s="10"/>
      <c r="P62" s="8" t="s">
        <v>442</v>
      </c>
      <c r="Q62" t="s">
        <v>202</v>
      </c>
    </row>
    <row r="63" spans="1:17" ht="15" customHeight="1" x14ac:dyDescent="0.25">
      <c r="A63" s="9" t="s">
        <v>203</v>
      </c>
      <c r="B63" t="s">
        <v>25</v>
      </c>
      <c r="D63" t="s">
        <v>204</v>
      </c>
      <c r="E63">
        <v>0</v>
      </c>
      <c r="F63">
        <v>0</v>
      </c>
      <c r="G63" s="2">
        <v>0</v>
      </c>
      <c r="H63" s="2">
        <v>0</v>
      </c>
      <c r="I63" s="2">
        <v>15</v>
      </c>
      <c r="J63" s="2">
        <v>25</v>
      </c>
      <c r="K63" s="2">
        <v>0</v>
      </c>
      <c r="L63" s="2">
        <v>40</v>
      </c>
      <c r="M63" s="3">
        <v>0</v>
      </c>
      <c r="N63" s="3">
        <f>L63 + K63   +  M63 - (G63 + H63 + I63 +J63)</f>
        <v>0</v>
      </c>
      <c r="Q63" t="s">
        <v>205</v>
      </c>
    </row>
    <row r="64" spans="1:17" ht="15" customHeight="1" x14ac:dyDescent="0.25">
      <c r="A64" s="9" t="s">
        <v>206</v>
      </c>
      <c r="B64" t="s">
        <v>50</v>
      </c>
      <c r="D64" t="s">
        <v>207</v>
      </c>
      <c r="E64">
        <v>0</v>
      </c>
      <c r="F64">
        <v>0</v>
      </c>
      <c r="G64" s="2">
        <v>0</v>
      </c>
      <c r="H64" s="2">
        <v>0</v>
      </c>
      <c r="I64" s="2">
        <v>0</v>
      </c>
      <c r="J64" s="2">
        <v>25</v>
      </c>
      <c r="K64" s="2">
        <v>0</v>
      </c>
      <c r="L64" s="2">
        <v>25</v>
      </c>
      <c r="M64" s="3">
        <v>0</v>
      </c>
      <c r="N64" s="3">
        <f>L64 + K64   +  M64 - (G64 + H64 + I64 +J64)</f>
        <v>0</v>
      </c>
      <c r="Q64" t="s">
        <v>208</v>
      </c>
    </row>
    <row r="65" spans="1:17" ht="15" customHeight="1" x14ac:dyDescent="0.25">
      <c r="A65" s="9" t="s">
        <v>209</v>
      </c>
      <c r="B65" t="s">
        <v>25</v>
      </c>
      <c r="C65">
        <v>1</v>
      </c>
      <c r="D65" t="s">
        <v>210</v>
      </c>
      <c r="E65">
        <v>20</v>
      </c>
      <c r="F65">
        <v>19</v>
      </c>
      <c r="G65" s="2">
        <v>50</v>
      </c>
      <c r="H65" s="2">
        <v>0</v>
      </c>
      <c r="I65" s="2" t="s">
        <v>18</v>
      </c>
      <c r="J65" s="2"/>
      <c r="K65" s="2">
        <v>0</v>
      </c>
      <c r="L65" s="2">
        <v>73</v>
      </c>
      <c r="M65" s="3">
        <v>65</v>
      </c>
      <c r="N65" s="3">
        <f>L65 + K65   +  M65 - (G65 + H65 + I65 +J65)</f>
        <v>73</v>
      </c>
      <c r="Q65" t="s">
        <v>80</v>
      </c>
    </row>
    <row r="66" spans="1:17" ht="15" customHeight="1" x14ac:dyDescent="0.25">
      <c r="A66" s="9" t="s">
        <v>211</v>
      </c>
      <c r="B66" t="s">
        <v>46</v>
      </c>
      <c r="C66">
        <v>1</v>
      </c>
      <c r="D66" t="s">
        <v>212</v>
      </c>
      <c r="E66">
        <v>0</v>
      </c>
      <c r="F66">
        <v>0</v>
      </c>
      <c r="G66" s="2">
        <v>0</v>
      </c>
      <c r="H66" s="2">
        <v>0</v>
      </c>
      <c r="I66" s="2" t="s">
        <v>18</v>
      </c>
      <c r="J66" s="2">
        <v>25</v>
      </c>
      <c r="K66" s="2">
        <v>0</v>
      </c>
      <c r="L66" s="2">
        <f>32.5-7.5</f>
        <v>25</v>
      </c>
      <c r="M66" s="3">
        <v>0</v>
      </c>
      <c r="N66" s="3">
        <f>L66 + K66   +  M66 - (G66 + H66 + I66 +J66)</f>
        <v>-15</v>
      </c>
      <c r="Q66" t="s">
        <v>213</v>
      </c>
    </row>
    <row r="67" spans="1:17" ht="15" customHeight="1" x14ac:dyDescent="0.25">
      <c r="A67" s="11" t="s">
        <v>214</v>
      </c>
      <c r="B67" t="s">
        <v>50</v>
      </c>
      <c r="C67">
        <v>1</v>
      </c>
      <c r="D67" t="s">
        <v>215</v>
      </c>
      <c r="E67">
        <v>0</v>
      </c>
      <c r="F67">
        <v>0</v>
      </c>
      <c r="G67" s="2">
        <v>0</v>
      </c>
      <c r="H67" s="2">
        <v>0</v>
      </c>
      <c r="I67" s="2">
        <v>0</v>
      </c>
      <c r="J67" s="2"/>
      <c r="K67" s="2">
        <v>0</v>
      </c>
      <c r="L67" s="2">
        <v>0</v>
      </c>
      <c r="M67" s="3">
        <v>0</v>
      </c>
      <c r="N67" s="3">
        <f>L67 + K67   +  M67 - (G67 + H67 + I67 +J67)</f>
        <v>0</v>
      </c>
      <c r="Q67" t="s">
        <v>216</v>
      </c>
    </row>
    <row r="68" spans="1:17" ht="15" customHeight="1" x14ac:dyDescent="0.25">
      <c r="A68" s="9" t="s">
        <v>217</v>
      </c>
      <c r="B68" t="s">
        <v>21</v>
      </c>
      <c r="C68">
        <v>1</v>
      </c>
      <c r="D68" t="s">
        <v>218</v>
      </c>
      <c r="E68">
        <v>0</v>
      </c>
      <c r="F68">
        <v>0</v>
      </c>
      <c r="G68" s="2">
        <v>0</v>
      </c>
      <c r="H68" s="2">
        <v>4</v>
      </c>
      <c r="I68" s="2" t="s">
        <v>18</v>
      </c>
      <c r="J68" s="2"/>
      <c r="K68" s="2">
        <v>4</v>
      </c>
      <c r="L68" s="2">
        <v>15</v>
      </c>
      <c r="M68" s="3">
        <v>0</v>
      </c>
      <c r="N68" s="3">
        <f>L68 + K68   +  M68 - (G68 + H68 + I68 +J68)</f>
        <v>0</v>
      </c>
      <c r="Q68" t="s">
        <v>219</v>
      </c>
    </row>
    <row r="69" spans="1:17" ht="15" customHeight="1" x14ac:dyDescent="0.25">
      <c r="A69" s="9" t="s">
        <v>220</v>
      </c>
      <c r="B69" t="s">
        <v>25</v>
      </c>
      <c r="C69">
        <v>1</v>
      </c>
      <c r="D69" t="s">
        <v>221</v>
      </c>
      <c r="E69">
        <v>22</v>
      </c>
      <c r="F69">
        <v>0</v>
      </c>
      <c r="G69" s="2">
        <v>30</v>
      </c>
      <c r="H69" s="2">
        <v>4</v>
      </c>
      <c r="I69" s="2" t="s">
        <v>18</v>
      </c>
      <c r="J69" s="2">
        <v>25</v>
      </c>
      <c r="K69" s="2">
        <v>0</v>
      </c>
      <c r="L69" s="2">
        <f>-22.5+47.5</f>
        <v>25</v>
      </c>
      <c r="M69" s="3">
        <v>0</v>
      </c>
      <c r="N69" s="3">
        <f>L69 + K69   +  M69 - (G69 + H69 + I69 +J69)</f>
        <v>-49</v>
      </c>
      <c r="Q69" t="s">
        <v>222</v>
      </c>
    </row>
    <row r="70" spans="1:17" ht="15" customHeight="1" x14ac:dyDescent="0.25">
      <c r="A70" s="9" t="s">
        <v>223</v>
      </c>
      <c r="B70" t="s">
        <v>32</v>
      </c>
      <c r="C70">
        <v>1</v>
      </c>
      <c r="D70" t="s">
        <v>224</v>
      </c>
      <c r="E70">
        <v>0</v>
      </c>
      <c r="F70">
        <v>0</v>
      </c>
      <c r="G70" s="2">
        <v>0</v>
      </c>
      <c r="H70" s="2">
        <v>0</v>
      </c>
      <c r="I70" s="2" t="s">
        <v>18</v>
      </c>
      <c r="J70" s="2"/>
      <c r="K70" s="2">
        <v>0</v>
      </c>
      <c r="L70" s="2">
        <v>0</v>
      </c>
      <c r="M70" s="3">
        <v>15</v>
      </c>
      <c r="N70" s="3">
        <f>L70 + K70   +  M70 - (G70 + H70 + I70 +J70)</f>
        <v>0</v>
      </c>
      <c r="Q70" t="s">
        <v>225</v>
      </c>
    </row>
    <row r="71" spans="1:17" ht="15" customHeight="1" x14ac:dyDescent="0.25">
      <c r="A71" s="9" t="s">
        <v>226</v>
      </c>
      <c r="B71" t="s">
        <v>16</v>
      </c>
      <c r="D71" t="s">
        <v>227</v>
      </c>
      <c r="E71">
        <v>22</v>
      </c>
      <c r="F71">
        <v>3</v>
      </c>
      <c r="G71" s="2">
        <v>36</v>
      </c>
      <c r="H71" s="2">
        <v>0</v>
      </c>
      <c r="I71" s="2" t="s">
        <v>18</v>
      </c>
      <c r="J71" s="2"/>
      <c r="K71" s="2">
        <v>0</v>
      </c>
      <c r="L71" s="2">
        <v>0</v>
      </c>
      <c r="M71" s="3">
        <v>-22.5</v>
      </c>
      <c r="N71" s="3">
        <f>L71 + K71   +  M71 - (G71 + H71 + I71 +J71)</f>
        <v>-73.5</v>
      </c>
      <c r="Q71" t="s">
        <v>228</v>
      </c>
    </row>
    <row r="72" spans="1:17" ht="15" customHeight="1" x14ac:dyDescent="0.25">
      <c r="A72" s="9" t="s">
        <v>229</v>
      </c>
      <c r="B72" t="s">
        <v>25</v>
      </c>
      <c r="C72">
        <v>1</v>
      </c>
      <c r="D72" t="s">
        <v>230</v>
      </c>
      <c r="E72">
        <v>23</v>
      </c>
      <c r="F72">
        <v>0</v>
      </c>
      <c r="G72" s="2">
        <v>30</v>
      </c>
      <c r="H72" s="2">
        <v>0</v>
      </c>
      <c r="I72" s="2" t="s">
        <v>18</v>
      </c>
      <c r="J72" s="2"/>
      <c r="K72" s="2">
        <v>0</v>
      </c>
      <c r="L72" s="2">
        <v>45</v>
      </c>
      <c r="M72" s="3">
        <v>0</v>
      </c>
      <c r="N72" s="3">
        <f>L72 + K72   +  M72 - (G72 + H72 + I72 +J72)</f>
        <v>0</v>
      </c>
      <c r="Q72" t="s">
        <v>231</v>
      </c>
    </row>
    <row r="73" spans="1:17" ht="15" customHeight="1" x14ac:dyDescent="0.25">
      <c r="A73" s="9" t="s">
        <v>232</v>
      </c>
      <c r="B73" t="s">
        <v>21</v>
      </c>
      <c r="D73" t="s">
        <v>233</v>
      </c>
      <c r="E73">
        <v>0</v>
      </c>
      <c r="F73">
        <v>0</v>
      </c>
      <c r="G73" s="2">
        <v>0</v>
      </c>
      <c r="H73" s="2">
        <v>0</v>
      </c>
      <c r="I73" s="2" t="s">
        <v>18</v>
      </c>
      <c r="J73" s="2"/>
      <c r="K73" s="2">
        <v>0</v>
      </c>
      <c r="L73" s="2">
        <v>0</v>
      </c>
      <c r="M73" s="3">
        <v>0</v>
      </c>
      <c r="N73" s="3">
        <f>L73 + K73   +  M73 - (G73 + H73 + I73 +J73)</f>
        <v>-15</v>
      </c>
      <c r="Q73" t="s">
        <v>234</v>
      </c>
    </row>
    <row r="74" spans="1:17" ht="15" customHeight="1" x14ac:dyDescent="0.25">
      <c r="A74" s="9" t="s">
        <v>235</v>
      </c>
      <c r="B74" t="s">
        <v>16</v>
      </c>
      <c r="D74" t="s">
        <v>236</v>
      </c>
      <c r="E74">
        <v>0</v>
      </c>
      <c r="F74">
        <v>0</v>
      </c>
      <c r="G74" s="2">
        <v>0</v>
      </c>
      <c r="H74" s="2">
        <v>0</v>
      </c>
      <c r="I74" s="2" t="s">
        <v>18</v>
      </c>
      <c r="J74" s="2"/>
      <c r="K74" s="2">
        <v>0</v>
      </c>
      <c r="L74" s="2">
        <v>0</v>
      </c>
      <c r="M74" s="3">
        <v>-7.5</v>
      </c>
      <c r="N74" s="3">
        <f>L74 + K74   +  M74 - (G74 + H74 + I74 +J74)</f>
        <v>-22.5</v>
      </c>
      <c r="Q74" t="s">
        <v>237</v>
      </c>
    </row>
    <row r="75" spans="1:17" ht="15" customHeight="1" x14ac:dyDescent="0.25">
      <c r="A75" s="9" t="s">
        <v>240</v>
      </c>
      <c r="B75" t="s">
        <v>46</v>
      </c>
      <c r="C75">
        <v>1</v>
      </c>
      <c r="D75" t="s">
        <v>241</v>
      </c>
      <c r="E75">
        <v>0</v>
      </c>
      <c r="F75">
        <v>0</v>
      </c>
      <c r="G75" s="2">
        <v>0</v>
      </c>
      <c r="H75" s="2">
        <v>0</v>
      </c>
      <c r="I75" s="2" t="s">
        <v>18</v>
      </c>
      <c r="J75" s="2"/>
      <c r="K75" s="2">
        <v>0</v>
      </c>
      <c r="L75" s="2">
        <v>30</v>
      </c>
      <c r="M75" s="3">
        <v>0</v>
      </c>
      <c r="N75" s="3">
        <f>L75 + K75   +  M75 - (G75 + H75 + I75 +J75)</f>
        <v>15</v>
      </c>
      <c r="P75" t="s">
        <v>444</v>
      </c>
      <c r="Q75" t="s">
        <v>242</v>
      </c>
    </row>
    <row r="76" spans="1:17" ht="15" customHeight="1" x14ac:dyDescent="0.25">
      <c r="A76" s="9" t="s">
        <v>243</v>
      </c>
      <c r="B76" t="s">
        <v>21</v>
      </c>
      <c r="D76" t="s">
        <v>244</v>
      </c>
      <c r="E76">
        <v>23</v>
      </c>
      <c r="F76">
        <v>0</v>
      </c>
      <c r="G76" s="2">
        <v>30</v>
      </c>
      <c r="H76" s="2">
        <v>0</v>
      </c>
      <c r="I76" s="2" t="s">
        <v>18</v>
      </c>
      <c r="J76" s="2"/>
      <c r="K76" s="2">
        <v>0</v>
      </c>
      <c r="L76" s="2">
        <v>0</v>
      </c>
      <c r="M76" s="3">
        <v>-9.5</v>
      </c>
      <c r="N76" s="3">
        <f>L76 + K76   +  M76 - (G76 + H76 + I76 +J76)</f>
        <v>-54.5</v>
      </c>
      <c r="Q76" t="s">
        <v>121</v>
      </c>
    </row>
    <row r="77" spans="1:17" ht="15" customHeight="1" x14ac:dyDescent="0.25">
      <c r="A77" s="9" t="s">
        <v>245</v>
      </c>
      <c r="B77" t="s">
        <v>46</v>
      </c>
      <c r="D77" t="s">
        <v>246</v>
      </c>
      <c r="E77">
        <v>23</v>
      </c>
      <c r="F77">
        <v>0</v>
      </c>
      <c r="G77" s="2">
        <v>30</v>
      </c>
      <c r="H77" s="2">
        <v>0</v>
      </c>
      <c r="I77" s="2">
        <v>0</v>
      </c>
      <c r="J77" s="2">
        <v>25</v>
      </c>
      <c r="K77" s="2">
        <v>0</v>
      </c>
      <c r="L77" s="2">
        <f>70-15</f>
        <v>55</v>
      </c>
      <c r="M77" s="3">
        <v>0</v>
      </c>
      <c r="N77" s="3">
        <f>L77 + K77   +  M77 - (G77 + H77 + I77 +J77)</f>
        <v>0</v>
      </c>
      <c r="Q77" t="s">
        <v>247</v>
      </c>
    </row>
    <row r="78" spans="1:17" ht="15" customHeight="1" x14ac:dyDescent="0.25">
      <c r="A78" s="9" t="s">
        <v>238</v>
      </c>
      <c r="B78" t="s">
        <v>16</v>
      </c>
      <c r="D78" t="s">
        <v>239</v>
      </c>
      <c r="E78">
        <v>20</v>
      </c>
      <c r="F78">
        <v>20</v>
      </c>
      <c r="G78" s="7">
        <v>39</v>
      </c>
      <c r="H78" s="2">
        <v>0</v>
      </c>
      <c r="I78" s="2" t="s">
        <v>18</v>
      </c>
      <c r="J78" s="2">
        <v>25</v>
      </c>
      <c r="K78" s="2">
        <v>0</v>
      </c>
      <c r="L78" s="2">
        <v>79</v>
      </c>
      <c r="M78" s="3">
        <v>0</v>
      </c>
      <c r="N78" s="3">
        <f>L78 + K78   +  M78 - (G78 + H78 + I78 +J78)</f>
        <v>0</v>
      </c>
      <c r="P78" t="s">
        <v>447</v>
      </c>
      <c r="Q78" t="s">
        <v>187</v>
      </c>
    </row>
    <row r="79" spans="1:17" ht="15" customHeight="1" x14ac:dyDescent="0.25">
      <c r="A79" s="9" t="s">
        <v>248</v>
      </c>
      <c r="B79" t="s">
        <v>32</v>
      </c>
      <c r="D79" t="s">
        <v>249</v>
      </c>
      <c r="E79">
        <v>0</v>
      </c>
      <c r="F79">
        <v>0</v>
      </c>
      <c r="G79" s="2">
        <v>0</v>
      </c>
      <c r="H79" s="2">
        <v>0</v>
      </c>
      <c r="I79" s="2" t="s">
        <v>18</v>
      </c>
      <c r="J79" s="2"/>
      <c r="K79" s="2">
        <v>0</v>
      </c>
      <c r="L79" s="2">
        <f>-7.5+22.5</f>
        <v>15</v>
      </c>
      <c r="M79" s="3">
        <v>0</v>
      </c>
      <c r="N79" s="3">
        <f>L79 + K79   +  M79 - (G79 + H79 + I79 +J79)</f>
        <v>0</v>
      </c>
      <c r="Q79" t="s">
        <v>250</v>
      </c>
    </row>
    <row r="80" spans="1:17" ht="15" customHeight="1" x14ac:dyDescent="0.25">
      <c r="A80" s="9" t="s">
        <v>251</v>
      </c>
      <c r="B80" t="s">
        <v>50</v>
      </c>
      <c r="C80">
        <v>1</v>
      </c>
      <c r="D80" t="s">
        <v>252</v>
      </c>
      <c r="E80">
        <v>0</v>
      </c>
      <c r="F80">
        <v>0</v>
      </c>
      <c r="G80" s="2">
        <v>0</v>
      </c>
      <c r="H80" s="2">
        <v>4</v>
      </c>
      <c r="I80" s="2" t="s">
        <v>18</v>
      </c>
      <c r="J80" s="2"/>
      <c r="K80" s="2">
        <v>19</v>
      </c>
      <c r="L80" s="2">
        <v>0</v>
      </c>
      <c r="M80" s="3">
        <v>0</v>
      </c>
      <c r="N80" s="3">
        <f>L80 + K80   +  M80 - (G80 + H80 + I80 +J80)</f>
        <v>0</v>
      </c>
      <c r="Q80" t="s">
        <v>253</v>
      </c>
    </row>
    <row r="81" spans="1:17" ht="15" customHeight="1" x14ac:dyDescent="0.25">
      <c r="A81" s="9" t="s">
        <v>254</v>
      </c>
      <c r="B81" t="s">
        <v>50</v>
      </c>
      <c r="C81">
        <v>1</v>
      </c>
      <c r="D81" t="s">
        <v>255</v>
      </c>
      <c r="E81">
        <v>0</v>
      </c>
      <c r="F81">
        <v>0</v>
      </c>
      <c r="G81" s="2">
        <v>0</v>
      </c>
      <c r="H81" s="2">
        <v>4</v>
      </c>
      <c r="I81" s="2" t="s">
        <v>18</v>
      </c>
      <c r="J81" s="2"/>
      <c r="K81" s="2">
        <v>0</v>
      </c>
      <c r="L81" s="2">
        <v>42</v>
      </c>
      <c r="M81" s="3">
        <v>0</v>
      </c>
      <c r="N81" s="3">
        <f>L81 + K81   +  M81 - (G81 + H81 + I81 +J81)</f>
        <v>23</v>
      </c>
      <c r="P81" t="s">
        <v>448</v>
      </c>
      <c r="Q81" t="s">
        <v>256</v>
      </c>
    </row>
    <row r="82" spans="1:17" ht="15" customHeight="1" x14ac:dyDescent="0.25">
      <c r="A82" s="9" t="s">
        <v>257</v>
      </c>
      <c r="B82" t="s">
        <v>25</v>
      </c>
      <c r="D82" t="s">
        <v>258</v>
      </c>
      <c r="E82">
        <v>0</v>
      </c>
      <c r="F82">
        <v>0</v>
      </c>
      <c r="G82" s="2">
        <v>0</v>
      </c>
      <c r="H82" s="2">
        <v>0</v>
      </c>
      <c r="I82" s="2" t="s">
        <v>18</v>
      </c>
      <c r="J82" s="2">
        <v>25</v>
      </c>
      <c r="K82" s="2">
        <v>0</v>
      </c>
      <c r="L82" s="2">
        <f>47.5-7.5</f>
        <v>40</v>
      </c>
      <c r="M82" s="3">
        <v>0</v>
      </c>
      <c r="N82" s="3">
        <f>L82 + K82   +  M82 - (G82 + H82 + I82 +J82)</f>
        <v>0</v>
      </c>
      <c r="Q82" t="s">
        <v>259</v>
      </c>
    </row>
    <row r="83" spans="1:17" ht="15" customHeight="1" x14ac:dyDescent="0.25">
      <c r="A83" s="9" t="s">
        <v>260</v>
      </c>
      <c r="B83" t="s">
        <v>50</v>
      </c>
      <c r="C83">
        <v>1</v>
      </c>
      <c r="D83" t="s">
        <v>261</v>
      </c>
      <c r="E83">
        <v>21</v>
      </c>
      <c r="F83">
        <v>0</v>
      </c>
      <c r="G83" s="2">
        <v>30</v>
      </c>
      <c r="H83" s="2">
        <v>0</v>
      </c>
      <c r="I83" s="2" t="s">
        <v>18</v>
      </c>
      <c r="J83" s="2"/>
      <c r="K83" s="2">
        <v>0</v>
      </c>
      <c r="L83" s="2">
        <v>0</v>
      </c>
      <c r="M83" s="3">
        <v>0</v>
      </c>
      <c r="N83" s="3">
        <f>L83 + K83   +  M83 - (G83 + H83 + I83 +J83)</f>
        <v>-45</v>
      </c>
      <c r="Q83" t="s">
        <v>262</v>
      </c>
    </row>
    <row r="84" spans="1:17" ht="15" customHeight="1" x14ac:dyDescent="0.25">
      <c r="A84" s="6" t="s">
        <v>263</v>
      </c>
      <c r="B84" t="s">
        <v>46</v>
      </c>
      <c r="C84">
        <v>1</v>
      </c>
      <c r="D84" t="s">
        <v>264</v>
      </c>
      <c r="E84">
        <v>0</v>
      </c>
      <c r="F84">
        <v>0</v>
      </c>
      <c r="G84" s="2">
        <v>0</v>
      </c>
      <c r="H84" s="2">
        <v>0</v>
      </c>
      <c r="I84" s="2" t="s">
        <v>18</v>
      </c>
      <c r="J84" s="2"/>
      <c r="K84" s="2">
        <v>0</v>
      </c>
      <c r="L84" s="2">
        <v>15</v>
      </c>
      <c r="M84" s="3">
        <v>0</v>
      </c>
      <c r="N84" s="3">
        <f>L84 + K84   +  M84 - (G84 + H84 + I84 +J84)</f>
        <v>0</v>
      </c>
      <c r="Q84" t="s">
        <v>148</v>
      </c>
    </row>
    <row r="85" spans="1:17" ht="15" customHeight="1" x14ac:dyDescent="0.25">
      <c r="A85" s="11" t="s">
        <v>265</v>
      </c>
      <c r="B85" t="s">
        <v>50</v>
      </c>
      <c r="D85" t="s">
        <v>266</v>
      </c>
      <c r="E85">
        <v>0</v>
      </c>
      <c r="F85">
        <v>0</v>
      </c>
      <c r="G85" s="2">
        <v>0</v>
      </c>
      <c r="H85" s="2">
        <v>0</v>
      </c>
      <c r="I85" s="2">
        <v>0</v>
      </c>
      <c r="J85" s="2"/>
      <c r="K85" s="2">
        <v>0</v>
      </c>
      <c r="L85" s="2">
        <v>0</v>
      </c>
      <c r="M85" s="3">
        <v>0</v>
      </c>
      <c r="N85" s="3">
        <f>L85 + K85   +  M85 - (G85 + H85 + I85 +J85)</f>
        <v>0</v>
      </c>
      <c r="Q85" t="s">
        <v>267</v>
      </c>
    </row>
    <row r="86" spans="1:17" ht="15" customHeight="1" x14ac:dyDescent="0.25">
      <c r="A86" s="11" t="s">
        <v>268</v>
      </c>
      <c r="B86" t="s">
        <v>46</v>
      </c>
      <c r="D86" t="s">
        <v>269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/>
      <c r="K86" s="2">
        <v>0</v>
      </c>
      <c r="L86" s="2">
        <v>0</v>
      </c>
      <c r="M86" s="3">
        <v>0</v>
      </c>
      <c r="N86" s="3">
        <f>L86 + K86   +  M86 - (G86 + H86 + I86 +J86)</f>
        <v>0</v>
      </c>
      <c r="Q86" t="s">
        <v>270</v>
      </c>
    </row>
    <row r="87" spans="1:17" ht="15" customHeight="1" x14ac:dyDescent="0.25">
      <c r="A87" s="9" t="s">
        <v>271</v>
      </c>
      <c r="B87" t="s">
        <v>16</v>
      </c>
      <c r="C87">
        <v>1</v>
      </c>
      <c r="D87" t="s">
        <v>272</v>
      </c>
      <c r="E87">
        <v>23</v>
      </c>
      <c r="F87">
        <v>0</v>
      </c>
      <c r="G87" s="2">
        <v>30</v>
      </c>
      <c r="H87" s="2">
        <v>0</v>
      </c>
      <c r="I87" s="2" t="s">
        <v>18</v>
      </c>
      <c r="J87" s="2"/>
      <c r="K87" s="2">
        <v>0</v>
      </c>
      <c r="L87" s="2">
        <v>45</v>
      </c>
      <c r="M87" s="3">
        <v>0</v>
      </c>
      <c r="N87" s="3">
        <f>L87 + K87   +  M87 - (G87 + H87 + I87 +J87)</f>
        <v>0</v>
      </c>
      <c r="Q87" t="s">
        <v>231</v>
      </c>
    </row>
    <row r="88" spans="1:17" ht="15" customHeight="1" x14ac:dyDescent="0.25">
      <c r="A88" s="11" t="s">
        <v>273</v>
      </c>
      <c r="B88" t="s">
        <v>42</v>
      </c>
      <c r="C88">
        <v>1</v>
      </c>
      <c r="D88" t="s">
        <v>274</v>
      </c>
      <c r="E88">
        <v>0</v>
      </c>
      <c r="F88">
        <v>0</v>
      </c>
      <c r="G88" s="2">
        <v>0</v>
      </c>
      <c r="H88" s="2">
        <v>0</v>
      </c>
      <c r="I88" s="2">
        <v>0</v>
      </c>
      <c r="J88" s="2"/>
      <c r="K88" s="2">
        <v>0</v>
      </c>
      <c r="L88" s="2">
        <v>0</v>
      </c>
      <c r="M88" s="3">
        <v>0</v>
      </c>
      <c r="N88" s="3">
        <f>L88 + K88   +  M88 - (G88 + H88 + I88 +J88)</f>
        <v>0</v>
      </c>
      <c r="Q88" t="s">
        <v>275</v>
      </c>
    </row>
    <row r="89" spans="1:17" ht="15" customHeight="1" x14ac:dyDescent="0.25">
      <c r="A89" s="9" t="s">
        <v>276</v>
      </c>
      <c r="B89" t="s">
        <v>25</v>
      </c>
      <c r="D89" t="s">
        <v>277</v>
      </c>
      <c r="E89">
        <v>19</v>
      </c>
      <c r="F89">
        <v>17</v>
      </c>
      <c r="G89" s="2">
        <v>50</v>
      </c>
      <c r="H89" s="2">
        <v>2.5</v>
      </c>
      <c r="I89" s="2" t="s">
        <v>18</v>
      </c>
      <c r="J89" s="2"/>
      <c r="K89" s="2">
        <v>0</v>
      </c>
      <c r="L89" s="2">
        <v>65</v>
      </c>
      <c r="M89" s="3">
        <v>0</v>
      </c>
      <c r="N89" s="3">
        <f>L89 + K89   +  M89 - (G89 + H89 + I89 +J89)</f>
        <v>-2.5</v>
      </c>
      <c r="Q89" t="s">
        <v>278</v>
      </c>
    </row>
    <row r="90" spans="1:17" ht="15" customHeight="1" x14ac:dyDescent="0.25">
      <c r="A90" s="9" t="s">
        <v>279</v>
      </c>
      <c r="B90" t="s">
        <v>32</v>
      </c>
      <c r="C90">
        <v>1</v>
      </c>
      <c r="D90" t="s">
        <v>280</v>
      </c>
      <c r="E90">
        <v>23</v>
      </c>
      <c r="F90">
        <v>20</v>
      </c>
      <c r="G90" s="2">
        <v>50</v>
      </c>
      <c r="H90" s="2">
        <v>4</v>
      </c>
      <c r="I90" s="2" t="s">
        <v>18</v>
      </c>
      <c r="J90" s="2">
        <v>25</v>
      </c>
      <c r="K90" s="2">
        <v>94</v>
      </c>
      <c r="L90" s="2">
        <v>0</v>
      </c>
      <c r="M90" s="3">
        <v>0</v>
      </c>
      <c r="N90" s="3">
        <f>L90 + K90   +  M90 - (G90 + H90 + I90 +J90)</f>
        <v>0</v>
      </c>
      <c r="Q90" t="s">
        <v>281</v>
      </c>
    </row>
    <row r="91" spans="1:17" ht="15" customHeight="1" x14ac:dyDescent="0.25">
      <c r="A91" s="9" t="s">
        <v>282</v>
      </c>
      <c r="B91" t="s">
        <v>46</v>
      </c>
      <c r="C91">
        <v>1</v>
      </c>
      <c r="D91" t="s">
        <v>283</v>
      </c>
      <c r="E91">
        <v>21</v>
      </c>
      <c r="F91">
        <v>17</v>
      </c>
      <c r="G91" s="2">
        <v>50</v>
      </c>
      <c r="H91" s="2">
        <v>0</v>
      </c>
      <c r="I91" s="2" t="s">
        <v>18</v>
      </c>
      <c r="J91" s="2"/>
      <c r="K91" s="2">
        <v>0</v>
      </c>
      <c r="L91" s="2">
        <v>0</v>
      </c>
      <c r="M91" s="3">
        <v>42.5</v>
      </c>
      <c r="N91" s="3">
        <f>L91 + K91   +  M91 - (G91 + H91 + I91 +J91)</f>
        <v>-22.5</v>
      </c>
      <c r="Q91" t="s">
        <v>284</v>
      </c>
    </row>
    <row r="92" spans="1:17" ht="15" customHeight="1" x14ac:dyDescent="0.25">
      <c r="A92" s="9" t="s">
        <v>285</v>
      </c>
      <c r="B92" t="s">
        <v>21</v>
      </c>
      <c r="D92" t="s">
        <v>286</v>
      </c>
      <c r="E92">
        <v>0</v>
      </c>
      <c r="F92">
        <v>3</v>
      </c>
      <c r="G92" s="2">
        <v>6</v>
      </c>
      <c r="H92" s="2">
        <v>0</v>
      </c>
      <c r="I92" s="2">
        <v>0</v>
      </c>
      <c r="J92" s="2"/>
      <c r="K92" s="2">
        <v>0</v>
      </c>
      <c r="L92" s="2">
        <v>0</v>
      </c>
      <c r="M92" s="3">
        <v>-4</v>
      </c>
      <c r="N92" s="3">
        <f>L92 + K92   +  M92 - (G92 + H92 + I92 +J92)</f>
        <v>-10</v>
      </c>
      <c r="Q92" t="s">
        <v>287</v>
      </c>
    </row>
    <row r="93" spans="1:17" ht="15" customHeight="1" x14ac:dyDescent="0.25">
      <c r="A93" s="9" t="s">
        <v>288</v>
      </c>
      <c r="B93" t="s">
        <v>16</v>
      </c>
      <c r="D93" t="s">
        <v>289</v>
      </c>
      <c r="E93">
        <v>0</v>
      </c>
      <c r="F93">
        <v>0</v>
      </c>
      <c r="G93" s="2">
        <v>0</v>
      </c>
      <c r="H93" s="2">
        <v>0</v>
      </c>
      <c r="I93" s="2">
        <v>0</v>
      </c>
      <c r="J93" s="2"/>
      <c r="K93" s="2">
        <v>0</v>
      </c>
      <c r="L93" s="2">
        <v>0</v>
      </c>
      <c r="M93" s="3">
        <v>0</v>
      </c>
      <c r="N93" s="3">
        <f>L93 + K93   +  M93 - (G93 + H93 + I93 +J93)</f>
        <v>0</v>
      </c>
      <c r="Q93" t="s">
        <v>290</v>
      </c>
    </row>
    <row r="94" spans="1:17" ht="15" customHeight="1" x14ac:dyDescent="0.25">
      <c r="A94" s="9" t="s">
        <v>291</v>
      </c>
      <c r="B94" t="s">
        <v>42</v>
      </c>
      <c r="C94">
        <v>1</v>
      </c>
      <c r="D94" t="s">
        <v>292</v>
      </c>
      <c r="E94">
        <v>2</v>
      </c>
      <c r="F94">
        <v>0</v>
      </c>
      <c r="G94" s="2">
        <v>4</v>
      </c>
      <c r="H94" s="2">
        <v>0</v>
      </c>
      <c r="I94" s="2" t="s">
        <v>18</v>
      </c>
      <c r="J94" s="2">
        <v>25</v>
      </c>
      <c r="K94" s="2">
        <v>0</v>
      </c>
      <c r="L94" s="2">
        <f>42-2</f>
        <v>40</v>
      </c>
      <c r="M94" s="3">
        <v>0</v>
      </c>
      <c r="N94" s="3">
        <f>L94 + K94   +  M94 - (G94 + H94 + I94 +J94)</f>
        <v>-4</v>
      </c>
      <c r="Q94" t="s">
        <v>293</v>
      </c>
    </row>
    <row r="95" spans="1:17" ht="15" customHeight="1" x14ac:dyDescent="0.25">
      <c r="A95" s="9" t="s">
        <v>294</v>
      </c>
      <c r="B95" t="s">
        <v>32</v>
      </c>
      <c r="C95">
        <v>1</v>
      </c>
      <c r="D95" t="s">
        <v>295</v>
      </c>
      <c r="E95">
        <v>0</v>
      </c>
      <c r="F95">
        <v>18</v>
      </c>
      <c r="G95" s="2">
        <v>30</v>
      </c>
      <c r="H95" s="2">
        <v>4</v>
      </c>
      <c r="I95" s="2" t="s">
        <v>18</v>
      </c>
      <c r="J95" s="2">
        <v>25</v>
      </c>
      <c r="K95" s="2">
        <v>0</v>
      </c>
      <c r="L95" s="2">
        <f>96-15</f>
        <v>81</v>
      </c>
      <c r="M95" s="3">
        <v>0</v>
      </c>
      <c r="N95" s="3">
        <f>L95 + K95   +  M95 - (G95 + H95 + I95 +J95)</f>
        <v>7</v>
      </c>
      <c r="Q95" t="s">
        <v>296</v>
      </c>
    </row>
    <row r="96" spans="1:17" ht="15" customHeight="1" x14ac:dyDescent="0.25">
      <c r="A96" s="9" t="s">
        <v>297</v>
      </c>
      <c r="B96" t="s">
        <v>21</v>
      </c>
      <c r="D96" t="s">
        <v>298</v>
      </c>
      <c r="E96">
        <v>0</v>
      </c>
      <c r="F96">
        <v>0</v>
      </c>
      <c r="G96" s="2">
        <v>0</v>
      </c>
      <c r="H96" s="2">
        <v>0</v>
      </c>
      <c r="I96" s="2">
        <v>0</v>
      </c>
      <c r="J96" s="2">
        <v>25</v>
      </c>
      <c r="K96" s="2">
        <v>0</v>
      </c>
      <c r="L96" s="2">
        <v>25</v>
      </c>
      <c r="M96" s="3">
        <v>0</v>
      </c>
      <c r="N96" s="3">
        <f>L96 + K96   +  M96 - (G96 + H96 + I96 +J96)</f>
        <v>0</v>
      </c>
      <c r="Q96" t="s">
        <v>299</v>
      </c>
    </row>
    <row r="97" spans="1:17" ht="15" customHeight="1" x14ac:dyDescent="0.25">
      <c r="A97" s="9" t="s">
        <v>300</v>
      </c>
      <c r="B97" t="s">
        <v>21</v>
      </c>
      <c r="D97" t="s">
        <v>301</v>
      </c>
      <c r="E97">
        <v>0</v>
      </c>
      <c r="F97">
        <v>0</v>
      </c>
      <c r="G97" s="2">
        <v>0</v>
      </c>
      <c r="H97" s="2">
        <v>4</v>
      </c>
      <c r="I97" s="2">
        <v>7.5</v>
      </c>
      <c r="J97" s="2">
        <v>25</v>
      </c>
      <c r="K97" s="2">
        <v>0</v>
      </c>
      <c r="L97" s="2">
        <f>-7.5+44</f>
        <v>36.5</v>
      </c>
      <c r="M97" s="3">
        <v>0</v>
      </c>
      <c r="N97" s="3">
        <f>L97 + K97   +  M97 - (G97 + H97 + I97 +J97)</f>
        <v>0</v>
      </c>
      <c r="P97" t="s">
        <v>449</v>
      </c>
      <c r="Q97" t="s">
        <v>302</v>
      </c>
    </row>
    <row r="98" spans="1:17" ht="15" customHeight="1" x14ac:dyDescent="0.25">
      <c r="A98" s="9" t="s">
        <v>303</v>
      </c>
      <c r="B98" t="s">
        <v>50</v>
      </c>
      <c r="C98">
        <v>1</v>
      </c>
      <c r="D98" t="s">
        <v>304</v>
      </c>
      <c r="E98">
        <v>0</v>
      </c>
      <c r="F98">
        <v>0</v>
      </c>
      <c r="G98" s="2">
        <v>0</v>
      </c>
      <c r="H98" s="2">
        <v>0</v>
      </c>
      <c r="I98" s="2" t="s">
        <v>18</v>
      </c>
      <c r="J98" s="2"/>
      <c r="K98" s="2">
        <v>0</v>
      </c>
      <c r="L98" s="2">
        <v>15</v>
      </c>
      <c r="M98" s="3">
        <v>0</v>
      </c>
      <c r="N98" s="3">
        <f>L98 + K98   +  M98 - (G98 + H98 + I98 +J98)</f>
        <v>0</v>
      </c>
      <c r="Q98" t="s">
        <v>305</v>
      </c>
    </row>
    <row r="99" spans="1:17" ht="15" customHeight="1" x14ac:dyDescent="0.25">
      <c r="A99" s="9" t="s">
        <v>306</v>
      </c>
      <c r="B99" t="s">
        <v>21</v>
      </c>
      <c r="C99">
        <v>1</v>
      </c>
      <c r="D99" t="s">
        <v>307</v>
      </c>
      <c r="E99">
        <v>23</v>
      </c>
      <c r="F99">
        <v>22</v>
      </c>
      <c r="G99" s="2">
        <v>50</v>
      </c>
      <c r="H99" s="2">
        <v>0</v>
      </c>
      <c r="I99" s="2" t="s">
        <v>18</v>
      </c>
      <c r="J99" s="2">
        <v>25</v>
      </c>
      <c r="K99" s="2">
        <v>0</v>
      </c>
      <c r="L99" s="2">
        <v>70</v>
      </c>
      <c r="M99" s="3">
        <v>20</v>
      </c>
      <c r="N99" s="3">
        <f>L99 + K99   +  M99 - (G99 + H99 + I99 +J99)</f>
        <v>0</v>
      </c>
      <c r="Q99" t="s">
        <v>308</v>
      </c>
    </row>
    <row r="100" spans="1:17" ht="15" customHeight="1" x14ac:dyDescent="0.25">
      <c r="A100" s="9" t="s">
        <v>309</v>
      </c>
      <c r="B100" t="s">
        <v>42</v>
      </c>
      <c r="D100" t="s">
        <v>310</v>
      </c>
      <c r="E100">
        <v>0</v>
      </c>
      <c r="F100">
        <v>0</v>
      </c>
      <c r="G100" s="2">
        <v>0</v>
      </c>
      <c r="H100" s="2">
        <v>0</v>
      </c>
      <c r="I100" s="2" t="s">
        <v>18</v>
      </c>
      <c r="J100" s="2"/>
      <c r="K100" s="2">
        <v>0</v>
      </c>
      <c r="L100" s="2">
        <v>0</v>
      </c>
      <c r="M100" s="3">
        <v>0</v>
      </c>
      <c r="N100" s="3">
        <f>L100 + K100   +  M100 - (G100 + H100 + I100 +J100)</f>
        <v>-15</v>
      </c>
      <c r="Q100" t="s">
        <v>311</v>
      </c>
    </row>
    <row r="101" spans="1:17" ht="15" customHeight="1" x14ac:dyDescent="0.25">
      <c r="A101" s="11" t="s">
        <v>312</v>
      </c>
      <c r="B101" t="s">
        <v>25</v>
      </c>
      <c r="C101">
        <v>1</v>
      </c>
      <c r="D101" t="s">
        <v>313</v>
      </c>
      <c r="E101">
        <v>0</v>
      </c>
      <c r="F101">
        <v>0</v>
      </c>
      <c r="G101" s="2">
        <v>0</v>
      </c>
      <c r="H101" s="2">
        <v>0</v>
      </c>
      <c r="I101" s="2">
        <v>0</v>
      </c>
      <c r="J101" s="2"/>
      <c r="K101" s="2">
        <v>0</v>
      </c>
      <c r="L101" s="2">
        <v>0</v>
      </c>
      <c r="M101" s="3">
        <v>0</v>
      </c>
      <c r="N101" s="3">
        <f>L101 + K101   +  M101 - (G101 + H101 + I101 +J101)</f>
        <v>0</v>
      </c>
      <c r="Q101" t="s">
        <v>314</v>
      </c>
    </row>
    <row r="102" spans="1:17" ht="15" customHeight="1" x14ac:dyDescent="0.25">
      <c r="A102" s="9" t="s">
        <v>315</v>
      </c>
      <c r="B102" t="s">
        <v>21</v>
      </c>
      <c r="C102">
        <v>1</v>
      </c>
      <c r="D102" t="s">
        <v>316</v>
      </c>
      <c r="E102">
        <v>17</v>
      </c>
      <c r="F102">
        <v>14</v>
      </c>
      <c r="G102" s="2">
        <v>50</v>
      </c>
      <c r="H102" s="2">
        <v>4</v>
      </c>
      <c r="I102" s="2" t="s">
        <v>18</v>
      </c>
      <c r="J102" s="2"/>
      <c r="K102" s="2">
        <v>0</v>
      </c>
      <c r="L102" s="2">
        <v>73</v>
      </c>
      <c r="M102" s="3">
        <v>0</v>
      </c>
      <c r="N102" s="3">
        <f>L102 + K102   +  M102 - (G102 + H102 + I102 +J102)</f>
        <v>4</v>
      </c>
      <c r="Q102" t="s">
        <v>317</v>
      </c>
    </row>
    <row r="103" spans="1:17" ht="15" customHeight="1" x14ac:dyDescent="0.25">
      <c r="A103" s="9" t="s">
        <v>318</v>
      </c>
      <c r="B103" t="s">
        <v>25</v>
      </c>
      <c r="C103">
        <v>1</v>
      </c>
      <c r="D103" t="s">
        <v>319</v>
      </c>
      <c r="E103">
        <v>0</v>
      </c>
      <c r="F103">
        <v>0</v>
      </c>
      <c r="G103" s="2">
        <v>0</v>
      </c>
      <c r="H103" s="2">
        <v>0</v>
      </c>
      <c r="I103" s="2" t="s">
        <v>18</v>
      </c>
      <c r="J103" s="2">
        <v>25</v>
      </c>
      <c r="K103" s="2">
        <v>0</v>
      </c>
      <c r="L103" s="2">
        <v>50</v>
      </c>
      <c r="M103" s="3">
        <v>0</v>
      </c>
      <c r="N103" s="3">
        <f>L103 + K103   +  M103 - (G103 + H103 + I103 +J103)</f>
        <v>10</v>
      </c>
      <c r="Q103" t="s">
        <v>320</v>
      </c>
    </row>
    <row r="104" spans="1:17" ht="15" customHeight="1" x14ac:dyDescent="0.25">
      <c r="A104" s="9" t="s">
        <v>321</v>
      </c>
      <c r="B104" t="s">
        <v>25</v>
      </c>
      <c r="C104">
        <v>1</v>
      </c>
      <c r="D104" t="s">
        <v>322</v>
      </c>
      <c r="E104">
        <v>18</v>
      </c>
      <c r="F104">
        <v>0</v>
      </c>
      <c r="G104" s="2">
        <v>30</v>
      </c>
      <c r="H104" s="2">
        <v>0</v>
      </c>
      <c r="I104" s="2" t="s">
        <v>18</v>
      </c>
      <c r="J104" s="2"/>
      <c r="K104" s="2">
        <v>0</v>
      </c>
      <c r="L104" s="2">
        <v>45</v>
      </c>
      <c r="M104" s="3">
        <v>0</v>
      </c>
      <c r="N104" s="3">
        <f>L104 + K104   +  M104 - (G104 + H104 + I104 +J104)</f>
        <v>0</v>
      </c>
      <c r="Q104" t="s">
        <v>323</v>
      </c>
    </row>
    <row r="105" spans="1:17" ht="15" customHeight="1" x14ac:dyDescent="0.25">
      <c r="A105" s="9" t="s">
        <v>324</v>
      </c>
      <c r="B105" t="s">
        <v>46</v>
      </c>
      <c r="D105" t="s">
        <v>325</v>
      </c>
      <c r="E105">
        <v>11</v>
      </c>
      <c r="F105">
        <v>0</v>
      </c>
      <c r="G105" s="2">
        <v>22</v>
      </c>
      <c r="H105" s="2">
        <v>0</v>
      </c>
      <c r="I105" s="2">
        <v>0</v>
      </c>
      <c r="J105" s="2"/>
      <c r="K105" s="2">
        <v>0</v>
      </c>
      <c r="L105" s="2">
        <v>20</v>
      </c>
      <c r="M105" s="3">
        <v>-15</v>
      </c>
      <c r="N105" s="3">
        <f>L105 + K105   +  M105 - (G105 + H105 + I105 +J105)</f>
        <v>-17</v>
      </c>
      <c r="Q105" t="s">
        <v>326</v>
      </c>
    </row>
    <row r="106" spans="1:17" ht="15" customHeight="1" x14ac:dyDescent="0.25">
      <c r="A106" s="9" t="s">
        <v>327</v>
      </c>
      <c r="B106" t="s">
        <v>21</v>
      </c>
      <c r="D106" t="s">
        <v>328</v>
      </c>
      <c r="E106">
        <v>2</v>
      </c>
      <c r="F106">
        <v>0</v>
      </c>
      <c r="G106" s="2">
        <v>4</v>
      </c>
      <c r="H106" s="2">
        <v>0</v>
      </c>
      <c r="I106" s="2" t="s">
        <v>18</v>
      </c>
      <c r="J106" s="2"/>
      <c r="K106" s="2">
        <v>0</v>
      </c>
      <c r="L106" s="2">
        <v>0</v>
      </c>
      <c r="M106" s="3">
        <v>-11.5</v>
      </c>
      <c r="N106" s="3">
        <f>L106 + K106   +  M106 - (G106 + H106 + I106 +J106)</f>
        <v>-30.5</v>
      </c>
      <c r="Q106" t="s">
        <v>329</v>
      </c>
    </row>
    <row r="107" spans="1:17" ht="15" customHeight="1" x14ac:dyDescent="0.25">
      <c r="A107" s="9" t="s">
        <v>330</v>
      </c>
      <c r="B107" t="s">
        <v>21</v>
      </c>
      <c r="C107">
        <v>1</v>
      </c>
      <c r="D107" t="s">
        <v>331</v>
      </c>
      <c r="E107">
        <v>0</v>
      </c>
      <c r="F107">
        <v>0</v>
      </c>
      <c r="G107" s="2">
        <v>0</v>
      </c>
      <c r="H107" s="2">
        <v>4</v>
      </c>
      <c r="I107" s="2" t="s">
        <v>18</v>
      </c>
      <c r="J107" s="2"/>
      <c r="K107" s="2">
        <v>0</v>
      </c>
      <c r="L107" s="2">
        <v>19</v>
      </c>
      <c r="M107" s="3">
        <v>0</v>
      </c>
      <c r="N107" s="3">
        <f>L107 + K107   +  M107 - (G107 + H107 + I107 +J107)</f>
        <v>0</v>
      </c>
      <c r="Q107" t="s">
        <v>332</v>
      </c>
    </row>
    <row r="108" spans="1:17" ht="15" customHeight="1" x14ac:dyDescent="0.25">
      <c r="A108" s="9" t="s">
        <v>333</v>
      </c>
      <c r="B108" t="s">
        <v>25</v>
      </c>
      <c r="D108" t="s">
        <v>334</v>
      </c>
      <c r="E108">
        <v>19</v>
      </c>
      <c r="F108">
        <v>17</v>
      </c>
      <c r="G108" s="2">
        <v>50</v>
      </c>
      <c r="H108" s="2">
        <v>0</v>
      </c>
      <c r="I108" s="2" t="s">
        <v>18</v>
      </c>
      <c r="J108" s="2"/>
      <c r="K108" s="2">
        <v>0</v>
      </c>
      <c r="L108" s="2">
        <v>65</v>
      </c>
      <c r="M108" s="3">
        <v>0</v>
      </c>
      <c r="N108" s="3">
        <f>L108 + K108   +  M108 - (G108 + H108 + I108 +J108)</f>
        <v>0</v>
      </c>
      <c r="Q108" t="s">
        <v>278</v>
      </c>
    </row>
    <row r="109" spans="1:17" ht="15" customHeight="1" x14ac:dyDescent="0.25">
      <c r="A109" s="9" t="s">
        <v>335</v>
      </c>
      <c r="B109" t="s">
        <v>32</v>
      </c>
      <c r="C109">
        <v>1</v>
      </c>
      <c r="D109" t="s">
        <v>336</v>
      </c>
      <c r="E109">
        <v>0</v>
      </c>
      <c r="F109">
        <v>0</v>
      </c>
      <c r="G109" s="2">
        <v>0</v>
      </c>
      <c r="H109" s="2">
        <v>0</v>
      </c>
      <c r="I109" s="2" t="s">
        <v>18</v>
      </c>
      <c r="J109" s="2"/>
      <c r="K109" s="2">
        <v>0</v>
      </c>
      <c r="L109" s="2">
        <v>0</v>
      </c>
      <c r="M109" s="3">
        <v>15</v>
      </c>
      <c r="N109" s="3">
        <f>L109 + K109   +  M109 - (G109 + H109 + I109 +J109)</f>
        <v>0</v>
      </c>
      <c r="Q109" t="s">
        <v>337</v>
      </c>
    </row>
    <row r="110" spans="1:17" ht="15" customHeight="1" x14ac:dyDescent="0.25">
      <c r="A110" s="9" t="s">
        <v>338</v>
      </c>
      <c r="B110" t="s">
        <v>50</v>
      </c>
      <c r="D110" t="s">
        <v>339</v>
      </c>
      <c r="E110">
        <v>23</v>
      </c>
      <c r="F110">
        <v>18</v>
      </c>
      <c r="G110" s="2">
        <v>50</v>
      </c>
      <c r="H110" s="2">
        <v>4</v>
      </c>
      <c r="I110" s="2" t="s">
        <v>18</v>
      </c>
      <c r="J110" s="2"/>
      <c r="K110" s="2">
        <v>0</v>
      </c>
      <c r="L110" s="2">
        <v>0</v>
      </c>
      <c r="M110" s="3">
        <v>-10</v>
      </c>
      <c r="N110" s="3">
        <f>L110 + K110   +  M110 - (G110 + H110 + I110 +J110)</f>
        <v>-79</v>
      </c>
      <c r="Q110" t="s">
        <v>340</v>
      </c>
    </row>
    <row r="111" spans="1:17" ht="15" customHeight="1" x14ac:dyDescent="0.25">
      <c r="A111" s="9" t="s">
        <v>341</v>
      </c>
      <c r="B111" t="s">
        <v>25</v>
      </c>
      <c r="D111" t="s">
        <v>342</v>
      </c>
      <c r="E111">
        <v>18</v>
      </c>
      <c r="F111">
        <v>0</v>
      </c>
      <c r="G111" s="2">
        <v>30</v>
      </c>
      <c r="H111" s="2">
        <v>0</v>
      </c>
      <c r="I111" s="2" t="s">
        <v>18</v>
      </c>
      <c r="J111" s="2"/>
      <c r="K111" s="2">
        <v>0</v>
      </c>
      <c r="L111" s="2">
        <v>0</v>
      </c>
      <c r="M111" s="3">
        <v>-7.5</v>
      </c>
      <c r="N111" s="3">
        <f>L111 + K111   +  M111 - (G111 + H111 + I111 +J111)</f>
        <v>-52.5</v>
      </c>
      <c r="Q111" t="s">
        <v>343</v>
      </c>
    </row>
    <row r="112" spans="1:17" ht="15" customHeight="1" x14ac:dyDescent="0.25">
      <c r="A112" s="9" t="s">
        <v>344</v>
      </c>
      <c r="B112" t="s">
        <v>21</v>
      </c>
      <c r="C112">
        <v>1</v>
      </c>
      <c r="D112" t="s">
        <v>345</v>
      </c>
      <c r="E112">
        <v>23</v>
      </c>
      <c r="F112">
        <v>0</v>
      </c>
      <c r="G112" s="2">
        <v>30</v>
      </c>
      <c r="H112" s="2">
        <v>4</v>
      </c>
      <c r="I112" s="2" t="s">
        <v>18</v>
      </c>
      <c r="J112" s="2"/>
      <c r="K112" s="2">
        <v>4</v>
      </c>
      <c r="L112" s="2">
        <v>0</v>
      </c>
      <c r="M112" s="3">
        <v>45</v>
      </c>
      <c r="N112" s="3">
        <f>L112 + K112   +  M112 - (G112 + H112 + I112 +J112)</f>
        <v>0</v>
      </c>
      <c r="Q112" t="s">
        <v>346</v>
      </c>
    </row>
    <row r="113" spans="1:17" ht="15" customHeight="1" x14ac:dyDescent="0.25">
      <c r="A113" s="9" t="s">
        <v>347</v>
      </c>
      <c r="B113" t="s">
        <v>32</v>
      </c>
      <c r="D113" t="s">
        <v>348</v>
      </c>
      <c r="E113">
        <v>0</v>
      </c>
      <c r="F113">
        <v>20</v>
      </c>
      <c r="G113" s="2">
        <v>30</v>
      </c>
      <c r="H113" s="2">
        <v>0</v>
      </c>
      <c r="I113" s="2" t="s">
        <v>18</v>
      </c>
      <c r="J113" s="2"/>
      <c r="K113" s="2">
        <v>0</v>
      </c>
      <c r="L113" s="2">
        <v>0</v>
      </c>
      <c r="M113" s="3">
        <v>0</v>
      </c>
      <c r="N113" s="3">
        <f>L113 + K113   +  M113 - (G113 + H113 + I113 +J113)</f>
        <v>-45</v>
      </c>
      <c r="Q113" t="s">
        <v>349</v>
      </c>
    </row>
    <row r="114" spans="1:17" ht="15" customHeight="1" x14ac:dyDescent="0.25">
      <c r="A114" s="11" t="s">
        <v>350</v>
      </c>
      <c r="B114" t="s">
        <v>50</v>
      </c>
      <c r="D114" t="s">
        <v>351</v>
      </c>
      <c r="E114">
        <v>0</v>
      </c>
      <c r="F114">
        <v>0</v>
      </c>
      <c r="G114" s="2">
        <v>0</v>
      </c>
      <c r="H114" s="2">
        <v>0</v>
      </c>
      <c r="I114" s="2">
        <v>0</v>
      </c>
      <c r="J114" s="2"/>
      <c r="K114" s="2">
        <v>0</v>
      </c>
      <c r="L114" s="2">
        <v>0</v>
      </c>
      <c r="M114" s="3">
        <v>0</v>
      </c>
      <c r="N114" s="3">
        <f>L114 + K114   +  M114 - (G114 + H114 + I114 +J114)</f>
        <v>0</v>
      </c>
      <c r="Q114" t="s">
        <v>352</v>
      </c>
    </row>
    <row r="115" spans="1:17" ht="15" customHeight="1" x14ac:dyDescent="0.25">
      <c r="A115" s="9" t="s">
        <v>353</v>
      </c>
      <c r="B115" t="s">
        <v>21</v>
      </c>
      <c r="D115" t="s">
        <v>354</v>
      </c>
      <c r="E115">
        <v>22</v>
      </c>
      <c r="F115">
        <v>19</v>
      </c>
      <c r="G115" s="2">
        <v>50</v>
      </c>
      <c r="H115" s="2">
        <v>0</v>
      </c>
      <c r="I115" s="2" t="s">
        <v>18</v>
      </c>
      <c r="J115" s="2"/>
      <c r="K115" s="2">
        <v>0</v>
      </c>
      <c r="L115" s="2">
        <v>0</v>
      </c>
      <c r="M115" s="3">
        <v>0</v>
      </c>
      <c r="N115" s="3">
        <f>L115 + K115   +  M115 - (G115 + H115 + I115 +J115)</f>
        <v>-65</v>
      </c>
      <c r="Q115" t="s">
        <v>355</v>
      </c>
    </row>
    <row r="116" spans="1:17" ht="15" customHeight="1" x14ac:dyDescent="0.25">
      <c r="A116" s="9" t="s">
        <v>356</v>
      </c>
      <c r="B116" t="s">
        <v>32</v>
      </c>
      <c r="D116" t="s">
        <v>357</v>
      </c>
      <c r="E116">
        <v>0</v>
      </c>
      <c r="F116">
        <v>0</v>
      </c>
      <c r="G116" s="2">
        <v>0</v>
      </c>
      <c r="H116" s="2">
        <v>0</v>
      </c>
      <c r="I116" s="2" t="s">
        <v>18</v>
      </c>
      <c r="J116" s="2"/>
      <c r="K116" s="2">
        <v>0</v>
      </c>
      <c r="L116" s="2">
        <f>25-7.5</f>
        <v>17.5</v>
      </c>
      <c r="M116" s="3">
        <v>0</v>
      </c>
      <c r="N116" s="3">
        <f>L116 + K116   +  M116 - (G116 + H116 + I116 +J116)</f>
        <v>2.5</v>
      </c>
      <c r="Q116" t="s">
        <v>358</v>
      </c>
    </row>
    <row r="117" spans="1:17" ht="15" customHeight="1" x14ac:dyDescent="0.25">
      <c r="A117" s="9" t="s">
        <v>359</v>
      </c>
      <c r="B117" t="s">
        <v>46</v>
      </c>
      <c r="D117" t="s">
        <v>360</v>
      </c>
      <c r="E117">
        <v>0</v>
      </c>
      <c r="F117">
        <v>0</v>
      </c>
      <c r="G117" s="2">
        <v>0</v>
      </c>
      <c r="H117" s="2">
        <v>0</v>
      </c>
      <c r="I117" s="2" t="s">
        <v>18</v>
      </c>
      <c r="J117" s="2">
        <v>25</v>
      </c>
      <c r="K117" s="2">
        <v>0</v>
      </c>
      <c r="L117" s="2">
        <f>-7.5+32.5</f>
        <v>25</v>
      </c>
      <c r="M117" s="3">
        <v>0</v>
      </c>
      <c r="N117" s="3">
        <f>L117 + K117   +  M117 - (G117 + H117 + I117 +J117)</f>
        <v>-15</v>
      </c>
      <c r="Q117" t="s">
        <v>361</v>
      </c>
    </row>
    <row r="118" spans="1:17" ht="15" customHeight="1" x14ac:dyDescent="0.25">
      <c r="A118" s="9" t="s">
        <v>362</v>
      </c>
      <c r="B118" t="s">
        <v>25</v>
      </c>
      <c r="D118" t="s">
        <v>363</v>
      </c>
      <c r="E118">
        <v>0</v>
      </c>
      <c r="F118">
        <v>0</v>
      </c>
      <c r="G118" s="2">
        <v>0</v>
      </c>
      <c r="H118" s="2">
        <v>0</v>
      </c>
      <c r="I118" s="2" t="s">
        <v>18</v>
      </c>
      <c r="J118" s="2"/>
      <c r="K118" s="2">
        <v>0</v>
      </c>
      <c r="L118" s="2">
        <v>0</v>
      </c>
      <c r="M118" s="3">
        <v>-7.5</v>
      </c>
      <c r="N118" s="3">
        <f>L118 + K118   +  M118 - (G118 + H118 + I118 +J118)</f>
        <v>-22.5</v>
      </c>
      <c r="Q118" t="s">
        <v>364</v>
      </c>
    </row>
    <row r="119" spans="1:17" ht="15" customHeight="1" x14ac:dyDescent="0.25">
      <c r="A119" s="9" t="s">
        <v>365</v>
      </c>
      <c r="B119" t="s">
        <v>21</v>
      </c>
      <c r="D119" t="s">
        <v>366</v>
      </c>
      <c r="E119">
        <v>19</v>
      </c>
      <c r="F119">
        <v>0</v>
      </c>
      <c r="G119" s="2">
        <v>30</v>
      </c>
      <c r="H119" s="2">
        <v>0</v>
      </c>
      <c r="I119" s="2" t="s">
        <v>18</v>
      </c>
      <c r="J119" s="2">
        <v>25</v>
      </c>
      <c r="K119" s="2">
        <v>0</v>
      </c>
      <c r="L119" s="2">
        <f>-22.5+92.5</f>
        <v>70</v>
      </c>
      <c r="M119" s="3">
        <v>0</v>
      </c>
      <c r="N119" s="3">
        <f>L119 + K119   +  M119 - (G119 + H119 + I119 +J119)</f>
        <v>0</v>
      </c>
      <c r="Q119" t="s">
        <v>367</v>
      </c>
    </row>
    <row r="120" spans="1:17" ht="15" customHeight="1" x14ac:dyDescent="0.25">
      <c r="A120" s="9" t="s">
        <v>368</v>
      </c>
      <c r="B120" t="s">
        <v>50</v>
      </c>
      <c r="C120">
        <v>1</v>
      </c>
      <c r="D120" t="s">
        <v>369</v>
      </c>
      <c r="E120">
        <v>0</v>
      </c>
      <c r="F120">
        <v>0</v>
      </c>
      <c r="G120" s="2">
        <v>0</v>
      </c>
      <c r="H120" s="2">
        <v>4</v>
      </c>
      <c r="I120" s="2" t="s">
        <v>18</v>
      </c>
      <c r="J120" s="2"/>
      <c r="K120" s="2">
        <v>0</v>
      </c>
      <c r="L120" s="2">
        <v>27</v>
      </c>
      <c r="M120" s="3">
        <v>15</v>
      </c>
      <c r="N120" s="3">
        <f>L120 + K120   +  M120 - (G120 + H120 + I120 +J120)</f>
        <v>23</v>
      </c>
      <c r="Q120" t="s">
        <v>370</v>
      </c>
    </row>
    <row r="121" spans="1:17" ht="15" customHeight="1" x14ac:dyDescent="0.25">
      <c r="A121" s="11" t="s">
        <v>371</v>
      </c>
      <c r="B121" t="s">
        <v>42</v>
      </c>
      <c r="D121" t="s">
        <v>372</v>
      </c>
      <c r="E121">
        <v>0</v>
      </c>
      <c r="F121">
        <v>0</v>
      </c>
      <c r="G121" s="2">
        <v>0</v>
      </c>
      <c r="H121" s="2">
        <v>0</v>
      </c>
      <c r="I121" s="2">
        <v>0</v>
      </c>
      <c r="J121" s="2"/>
      <c r="K121" s="2">
        <v>0</v>
      </c>
      <c r="L121" s="2">
        <v>0</v>
      </c>
      <c r="M121" s="3">
        <v>0</v>
      </c>
      <c r="N121" s="3">
        <f>L121 + K121   +  M121 - (G121 + H121 + I121 +J121)</f>
        <v>0</v>
      </c>
      <c r="Q121" t="s">
        <v>373</v>
      </c>
    </row>
    <row r="122" spans="1:17" ht="15" customHeight="1" x14ac:dyDescent="0.25">
      <c r="A122" s="9" t="s">
        <v>374</v>
      </c>
      <c r="B122" t="s">
        <v>42</v>
      </c>
      <c r="D122" t="s">
        <v>375</v>
      </c>
      <c r="E122">
        <v>22</v>
      </c>
      <c r="F122">
        <v>0</v>
      </c>
      <c r="G122" s="2">
        <v>50</v>
      </c>
      <c r="H122" s="2">
        <v>0</v>
      </c>
      <c r="I122" s="2" t="s">
        <v>18</v>
      </c>
      <c r="J122" s="2"/>
      <c r="K122" s="2">
        <v>0</v>
      </c>
      <c r="L122" s="2">
        <v>130</v>
      </c>
      <c r="M122" s="3">
        <v>0</v>
      </c>
      <c r="N122" s="3">
        <f>L122 + K122   +  M122 - (G122 + H122 + I122 +J122)</f>
        <v>65</v>
      </c>
      <c r="P122" t="s">
        <v>450</v>
      </c>
      <c r="Q122" t="s">
        <v>376</v>
      </c>
    </row>
    <row r="123" spans="1:17" ht="15" customHeight="1" x14ac:dyDescent="0.25">
      <c r="A123" s="9" t="s">
        <v>377</v>
      </c>
      <c r="B123" t="s">
        <v>21</v>
      </c>
      <c r="C123">
        <v>1</v>
      </c>
      <c r="D123" t="s">
        <v>378</v>
      </c>
      <c r="E123">
        <v>0</v>
      </c>
      <c r="F123">
        <v>0</v>
      </c>
      <c r="G123" s="2">
        <v>0</v>
      </c>
      <c r="H123" s="2">
        <v>4</v>
      </c>
      <c r="I123" s="2">
        <v>0</v>
      </c>
      <c r="J123" s="2"/>
      <c r="K123" s="2">
        <v>0</v>
      </c>
      <c r="L123" s="2">
        <v>4</v>
      </c>
      <c r="M123" s="3">
        <v>0</v>
      </c>
      <c r="N123" s="3">
        <f>L123 + K123   +  M123 - (G123 + H123 + I123 +J123)</f>
        <v>0</v>
      </c>
      <c r="Q123" t="s">
        <v>379</v>
      </c>
    </row>
    <row r="124" spans="1:17" ht="15" customHeight="1" x14ac:dyDescent="0.25">
      <c r="A124" s="9" t="s">
        <v>380</v>
      </c>
      <c r="B124" t="s">
        <v>16</v>
      </c>
      <c r="C124">
        <v>1</v>
      </c>
      <c r="D124" t="s">
        <v>381</v>
      </c>
      <c r="E124">
        <v>23</v>
      </c>
      <c r="F124">
        <v>0</v>
      </c>
      <c r="G124" s="2">
        <v>30</v>
      </c>
      <c r="H124" s="2">
        <v>0</v>
      </c>
      <c r="I124" s="2" t="s">
        <v>18</v>
      </c>
      <c r="J124" s="2">
        <v>25</v>
      </c>
      <c r="K124" s="2">
        <v>0</v>
      </c>
      <c r="L124" s="2">
        <f>-22.5+92.5</f>
        <v>70</v>
      </c>
      <c r="M124" s="3">
        <v>0</v>
      </c>
      <c r="N124" s="3">
        <f>L124 + K124   +  M124 - (G124 + H124 + I124 +J124)</f>
        <v>0</v>
      </c>
      <c r="Q124" t="s">
        <v>382</v>
      </c>
    </row>
    <row r="125" spans="1:17" ht="15" customHeight="1" x14ac:dyDescent="0.25">
      <c r="A125" s="9" t="s">
        <v>383</v>
      </c>
      <c r="B125" t="s">
        <v>16</v>
      </c>
      <c r="C125">
        <v>1</v>
      </c>
      <c r="D125" t="s">
        <v>384</v>
      </c>
      <c r="E125">
        <v>0</v>
      </c>
      <c r="F125">
        <v>0</v>
      </c>
      <c r="G125" s="2">
        <v>0</v>
      </c>
      <c r="H125" s="2">
        <v>0</v>
      </c>
      <c r="I125" s="2" t="s">
        <v>18</v>
      </c>
      <c r="J125" s="2"/>
      <c r="K125" s="2">
        <v>0</v>
      </c>
      <c r="L125" s="2">
        <v>15</v>
      </c>
      <c r="M125" s="3">
        <v>0</v>
      </c>
      <c r="N125" s="3">
        <f>L125 + K125   +  M125 - (G125 + H125 + I125 +J125)</f>
        <v>0</v>
      </c>
      <c r="Q125" t="s">
        <v>385</v>
      </c>
    </row>
    <row r="126" spans="1:17" ht="15" customHeight="1" x14ac:dyDescent="0.25">
      <c r="A126" s="9" t="s">
        <v>386</v>
      </c>
      <c r="B126" t="s">
        <v>16</v>
      </c>
      <c r="C126">
        <v>1</v>
      </c>
      <c r="D126" t="s">
        <v>387</v>
      </c>
      <c r="E126">
        <v>23</v>
      </c>
      <c r="F126">
        <v>0</v>
      </c>
      <c r="G126" s="2">
        <v>30</v>
      </c>
      <c r="H126" s="2">
        <v>0</v>
      </c>
      <c r="I126" s="2" t="s">
        <v>18</v>
      </c>
      <c r="J126" s="2"/>
      <c r="K126" s="2">
        <v>0</v>
      </c>
      <c r="L126" s="2">
        <v>45</v>
      </c>
      <c r="M126" s="3">
        <v>0</v>
      </c>
      <c r="N126" s="3">
        <f>L126 + K126   +  M126 - (G126 + H126 + I126 +J126)</f>
        <v>0</v>
      </c>
      <c r="Q126" t="s">
        <v>388</v>
      </c>
    </row>
    <row r="127" spans="1:17" ht="15" customHeight="1" x14ac:dyDescent="0.25">
      <c r="A127" s="9" t="s">
        <v>389</v>
      </c>
      <c r="B127" t="s">
        <v>46</v>
      </c>
      <c r="C127">
        <v>1</v>
      </c>
      <c r="D127">
        <v>295015160</v>
      </c>
      <c r="E127">
        <v>22</v>
      </c>
      <c r="F127">
        <v>3</v>
      </c>
      <c r="G127" s="2">
        <v>36</v>
      </c>
      <c r="H127" s="2">
        <v>0</v>
      </c>
      <c r="I127" s="2" t="s">
        <v>18</v>
      </c>
      <c r="J127" s="2">
        <v>25</v>
      </c>
      <c r="K127" s="2">
        <v>0</v>
      </c>
      <c r="L127" s="2">
        <f>72-2</f>
        <v>70</v>
      </c>
      <c r="M127" s="3">
        <v>0</v>
      </c>
      <c r="N127" s="3">
        <f>L127 + K127   +  M127 - (G127 + H127 + I127 +J127)</f>
        <v>-6</v>
      </c>
      <c r="Q127" t="s">
        <v>390</v>
      </c>
    </row>
    <row r="128" spans="1:17" ht="15" customHeight="1" x14ac:dyDescent="0.25">
      <c r="A128" s="9" t="s">
        <v>391</v>
      </c>
      <c r="B128" t="s">
        <v>50</v>
      </c>
      <c r="C128">
        <v>1</v>
      </c>
      <c r="D128" t="s">
        <v>392</v>
      </c>
      <c r="E128">
        <v>0</v>
      </c>
      <c r="F128">
        <v>0</v>
      </c>
      <c r="G128" s="2">
        <v>0</v>
      </c>
      <c r="H128" s="2">
        <v>0</v>
      </c>
      <c r="I128" s="2" t="s">
        <v>18</v>
      </c>
      <c r="J128" s="2">
        <v>25</v>
      </c>
      <c r="K128" s="2">
        <v>0</v>
      </c>
      <c r="L128" s="2">
        <v>40</v>
      </c>
      <c r="M128" s="3">
        <v>15</v>
      </c>
      <c r="N128" s="3">
        <f>L128 + K128   +  M128 - (G128 + H128 + I128 +J128)</f>
        <v>15</v>
      </c>
      <c r="Q128" t="s">
        <v>393</v>
      </c>
    </row>
    <row r="129" spans="1:17" ht="15" customHeight="1" x14ac:dyDescent="0.25">
      <c r="A129" s="9" t="s">
        <v>394</v>
      </c>
      <c r="B129" t="s">
        <v>16</v>
      </c>
      <c r="C129">
        <v>1</v>
      </c>
      <c r="D129" t="s">
        <v>395</v>
      </c>
      <c r="E129">
        <v>0</v>
      </c>
      <c r="F129">
        <v>0</v>
      </c>
      <c r="G129" s="2">
        <v>0</v>
      </c>
      <c r="H129" s="2">
        <v>0</v>
      </c>
      <c r="I129" s="2" t="s">
        <v>18</v>
      </c>
      <c r="J129" s="2"/>
      <c r="K129" s="2">
        <v>0</v>
      </c>
      <c r="L129" s="2">
        <v>15</v>
      </c>
      <c r="M129" s="3">
        <v>0</v>
      </c>
      <c r="N129" s="3">
        <f>L129 + K129   +  M129 - (G129 + H129 + I129 +J129)</f>
        <v>0</v>
      </c>
      <c r="Q129" t="s">
        <v>396</v>
      </c>
    </row>
    <row r="130" spans="1:17" ht="15" customHeight="1" x14ac:dyDescent="0.25">
      <c r="A130" s="9" t="s">
        <v>397</v>
      </c>
      <c r="B130" t="s">
        <v>25</v>
      </c>
      <c r="D130" t="s">
        <v>398</v>
      </c>
      <c r="E130">
        <v>0</v>
      </c>
      <c r="F130">
        <v>0</v>
      </c>
      <c r="G130" s="2">
        <v>0</v>
      </c>
      <c r="H130" s="2">
        <v>0</v>
      </c>
      <c r="I130" s="2" t="s">
        <v>18</v>
      </c>
      <c r="J130" s="2"/>
      <c r="K130" s="2">
        <v>0</v>
      </c>
      <c r="L130" s="2">
        <v>0</v>
      </c>
      <c r="M130" s="3">
        <v>0</v>
      </c>
      <c r="N130" s="3">
        <f>L130 + K130   +  M130 - (G130 + H130 + I130 +J130)</f>
        <v>-15</v>
      </c>
      <c r="Q130" t="s">
        <v>399</v>
      </c>
    </row>
    <row r="131" spans="1:17" ht="15" customHeight="1" x14ac:dyDescent="0.25">
      <c r="A131" s="9" t="s">
        <v>400</v>
      </c>
      <c r="B131" t="s">
        <v>50</v>
      </c>
      <c r="C131">
        <v>1</v>
      </c>
      <c r="D131" t="s">
        <v>401</v>
      </c>
      <c r="E131">
        <v>0</v>
      </c>
      <c r="F131">
        <v>0</v>
      </c>
      <c r="G131" s="2">
        <v>0</v>
      </c>
      <c r="H131" s="2">
        <v>0</v>
      </c>
      <c r="I131" s="2">
        <v>0</v>
      </c>
      <c r="J131" s="2">
        <v>25</v>
      </c>
      <c r="K131" s="2">
        <v>25</v>
      </c>
      <c r="L131" s="2">
        <v>0</v>
      </c>
      <c r="M131" s="3">
        <v>0</v>
      </c>
      <c r="N131" s="3">
        <f>L131 + K131   +  M131 - (G131 + H131 + I131 +J131)</f>
        <v>0</v>
      </c>
      <c r="Q131" t="s">
        <v>402</v>
      </c>
    </row>
    <row r="132" spans="1:17" ht="15" customHeight="1" x14ac:dyDescent="0.25">
      <c r="A132" s="9" t="s">
        <v>403</v>
      </c>
      <c r="B132" t="s">
        <v>21</v>
      </c>
      <c r="C132">
        <v>1</v>
      </c>
      <c r="D132" t="s">
        <v>404</v>
      </c>
      <c r="E132">
        <v>5</v>
      </c>
      <c r="F132">
        <v>1</v>
      </c>
      <c r="G132" s="2">
        <v>12</v>
      </c>
      <c r="H132" s="2">
        <v>0</v>
      </c>
      <c r="I132" s="2" t="s">
        <v>18</v>
      </c>
      <c r="J132" s="2"/>
      <c r="K132" s="2">
        <v>0</v>
      </c>
      <c r="L132" s="2">
        <v>45</v>
      </c>
      <c r="M132" s="3">
        <v>0</v>
      </c>
      <c r="N132" s="3">
        <f>L132 + K132   +  M132 - (G132 + H132 + I132 +J132)</f>
        <v>18</v>
      </c>
      <c r="P132" t="s">
        <v>451</v>
      </c>
      <c r="Q132" t="s">
        <v>405</v>
      </c>
    </row>
    <row r="133" spans="1:17" ht="15" customHeight="1" x14ac:dyDescent="0.25">
      <c r="A133" s="9" t="s">
        <v>406</v>
      </c>
      <c r="B133" t="s">
        <v>16</v>
      </c>
      <c r="D133" t="s">
        <v>407</v>
      </c>
      <c r="E133">
        <v>0</v>
      </c>
      <c r="F133">
        <v>0</v>
      </c>
      <c r="G133" s="2">
        <v>0</v>
      </c>
      <c r="H133" s="2">
        <v>0</v>
      </c>
      <c r="I133" s="2" t="s">
        <v>18</v>
      </c>
      <c r="J133" s="2"/>
      <c r="K133" s="2">
        <v>0</v>
      </c>
      <c r="L133" s="2">
        <f>65-45</f>
        <v>20</v>
      </c>
      <c r="M133" s="3">
        <v>-7.5</v>
      </c>
      <c r="N133" s="3">
        <f>L133 + K133   +  M133 - (G133 + H133 + I133 +J133)</f>
        <v>-2.5</v>
      </c>
      <c r="Q133" t="s">
        <v>408</v>
      </c>
    </row>
    <row r="134" spans="1:17" ht="15" customHeight="1" x14ac:dyDescent="0.25">
      <c r="A134" s="9" t="s">
        <v>409</v>
      </c>
      <c r="B134" t="s">
        <v>25</v>
      </c>
      <c r="D134" t="s">
        <v>410</v>
      </c>
      <c r="E134">
        <v>0</v>
      </c>
      <c r="F134">
        <v>0</v>
      </c>
      <c r="G134" s="2">
        <v>0</v>
      </c>
      <c r="H134" s="2">
        <v>0</v>
      </c>
      <c r="I134" s="2" t="s">
        <v>18</v>
      </c>
      <c r="J134" s="2">
        <v>25</v>
      </c>
      <c r="K134" s="2">
        <v>0</v>
      </c>
      <c r="L134" s="2">
        <v>40</v>
      </c>
      <c r="M134" s="3">
        <v>0</v>
      </c>
      <c r="N134" s="3">
        <f>L134 + K134   +  M134 - (G134 + H134 + I134 +J134)</f>
        <v>0</v>
      </c>
      <c r="Q134" t="s">
        <v>411</v>
      </c>
    </row>
    <row r="135" spans="1:17" ht="15" customHeight="1" x14ac:dyDescent="0.25">
      <c r="A135" s="9" t="s">
        <v>412</v>
      </c>
      <c r="B135" t="s">
        <v>46</v>
      </c>
      <c r="C135">
        <v>1</v>
      </c>
      <c r="D135" t="s">
        <v>413</v>
      </c>
      <c r="E135">
        <v>0</v>
      </c>
      <c r="F135">
        <v>0</v>
      </c>
      <c r="G135" s="2">
        <v>0</v>
      </c>
      <c r="H135" s="2">
        <v>0</v>
      </c>
      <c r="I135" s="2" t="s">
        <v>18</v>
      </c>
      <c r="J135" s="2"/>
      <c r="K135" s="2">
        <v>0</v>
      </c>
      <c r="L135" s="2">
        <v>15</v>
      </c>
      <c r="M135" s="3">
        <v>0</v>
      </c>
      <c r="N135" s="3">
        <f>L135 + K135   +  M135 - (G135 + H135 + I135 +J135)</f>
        <v>0</v>
      </c>
      <c r="Q135" t="s">
        <v>414</v>
      </c>
    </row>
    <row r="136" spans="1:17" ht="15" customHeight="1" x14ac:dyDescent="0.25">
      <c r="A136" s="9" t="s">
        <v>415</v>
      </c>
      <c r="B136" t="s">
        <v>16</v>
      </c>
      <c r="C136">
        <v>1</v>
      </c>
      <c r="D136" t="s">
        <v>416</v>
      </c>
      <c r="E136">
        <v>1</v>
      </c>
      <c r="F136">
        <v>0</v>
      </c>
      <c r="G136" s="2">
        <v>2</v>
      </c>
      <c r="H136" s="2">
        <v>0</v>
      </c>
      <c r="I136" s="2">
        <v>0</v>
      </c>
      <c r="J136" s="2">
        <v>25</v>
      </c>
      <c r="K136" s="2">
        <v>0</v>
      </c>
      <c r="L136" s="2">
        <f>29-4</f>
        <v>25</v>
      </c>
      <c r="M136" s="3">
        <v>0</v>
      </c>
      <c r="N136" s="3">
        <f>L136 + K136   +  M136 - (G136 + H136 + I136 +J136)</f>
        <v>-2</v>
      </c>
      <c r="Q136" t="s">
        <v>417</v>
      </c>
    </row>
    <row r="137" spans="1:17" ht="15" customHeight="1" x14ac:dyDescent="0.25">
      <c r="A137" s="9" t="s">
        <v>418</v>
      </c>
      <c r="B137" t="s">
        <v>16</v>
      </c>
      <c r="C137">
        <v>1</v>
      </c>
      <c r="D137" t="s">
        <v>419</v>
      </c>
      <c r="E137">
        <v>0</v>
      </c>
      <c r="F137">
        <v>0</v>
      </c>
      <c r="G137" s="2">
        <v>0</v>
      </c>
      <c r="H137" s="2">
        <v>0</v>
      </c>
      <c r="I137" s="2">
        <v>0</v>
      </c>
      <c r="J137" s="2">
        <v>25</v>
      </c>
      <c r="K137" s="2">
        <v>0</v>
      </c>
      <c r="L137" s="2">
        <v>25</v>
      </c>
      <c r="M137" s="3">
        <v>0</v>
      </c>
      <c r="N137" s="3">
        <f>L137 + K137   +  M137 - (G137 + H137 + I137 +J137)</f>
        <v>0</v>
      </c>
      <c r="Q137" t="s">
        <v>420</v>
      </c>
    </row>
    <row r="138" spans="1:17" ht="15" customHeight="1" x14ac:dyDescent="0.25">
      <c r="A138" s="9" t="s">
        <v>421</v>
      </c>
      <c r="B138" t="s">
        <v>42</v>
      </c>
      <c r="C138">
        <v>1</v>
      </c>
      <c r="D138" t="s">
        <v>422</v>
      </c>
      <c r="E138">
        <v>0</v>
      </c>
      <c r="F138">
        <v>19</v>
      </c>
      <c r="G138" s="2">
        <v>30</v>
      </c>
      <c r="H138" s="2">
        <v>0</v>
      </c>
      <c r="I138" s="2" t="s">
        <v>18</v>
      </c>
      <c r="J138" s="2">
        <v>25</v>
      </c>
      <c r="K138" s="2">
        <v>0</v>
      </c>
      <c r="L138" s="2">
        <f>-22.5+137.5</f>
        <v>115</v>
      </c>
      <c r="M138" s="3">
        <v>0</v>
      </c>
      <c r="N138" s="3">
        <f>L138 + K138   +  M138 - (G138 + H138 + I138 +J138)</f>
        <v>45</v>
      </c>
      <c r="Q138" t="s">
        <v>423</v>
      </c>
    </row>
    <row r="139" spans="1:17" ht="15" customHeight="1" x14ac:dyDescent="0.25">
      <c r="A139" s="9" t="s">
        <v>424</v>
      </c>
      <c r="B139" t="s">
        <v>32</v>
      </c>
      <c r="C139">
        <v>1</v>
      </c>
      <c r="D139" t="s">
        <v>425</v>
      </c>
      <c r="E139">
        <v>3</v>
      </c>
      <c r="F139">
        <v>12</v>
      </c>
      <c r="G139" s="2">
        <v>30</v>
      </c>
      <c r="H139" s="2">
        <v>0</v>
      </c>
      <c r="I139" s="2" t="s">
        <v>18</v>
      </c>
      <c r="J139" s="2"/>
      <c r="K139" s="2">
        <v>0</v>
      </c>
      <c r="L139" s="2">
        <v>65</v>
      </c>
      <c r="M139" s="3">
        <v>0</v>
      </c>
      <c r="N139" s="3">
        <f>L139 + K139   +  M139 - (G139 + H139 + I139 +J139)</f>
        <v>20</v>
      </c>
      <c r="Q139" t="s">
        <v>426</v>
      </c>
    </row>
    <row r="140" spans="1:17" ht="15" customHeight="1" x14ac:dyDescent="0.25">
      <c r="A140" s="9" t="s">
        <v>427</v>
      </c>
      <c r="B140" t="s">
        <v>16</v>
      </c>
      <c r="C140">
        <v>1</v>
      </c>
      <c r="D140" t="s">
        <v>428</v>
      </c>
      <c r="E140">
        <v>22</v>
      </c>
      <c r="F140">
        <v>0</v>
      </c>
      <c r="G140" s="2">
        <v>30</v>
      </c>
      <c r="H140" s="2">
        <v>0</v>
      </c>
      <c r="I140" s="2" t="s">
        <v>18</v>
      </c>
      <c r="J140" s="2"/>
      <c r="K140" s="2">
        <v>0</v>
      </c>
      <c r="L140" s="2">
        <v>45</v>
      </c>
      <c r="M140" s="3">
        <v>0</v>
      </c>
      <c r="N140" s="3">
        <f>L140 + K140   +  M140 - (G140 + H140 + I140 +J140)</f>
        <v>0</v>
      </c>
      <c r="Q140" t="s">
        <v>323</v>
      </c>
    </row>
    <row r="141" spans="1:17" ht="15" customHeight="1" x14ac:dyDescent="0.25">
      <c r="A141" s="9" t="s">
        <v>429</v>
      </c>
      <c r="B141" t="s">
        <v>50</v>
      </c>
      <c r="D141" t="s">
        <v>430</v>
      </c>
      <c r="E141">
        <v>23</v>
      </c>
      <c r="F141">
        <v>0</v>
      </c>
      <c r="G141" s="2">
        <v>30</v>
      </c>
      <c r="H141" s="2">
        <v>0</v>
      </c>
      <c r="I141" s="2">
        <v>0</v>
      </c>
      <c r="J141" s="2">
        <v>25</v>
      </c>
      <c r="K141" s="2">
        <v>0</v>
      </c>
      <c r="L141" s="2">
        <f>-15+70</f>
        <v>55</v>
      </c>
      <c r="M141" s="3">
        <v>0</v>
      </c>
      <c r="N141" s="3">
        <f>L141 + K141   +  M141 - (G141 + H141 + I141 +J141)</f>
        <v>0</v>
      </c>
      <c r="Q141" t="s">
        <v>247</v>
      </c>
    </row>
    <row r="142" spans="1:17" ht="15" customHeight="1" x14ac:dyDescent="0.25">
      <c r="A142" s="9" t="s">
        <v>431</v>
      </c>
      <c r="B142" t="s">
        <v>42</v>
      </c>
      <c r="D142" t="s">
        <v>432</v>
      </c>
      <c r="E142">
        <v>0</v>
      </c>
      <c r="F142">
        <v>0</v>
      </c>
      <c r="G142" s="2">
        <v>0</v>
      </c>
      <c r="H142" s="2">
        <v>0</v>
      </c>
      <c r="I142" s="2" t="s">
        <v>18</v>
      </c>
      <c r="J142" s="2"/>
      <c r="K142" s="2">
        <v>0</v>
      </c>
      <c r="L142" s="2">
        <v>0</v>
      </c>
      <c r="M142" s="3">
        <v>-7.5</v>
      </c>
      <c r="N142" s="3">
        <f>L142 + K142   +  M142 - (G142 + H142 + I142 +J142)</f>
        <v>-22.5</v>
      </c>
      <c r="Q142" t="s">
        <v>237</v>
      </c>
    </row>
    <row r="143" spans="1:17" ht="15" customHeight="1" x14ac:dyDescent="0.25">
      <c r="A143" s="9" t="s">
        <v>433</v>
      </c>
      <c r="B143" t="s">
        <v>21</v>
      </c>
      <c r="D143" t="s">
        <v>434</v>
      </c>
      <c r="E143">
        <v>0</v>
      </c>
      <c r="F143">
        <v>0</v>
      </c>
      <c r="G143" s="2">
        <v>0</v>
      </c>
      <c r="H143" s="2">
        <v>0</v>
      </c>
      <c r="I143" s="2" t="s">
        <v>18</v>
      </c>
      <c r="J143" s="2"/>
      <c r="K143" s="2">
        <v>0</v>
      </c>
      <c r="L143" s="2">
        <v>0</v>
      </c>
      <c r="M143" s="3">
        <v>-7.5</v>
      </c>
      <c r="N143" s="3">
        <f>L143 + K143   +  M143 - (G143 + H143 + I143 +J143)</f>
        <v>-22.5</v>
      </c>
      <c r="Q143" t="s">
        <v>435</v>
      </c>
    </row>
    <row r="144" spans="1:17" ht="15" customHeight="1" x14ac:dyDescent="0.25">
      <c r="A144" s="9" t="s">
        <v>436</v>
      </c>
      <c r="B144" t="s">
        <v>42</v>
      </c>
      <c r="D144" t="s">
        <v>437</v>
      </c>
      <c r="E144">
        <v>0</v>
      </c>
      <c r="F144">
        <v>0</v>
      </c>
      <c r="G144" s="2">
        <v>0</v>
      </c>
      <c r="H144" s="2">
        <v>0</v>
      </c>
      <c r="I144" s="2">
        <v>0</v>
      </c>
      <c r="J144" s="2"/>
      <c r="K144" s="2">
        <v>0</v>
      </c>
      <c r="L144" s="2">
        <v>0</v>
      </c>
      <c r="M144" s="3">
        <v>-2</v>
      </c>
      <c r="N144" s="3">
        <f>L144 + K144   +  M144 - (G144 + H144 + I144 +J144)</f>
        <v>-2</v>
      </c>
      <c r="Q144" t="s">
        <v>438</v>
      </c>
    </row>
    <row r="145" spans="1:17" ht="15" customHeight="1" x14ac:dyDescent="0.25">
      <c r="A145" s="9" t="s">
        <v>439</v>
      </c>
      <c r="B145" t="s">
        <v>21</v>
      </c>
      <c r="D145" t="s">
        <v>440</v>
      </c>
      <c r="E145">
        <v>0</v>
      </c>
      <c r="F145">
        <v>0</v>
      </c>
      <c r="G145" s="2">
        <v>0</v>
      </c>
      <c r="H145" s="2">
        <v>0</v>
      </c>
      <c r="I145" s="2">
        <v>0</v>
      </c>
      <c r="J145" s="2"/>
      <c r="K145" s="2">
        <v>0</v>
      </c>
      <c r="L145" s="2">
        <v>0</v>
      </c>
      <c r="M145" s="3">
        <v>-2</v>
      </c>
      <c r="N145" s="3">
        <f>L145 + K145   +  M145 - (G145 + H145 + I145 +J145)</f>
        <v>-2</v>
      </c>
      <c r="Q145" t="s">
        <v>438</v>
      </c>
    </row>
  </sheetData>
  <autoFilter ref="A1:Q145" xr:uid="{00000000-0001-0000-0000-000000000000}">
    <sortState xmlns:xlrd2="http://schemas.microsoft.com/office/spreadsheetml/2017/richdata2" ref="A2:Q145">
      <sortCondition ref="A1:A145"/>
    </sortState>
  </autoFilter>
  <conditionalFormatting sqref="N2:N145">
    <cfRule type="cellIs" dxfId="144" priority="1" stopIfTrue="1" operator="lessThan">
      <formula>0</formula>
    </cfRule>
  </conditionalFormatting>
  <conditionalFormatting sqref="M2">
    <cfRule type="cellIs" dxfId="143" priority="2" stopIfTrue="1" operator="lessThan">
      <formula>0</formula>
    </cfRule>
  </conditionalFormatting>
  <conditionalFormatting sqref="M3">
    <cfRule type="cellIs" dxfId="142" priority="4" stopIfTrue="1" operator="lessThan">
      <formula>0</formula>
    </cfRule>
  </conditionalFormatting>
  <conditionalFormatting sqref="M4">
    <cfRule type="cellIs" dxfId="141" priority="6" stopIfTrue="1" operator="lessThan">
      <formula>0</formula>
    </cfRule>
  </conditionalFormatting>
  <conditionalFormatting sqref="M5">
    <cfRule type="cellIs" dxfId="140" priority="8" stopIfTrue="1" operator="lessThan">
      <formula>0</formula>
    </cfRule>
  </conditionalFormatting>
  <conditionalFormatting sqref="M6">
    <cfRule type="cellIs" dxfId="139" priority="10" stopIfTrue="1" operator="lessThan">
      <formula>0</formula>
    </cfRule>
  </conditionalFormatting>
  <conditionalFormatting sqref="M7">
    <cfRule type="cellIs" dxfId="138" priority="12" stopIfTrue="1" operator="lessThan">
      <formula>0</formula>
    </cfRule>
  </conditionalFormatting>
  <conditionalFormatting sqref="M8">
    <cfRule type="cellIs" dxfId="137" priority="14" stopIfTrue="1" operator="lessThan">
      <formula>0</formula>
    </cfRule>
  </conditionalFormatting>
  <conditionalFormatting sqref="M9">
    <cfRule type="cellIs" dxfId="136" priority="16" stopIfTrue="1" operator="lessThan">
      <formula>0</formula>
    </cfRule>
  </conditionalFormatting>
  <conditionalFormatting sqref="M10">
    <cfRule type="cellIs" dxfId="135" priority="18" stopIfTrue="1" operator="lessThan">
      <formula>0</formula>
    </cfRule>
  </conditionalFormatting>
  <conditionalFormatting sqref="M11">
    <cfRule type="cellIs" dxfId="134" priority="20" stopIfTrue="1" operator="lessThan">
      <formula>0</formula>
    </cfRule>
  </conditionalFormatting>
  <conditionalFormatting sqref="M12">
    <cfRule type="cellIs" dxfId="133" priority="22" stopIfTrue="1" operator="lessThan">
      <formula>0</formula>
    </cfRule>
  </conditionalFormatting>
  <conditionalFormatting sqref="M13">
    <cfRule type="cellIs" dxfId="132" priority="24" stopIfTrue="1" operator="lessThan">
      <formula>0</formula>
    </cfRule>
  </conditionalFormatting>
  <conditionalFormatting sqref="M14">
    <cfRule type="cellIs" dxfId="131" priority="26" stopIfTrue="1" operator="lessThan">
      <formula>0</formula>
    </cfRule>
  </conditionalFormatting>
  <conditionalFormatting sqref="M15">
    <cfRule type="cellIs" dxfId="130" priority="28" stopIfTrue="1" operator="lessThan">
      <formula>0</formula>
    </cfRule>
  </conditionalFormatting>
  <conditionalFormatting sqref="M16">
    <cfRule type="cellIs" dxfId="129" priority="30" stopIfTrue="1" operator="lessThan">
      <formula>0</formula>
    </cfRule>
  </conditionalFormatting>
  <conditionalFormatting sqref="M17">
    <cfRule type="cellIs" dxfId="128" priority="32" stopIfTrue="1" operator="lessThan">
      <formula>0</formula>
    </cfRule>
  </conditionalFormatting>
  <conditionalFormatting sqref="M18">
    <cfRule type="cellIs" dxfId="127" priority="34" stopIfTrue="1" operator="lessThan">
      <formula>0</formula>
    </cfRule>
  </conditionalFormatting>
  <conditionalFormatting sqref="M19">
    <cfRule type="cellIs" dxfId="126" priority="36" stopIfTrue="1" operator="lessThan">
      <formula>0</formula>
    </cfRule>
  </conditionalFormatting>
  <conditionalFormatting sqref="M20">
    <cfRule type="cellIs" dxfId="125" priority="38" stopIfTrue="1" operator="lessThan">
      <formula>0</formula>
    </cfRule>
  </conditionalFormatting>
  <conditionalFormatting sqref="M21">
    <cfRule type="cellIs" dxfId="124" priority="40" stopIfTrue="1" operator="lessThan">
      <formula>0</formula>
    </cfRule>
  </conditionalFormatting>
  <conditionalFormatting sqref="M22">
    <cfRule type="cellIs" dxfId="123" priority="42" stopIfTrue="1" operator="lessThan">
      <formula>0</formula>
    </cfRule>
  </conditionalFormatting>
  <conditionalFormatting sqref="M23">
    <cfRule type="cellIs" dxfId="122" priority="44" stopIfTrue="1" operator="lessThan">
      <formula>0</formula>
    </cfRule>
  </conditionalFormatting>
  <conditionalFormatting sqref="M24">
    <cfRule type="cellIs" dxfId="121" priority="46" stopIfTrue="1" operator="lessThan">
      <formula>0</formula>
    </cfRule>
  </conditionalFormatting>
  <conditionalFormatting sqref="M25">
    <cfRule type="cellIs" dxfId="120" priority="48" stopIfTrue="1" operator="lessThan">
      <formula>0</formula>
    </cfRule>
  </conditionalFormatting>
  <conditionalFormatting sqref="M26">
    <cfRule type="cellIs" dxfId="119" priority="50" stopIfTrue="1" operator="lessThan">
      <formula>0</formula>
    </cfRule>
  </conditionalFormatting>
  <conditionalFormatting sqref="M27">
    <cfRule type="cellIs" dxfId="118" priority="52" stopIfTrue="1" operator="lessThan">
      <formula>0</formula>
    </cfRule>
  </conditionalFormatting>
  <conditionalFormatting sqref="M28">
    <cfRule type="cellIs" dxfId="117" priority="54" stopIfTrue="1" operator="lessThan">
      <formula>0</formula>
    </cfRule>
  </conditionalFormatting>
  <conditionalFormatting sqref="M29">
    <cfRule type="cellIs" dxfId="116" priority="56" stopIfTrue="1" operator="lessThan">
      <formula>0</formula>
    </cfRule>
  </conditionalFormatting>
  <conditionalFormatting sqref="M30">
    <cfRule type="cellIs" dxfId="115" priority="58" stopIfTrue="1" operator="lessThan">
      <formula>0</formula>
    </cfRule>
  </conditionalFormatting>
  <conditionalFormatting sqref="M31">
    <cfRule type="cellIs" dxfId="114" priority="60" stopIfTrue="1" operator="lessThan">
      <formula>0</formula>
    </cfRule>
  </conditionalFormatting>
  <conditionalFormatting sqref="M32">
    <cfRule type="cellIs" dxfId="113" priority="62" stopIfTrue="1" operator="lessThan">
      <formula>0</formula>
    </cfRule>
  </conditionalFormatting>
  <conditionalFormatting sqref="M33">
    <cfRule type="cellIs" dxfId="112" priority="64" stopIfTrue="1" operator="lessThan">
      <formula>0</formula>
    </cfRule>
  </conditionalFormatting>
  <conditionalFormatting sqref="M34">
    <cfRule type="cellIs" dxfId="111" priority="66" stopIfTrue="1" operator="lessThan">
      <formula>0</formula>
    </cfRule>
  </conditionalFormatting>
  <conditionalFormatting sqref="M35">
    <cfRule type="cellIs" dxfId="110" priority="68" stopIfTrue="1" operator="lessThan">
      <formula>0</formula>
    </cfRule>
  </conditionalFormatting>
  <conditionalFormatting sqref="M36">
    <cfRule type="cellIs" dxfId="109" priority="70" stopIfTrue="1" operator="lessThan">
      <formula>0</formula>
    </cfRule>
  </conditionalFormatting>
  <conditionalFormatting sqref="M37">
    <cfRule type="cellIs" dxfId="108" priority="72" stopIfTrue="1" operator="lessThan">
      <formula>0</formula>
    </cfRule>
  </conditionalFormatting>
  <conditionalFormatting sqref="M38">
    <cfRule type="cellIs" dxfId="107" priority="74" stopIfTrue="1" operator="lessThan">
      <formula>0</formula>
    </cfRule>
  </conditionalFormatting>
  <conditionalFormatting sqref="M39">
    <cfRule type="cellIs" dxfId="106" priority="76" stopIfTrue="1" operator="lessThan">
      <formula>0</formula>
    </cfRule>
  </conditionalFormatting>
  <conditionalFormatting sqref="M40">
    <cfRule type="cellIs" dxfId="105" priority="78" stopIfTrue="1" operator="lessThan">
      <formula>0</formula>
    </cfRule>
  </conditionalFormatting>
  <conditionalFormatting sqref="M41">
    <cfRule type="cellIs" dxfId="104" priority="80" stopIfTrue="1" operator="lessThan">
      <formula>0</formula>
    </cfRule>
  </conditionalFormatting>
  <conditionalFormatting sqref="M42">
    <cfRule type="cellIs" dxfId="103" priority="82" stopIfTrue="1" operator="lessThan">
      <formula>0</formula>
    </cfRule>
  </conditionalFormatting>
  <conditionalFormatting sqref="M43">
    <cfRule type="cellIs" dxfId="102" priority="84" stopIfTrue="1" operator="lessThan">
      <formula>0</formula>
    </cfRule>
  </conditionalFormatting>
  <conditionalFormatting sqref="M44">
    <cfRule type="cellIs" dxfId="101" priority="86" stopIfTrue="1" operator="lessThan">
      <formula>0</formula>
    </cfRule>
  </conditionalFormatting>
  <conditionalFormatting sqref="M45">
    <cfRule type="cellIs" dxfId="100" priority="88" stopIfTrue="1" operator="lessThan">
      <formula>0</formula>
    </cfRule>
  </conditionalFormatting>
  <conditionalFormatting sqref="M46">
    <cfRule type="cellIs" dxfId="99" priority="90" stopIfTrue="1" operator="lessThan">
      <formula>0</formula>
    </cfRule>
  </conditionalFormatting>
  <conditionalFormatting sqref="M47">
    <cfRule type="cellIs" dxfId="98" priority="92" stopIfTrue="1" operator="lessThan">
      <formula>0</formula>
    </cfRule>
  </conditionalFormatting>
  <conditionalFormatting sqref="M48">
    <cfRule type="cellIs" dxfId="97" priority="94" stopIfTrue="1" operator="lessThan">
      <formula>0</formula>
    </cfRule>
  </conditionalFormatting>
  <conditionalFormatting sqref="M49">
    <cfRule type="cellIs" dxfId="96" priority="96" stopIfTrue="1" operator="lessThan">
      <formula>0</formula>
    </cfRule>
  </conditionalFormatting>
  <conditionalFormatting sqref="M50">
    <cfRule type="cellIs" dxfId="95" priority="98" stopIfTrue="1" operator="lessThan">
      <formula>0</formula>
    </cfRule>
  </conditionalFormatting>
  <conditionalFormatting sqref="M51">
    <cfRule type="cellIs" dxfId="94" priority="100" stopIfTrue="1" operator="lessThan">
      <formula>0</formula>
    </cfRule>
  </conditionalFormatting>
  <conditionalFormatting sqref="M52">
    <cfRule type="cellIs" dxfId="93" priority="102" stopIfTrue="1" operator="lessThan">
      <formula>0</formula>
    </cfRule>
  </conditionalFormatting>
  <conditionalFormatting sqref="M53">
    <cfRule type="cellIs" dxfId="92" priority="104" stopIfTrue="1" operator="lessThan">
      <formula>0</formula>
    </cfRule>
  </conditionalFormatting>
  <conditionalFormatting sqref="M54">
    <cfRule type="cellIs" dxfId="91" priority="106" stopIfTrue="1" operator="lessThan">
      <formula>0</formula>
    </cfRule>
  </conditionalFormatting>
  <conditionalFormatting sqref="M55">
    <cfRule type="cellIs" dxfId="90" priority="108" stopIfTrue="1" operator="lessThan">
      <formula>0</formula>
    </cfRule>
  </conditionalFormatting>
  <conditionalFormatting sqref="M56">
    <cfRule type="cellIs" dxfId="89" priority="110" stopIfTrue="1" operator="lessThan">
      <formula>0</formula>
    </cfRule>
  </conditionalFormatting>
  <conditionalFormatting sqref="M57">
    <cfRule type="cellIs" dxfId="88" priority="112" stopIfTrue="1" operator="lessThan">
      <formula>0</formula>
    </cfRule>
  </conditionalFormatting>
  <conditionalFormatting sqref="M58">
    <cfRule type="cellIs" dxfId="87" priority="114" stopIfTrue="1" operator="lessThan">
      <formula>0</formula>
    </cfRule>
  </conditionalFormatting>
  <conditionalFormatting sqref="M59">
    <cfRule type="cellIs" dxfId="86" priority="116" stopIfTrue="1" operator="lessThan">
      <formula>0</formula>
    </cfRule>
  </conditionalFormatting>
  <conditionalFormatting sqref="M60">
    <cfRule type="cellIs" dxfId="85" priority="118" stopIfTrue="1" operator="lessThan">
      <formula>0</formula>
    </cfRule>
  </conditionalFormatting>
  <conditionalFormatting sqref="M61">
    <cfRule type="cellIs" dxfId="84" priority="120" stopIfTrue="1" operator="lessThan">
      <formula>0</formula>
    </cfRule>
  </conditionalFormatting>
  <conditionalFormatting sqref="M62">
    <cfRule type="cellIs" dxfId="83" priority="122" stopIfTrue="1" operator="lessThan">
      <formula>0</formula>
    </cfRule>
  </conditionalFormatting>
  <conditionalFormatting sqref="M63">
    <cfRule type="cellIs" dxfId="82" priority="124" stopIfTrue="1" operator="lessThan">
      <formula>0</formula>
    </cfRule>
  </conditionalFormatting>
  <conditionalFormatting sqref="M64">
    <cfRule type="cellIs" dxfId="81" priority="126" stopIfTrue="1" operator="lessThan">
      <formula>0</formula>
    </cfRule>
  </conditionalFormatting>
  <conditionalFormatting sqref="M65">
    <cfRule type="cellIs" dxfId="80" priority="128" stopIfTrue="1" operator="lessThan">
      <formula>0</formula>
    </cfRule>
  </conditionalFormatting>
  <conditionalFormatting sqref="M66">
    <cfRule type="cellIs" dxfId="79" priority="130" stopIfTrue="1" operator="lessThan">
      <formula>0</formula>
    </cfRule>
  </conditionalFormatting>
  <conditionalFormatting sqref="M67">
    <cfRule type="cellIs" dxfId="78" priority="132" stopIfTrue="1" operator="lessThan">
      <formula>0</formula>
    </cfRule>
  </conditionalFormatting>
  <conditionalFormatting sqref="M68">
    <cfRule type="cellIs" dxfId="77" priority="134" stopIfTrue="1" operator="lessThan">
      <formula>0</formula>
    </cfRule>
  </conditionalFormatting>
  <conditionalFormatting sqref="M69">
    <cfRule type="cellIs" dxfId="76" priority="136" stopIfTrue="1" operator="lessThan">
      <formula>0</formula>
    </cfRule>
  </conditionalFormatting>
  <conditionalFormatting sqref="M70">
    <cfRule type="cellIs" dxfId="75" priority="138" stopIfTrue="1" operator="lessThan">
      <formula>0</formula>
    </cfRule>
  </conditionalFormatting>
  <conditionalFormatting sqref="M71">
    <cfRule type="cellIs" dxfId="74" priority="140" stopIfTrue="1" operator="lessThan">
      <formula>0</formula>
    </cfRule>
  </conditionalFormatting>
  <conditionalFormatting sqref="M72">
    <cfRule type="cellIs" dxfId="73" priority="142" stopIfTrue="1" operator="lessThan">
      <formula>0</formula>
    </cfRule>
  </conditionalFormatting>
  <conditionalFormatting sqref="M73">
    <cfRule type="cellIs" dxfId="72" priority="144" stopIfTrue="1" operator="lessThan">
      <formula>0</formula>
    </cfRule>
  </conditionalFormatting>
  <conditionalFormatting sqref="M74">
    <cfRule type="cellIs" dxfId="71" priority="146" stopIfTrue="1" operator="lessThan">
      <formula>0</formula>
    </cfRule>
  </conditionalFormatting>
  <conditionalFormatting sqref="M75">
    <cfRule type="cellIs" dxfId="70" priority="148" stopIfTrue="1" operator="lessThan">
      <formula>0</formula>
    </cfRule>
  </conditionalFormatting>
  <conditionalFormatting sqref="M76">
    <cfRule type="cellIs" dxfId="69" priority="150" stopIfTrue="1" operator="lessThan">
      <formula>0</formula>
    </cfRule>
  </conditionalFormatting>
  <conditionalFormatting sqref="M77">
    <cfRule type="cellIs" dxfId="68" priority="152" stopIfTrue="1" operator="lessThan">
      <formula>0</formula>
    </cfRule>
  </conditionalFormatting>
  <conditionalFormatting sqref="M78">
    <cfRule type="cellIs" dxfId="67" priority="154" stopIfTrue="1" operator="lessThan">
      <formula>0</formula>
    </cfRule>
  </conditionalFormatting>
  <conditionalFormatting sqref="M79">
    <cfRule type="cellIs" dxfId="66" priority="156" stopIfTrue="1" operator="lessThan">
      <formula>0</formula>
    </cfRule>
  </conditionalFormatting>
  <conditionalFormatting sqref="M80">
    <cfRule type="cellIs" dxfId="65" priority="158" stopIfTrue="1" operator="lessThan">
      <formula>0</formula>
    </cfRule>
  </conditionalFormatting>
  <conditionalFormatting sqref="M81">
    <cfRule type="cellIs" dxfId="64" priority="160" stopIfTrue="1" operator="lessThan">
      <formula>0</formula>
    </cfRule>
  </conditionalFormatting>
  <conditionalFormatting sqref="M82">
    <cfRule type="cellIs" dxfId="63" priority="162" stopIfTrue="1" operator="lessThan">
      <formula>0</formula>
    </cfRule>
  </conditionalFormatting>
  <conditionalFormatting sqref="M83">
    <cfRule type="cellIs" dxfId="62" priority="164" stopIfTrue="1" operator="lessThan">
      <formula>0</formula>
    </cfRule>
  </conditionalFormatting>
  <conditionalFormatting sqref="M84">
    <cfRule type="cellIs" dxfId="61" priority="166" stopIfTrue="1" operator="lessThan">
      <formula>0</formula>
    </cfRule>
  </conditionalFormatting>
  <conditionalFormatting sqref="M85">
    <cfRule type="cellIs" dxfId="60" priority="168" stopIfTrue="1" operator="lessThan">
      <formula>0</formula>
    </cfRule>
  </conditionalFormatting>
  <conditionalFormatting sqref="M86">
    <cfRule type="cellIs" dxfId="59" priority="170" stopIfTrue="1" operator="lessThan">
      <formula>0</formula>
    </cfRule>
  </conditionalFormatting>
  <conditionalFormatting sqref="M87">
    <cfRule type="cellIs" dxfId="58" priority="172" stopIfTrue="1" operator="lessThan">
      <formula>0</formula>
    </cfRule>
  </conditionalFormatting>
  <conditionalFormatting sqref="M88">
    <cfRule type="cellIs" dxfId="57" priority="174" stopIfTrue="1" operator="lessThan">
      <formula>0</formula>
    </cfRule>
  </conditionalFormatting>
  <conditionalFormatting sqref="M89">
    <cfRule type="cellIs" dxfId="56" priority="176" stopIfTrue="1" operator="lessThan">
      <formula>0</formula>
    </cfRule>
  </conditionalFormatting>
  <conditionalFormatting sqref="M90">
    <cfRule type="cellIs" dxfId="55" priority="178" stopIfTrue="1" operator="lessThan">
      <formula>0</formula>
    </cfRule>
  </conditionalFormatting>
  <conditionalFormatting sqref="M91">
    <cfRule type="cellIs" dxfId="54" priority="180" stopIfTrue="1" operator="lessThan">
      <formula>0</formula>
    </cfRule>
  </conditionalFormatting>
  <conditionalFormatting sqref="M92">
    <cfRule type="cellIs" dxfId="53" priority="182" stopIfTrue="1" operator="lessThan">
      <formula>0</formula>
    </cfRule>
  </conditionalFormatting>
  <conditionalFormatting sqref="M93">
    <cfRule type="cellIs" dxfId="52" priority="184" stopIfTrue="1" operator="lessThan">
      <formula>0</formula>
    </cfRule>
  </conditionalFormatting>
  <conditionalFormatting sqref="M94">
    <cfRule type="cellIs" dxfId="51" priority="186" stopIfTrue="1" operator="lessThan">
      <formula>0</formula>
    </cfRule>
  </conditionalFormatting>
  <conditionalFormatting sqref="M95">
    <cfRule type="cellIs" dxfId="50" priority="188" stopIfTrue="1" operator="lessThan">
      <formula>0</formula>
    </cfRule>
  </conditionalFormatting>
  <conditionalFormatting sqref="M96">
    <cfRule type="cellIs" dxfId="49" priority="190" stopIfTrue="1" operator="lessThan">
      <formula>0</formula>
    </cfRule>
  </conditionalFormatting>
  <conditionalFormatting sqref="M97">
    <cfRule type="cellIs" dxfId="48" priority="192" stopIfTrue="1" operator="lessThan">
      <formula>0</formula>
    </cfRule>
  </conditionalFormatting>
  <conditionalFormatting sqref="M98">
    <cfRule type="cellIs" dxfId="47" priority="194" stopIfTrue="1" operator="lessThan">
      <formula>0</formula>
    </cfRule>
  </conditionalFormatting>
  <conditionalFormatting sqref="M99">
    <cfRule type="cellIs" dxfId="46" priority="196" stopIfTrue="1" operator="lessThan">
      <formula>0</formula>
    </cfRule>
  </conditionalFormatting>
  <conditionalFormatting sqref="M100">
    <cfRule type="cellIs" dxfId="45" priority="198" stopIfTrue="1" operator="lessThan">
      <formula>0</formula>
    </cfRule>
  </conditionalFormatting>
  <conditionalFormatting sqref="M101">
    <cfRule type="cellIs" dxfId="44" priority="200" stopIfTrue="1" operator="lessThan">
      <formula>0</formula>
    </cfRule>
  </conditionalFormatting>
  <conditionalFormatting sqref="M102">
    <cfRule type="cellIs" dxfId="43" priority="202" stopIfTrue="1" operator="lessThan">
      <formula>0</formula>
    </cfRule>
  </conditionalFormatting>
  <conditionalFormatting sqref="M103">
    <cfRule type="cellIs" dxfId="42" priority="204" stopIfTrue="1" operator="lessThan">
      <formula>0</formula>
    </cfRule>
  </conditionalFormatting>
  <conditionalFormatting sqref="M104">
    <cfRule type="cellIs" dxfId="41" priority="206" stopIfTrue="1" operator="lessThan">
      <formula>0</formula>
    </cfRule>
  </conditionalFormatting>
  <conditionalFormatting sqref="M105">
    <cfRule type="cellIs" dxfId="40" priority="208" stopIfTrue="1" operator="lessThan">
      <formula>0</formula>
    </cfRule>
  </conditionalFormatting>
  <conditionalFormatting sqref="M106">
    <cfRule type="cellIs" dxfId="39" priority="210" stopIfTrue="1" operator="lessThan">
      <formula>0</formula>
    </cfRule>
  </conditionalFormatting>
  <conditionalFormatting sqref="M107">
    <cfRule type="cellIs" dxfId="38" priority="212" stopIfTrue="1" operator="lessThan">
      <formula>0</formula>
    </cfRule>
  </conditionalFormatting>
  <conditionalFormatting sqref="M108">
    <cfRule type="cellIs" dxfId="37" priority="214" stopIfTrue="1" operator="lessThan">
      <formula>0</formula>
    </cfRule>
  </conditionalFormatting>
  <conditionalFormatting sqref="M109">
    <cfRule type="cellIs" dxfId="36" priority="216" stopIfTrue="1" operator="lessThan">
      <formula>0</formula>
    </cfRule>
  </conditionalFormatting>
  <conditionalFormatting sqref="M110">
    <cfRule type="cellIs" dxfId="35" priority="218" stopIfTrue="1" operator="lessThan">
      <formula>0</formula>
    </cfRule>
  </conditionalFormatting>
  <conditionalFormatting sqref="M111">
    <cfRule type="cellIs" dxfId="34" priority="220" stopIfTrue="1" operator="lessThan">
      <formula>0</formula>
    </cfRule>
  </conditionalFormatting>
  <conditionalFormatting sqref="M112">
    <cfRule type="cellIs" dxfId="33" priority="222" stopIfTrue="1" operator="lessThan">
      <formula>0</formula>
    </cfRule>
  </conditionalFormatting>
  <conditionalFormatting sqref="M113">
    <cfRule type="cellIs" dxfId="32" priority="224" stopIfTrue="1" operator="lessThan">
      <formula>0</formula>
    </cfRule>
  </conditionalFormatting>
  <conditionalFormatting sqref="M114">
    <cfRule type="cellIs" dxfId="31" priority="226" stopIfTrue="1" operator="lessThan">
      <formula>0</formula>
    </cfRule>
  </conditionalFormatting>
  <conditionalFormatting sqref="M115">
    <cfRule type="cellIs" dxfId="30" priority="228" stopIfTrue="1" operator="lessThan">
      <formula>0</formula>
    </cfRule>
  </conditionalFormatting>
  <conditionalFormatting sqref="M116">
    <cfRule type="cellIs" dxfId="29" priority="230" stopIfTrue="1" operator="lessThan">
      <formula>0</formula>
    </cfRule>
  </conditionalFormatting>
  <conditionalFormatting sqref="M117">
    <cfRule type="cellIs" dxfId="28" priority="232" stopIfTrue="1" operator="lessThan">
      <formula>0</formula>
    </cfRule>
  </conditionalFormatting>
  <conditionalFormatting sqref="M118">
    <cfRule type="cellIs" dxfId="27" priority="234" stopIfTrue="1" operator="lessThan">
      <formula>0</formula>
    </cfRule>
  </conditionalFormatting>
  <conditionalFormatting sqref="M119">
    <cfRule type="cellIs" dxfId="26" priority="236" stopIfTrue="1" operator="lessThan">
      <formula>0</formula>
    </cfRule>
  </conditionalFormatting>
  <conditionalFormatting sqref="M120">
    <cfRule type="cellIs" dxfId="25" priority="238" stopIfTrue="1" operator="lessThan">
      <formula>0</formula>
    </cfRule>
  </conditionalFormatting>
  <conditionalFormatting sqref="M121">
    <cfRule type="cellIs" dxfId="24" priority="240" stopIfTrue="1" operator="lessThan">
      <formula>0</formula>
    </cfRule>
  </conditionalFormatting>
  <conditionalFormatting sqref="M122">
    <cfRule type="cellIs" dxfId="23" priority="242" stopIfTrue="1" operator="lessThan">
      <formula>0</formula>
    </cfRule>
  </conditionalFormatting>
  <conditionalFormatting sqref="M123">
    <cfRule type="cellIs" dxfId="22" priority="244" stopIfTrue="1" operator="lessThan">
      <formula>0</formula>
    </cfRule>
  </conditionalFormatting>
  <conditionalFormatting sqref="M124">
    <cfRule type="cellIs" dxfId="21" priority="246" stopIfTrue="1" operator="lessThan">
      <formula>0</formula>
    </cfRule>
  </conditionalFormatting>
  <conditionalFormatting sqref="M125">
    <cfRule type="cellIs" dxfId="20" priority="248" stopIfTrue="1" operator="lessThan">
      <formula>0</formula>
    </cfRule>
  </conditionalFormatting>
  <conditionalFormatting sqref="M126">
    <cfRule type="cellIs" dxfId="19" priority="250" stopIfTrue="1" operator="lessThan">
      <formula>0</formula>
    </cfRule>
  </conditionalFormatting>
  <conditionalFormatting sqref="M127">
    <cfRule type="cellIs" dxfId="18" priority="252" stopIfTrue="1" operator="lessThan">
      <formula>0</formula>
    </cfRule>
  </conditionalFormatting>
  <conditionalFormatting sqref="M128">
    <cfRule type="cellIs" dxfId="17" priority="254" stopIfTrue="1" operator="lessThan">
      <formula>0</formula>
    </cfRule>
  </conditionalFormatting>
  <conditionalFormatting sqref="M129">
    <cfRule type="cellIs" dxfId="16" priority="256" stopIfTrue="1" operator="lessThan">
      <formula>0</formula>
    </cfRule>
  </conditionalFormatting>
  <conditionalFormatting sqref="M130">
    <cfRule type="cellIs" dxfId="15" priority="258" stopIfTrue="1" operator="lessThan">
      <formula>0</formula>
    </cfRule>
  </conditionalFormatting>
  <conditionalFormatting sqref="M131">
    <cfRule type="cellIs" dxfId="14" priority="260" stopIfTrue="1" operator="lessThan">
      <formula>0</formula>
    </cfRule>
  </conditionalFormatting>
  <conditionalFormatting sqref="M132">
    <cfRule type="cellIs" dxfId="13" priority="262" stopIfTrue="1" operator="lessThan">
      <formula>0</formula>
    </cfRule>
  </conditionalFormatting>
  <conditionalFormatting sqref="M133">
    <cfRule type="cellIs" dxfId="12" priority="264" stopIfTrue="1" operator="lessThan">
      <formula>0</formula>
    </cfRule>
  </conditionalFormatting>
  <conditionalFormatting sqref="M134">
    <cfRule type="cellIs" dxfId="11" priority="266" stopIfTrue="1" operator="lessThan">
      <formula>0</formula>
    </cfRule>
  </conditionalFormatting>
  <conditionalFormatting sqref="M135">
    <cfRule type="cellIs" dxfId="10" priority="268" stopIfTrue="1" operator="lessThan">
      <formula>0</formula>
    </cfRule>
  </conditionalFormatting>
  <conditionalFormatting sqref="M136">
    <cfRule type="cellIs" dxfId="9" priority="270" stopIfTrue="1" operator="lessThan">
      <formula>0</formula>
    </cfRule>
  </conditionalFormatting>
  <conditionalFormatting sqref="M137">
    <cfRule type="cellIs" dxfId="8" priority="272" stopIfTrue="1" operator="lessThan">
      <formula>0</formula>
    </cfRule>
  </conditionalFormatting>
  <conditionalFormatting sqref="M138">
    <cfRule type="cellIs" dxfId="7" priority="274" stopIfTrue="1" operator="lessThan">
      <formula>0</formula>
    </cfRule>
  </conditionalFormatting>
  <conditionalFormatting sqref="M139">
    <cfRule type="cellIs" dxfId="6" priority="276" stopIfTrue="1" operator="lessThan">
      <formula>0</formula>
    </cfRule>
  </conditionalFormatting>
  <conditionalFormatting sqref="M140">
    <cfRule type="cellIs" dxfId="5" priority="278" stopIfTrue="1" operator="lessThan">
      <formula>0</formula>
    </cfRule>
  </conditionalFormatting>
  <conditionalFormatting sqref="M141">
    <cfRule type="cellIs" dxfId="4" priority="280" stopIfTrue="1" operator="lessThan">
      <formula>0</formula>
    </cfRule>
  </conditionalFormatting>
  <conditionalFormatting sqref="M142">
    <cfRule type="cellIs" dxfId="3" priority="282" stopIfTrue="1" operator="lessThan">
      <formula>0</formula>
    </cfRule>
  </conditionalFormatting>
  <conditionalFormatting sqref="M143">
    <cfRule type="cellIs" dxfId="2" priority="284" stopIfTrue="1" operator="lessThan">
      <formula>0</formula>
    </cfRule>
  </conditionalFormatting>
  <conditionalFormatting sqref="M144">
    <cfRule type="cellIs" dxfId="1" priority="286" stopIfTrue="1" operator="lessThan">
      <formula>0</formula>
    </cfRule>
  </conditionalFormatting>
  <conditionalFormatting sqref="M145">
    <cfRule type="cellIs" dxfId="0" priority="288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2024-11-04T22:08:11Z</dcterms:created>
  <dcterms:modified xsi:type="dcterms:W3CDTF">2024-11-06T23:27:19Z</dcterms:modified>
</cp:coreProperties>
</file>