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Março\"/>
    </mc:Choice>
  </mc:AlternateContent>
  <xr:revisionPtr revIDLastSave="0" documentId="13_ncr:1_{3334B1A4-32BA-4671-9156-D8A033B873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relatorioMensal!$A$1:$S$146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N9" i="1" s="1"/>
  <c r="L135" i="1"/>
  <c r="N135" i="1" s="1"/>
  <c r="L3" i="1"/>
  <c r="N3" i="1" s="1"/>
  <c r="L133" i="1"/>
  <c r="N133" i="1" s="1"/>
  <c r="L2" i="1"/>
  <c r="N2" i="1" s="1"/>
  <c r="L132" i="1"/>
  <c r="N132" i="1" s="1"/>
  <c r="L128" i="1"/>
  <c r="N128" i="1" s="1"/>
  <c r="L7" i="1"/>
  <c r="L123" i="1"/>
  <c r="N123" i="1" s="1"/>
  <c r="L122" i="1"/>
  <c r="K121" i="1"/>
  <c r="N121" i="1" s="1"/>
  <c r="L120" i="1"/>
  <c r="N120" i="1" s="1"/>
  <c r="L118" i="1"/>
  <c r="N118" i="1" s="1"/>
  <c r="L117" i="1"/>
  <c r="N117" i="1" s="1"/>
  <c r="L116" i="1"/>
  <c r="L110" i="1"/>
  <c r="L142" i="1"/>
  <c r="N142" i="1" s="1"/>
  <c r="L109" i="1"/>
  <c r="L8" i="1"/>
  <c r="L104" i="1"/>
  <c r="N104" i="1" s="1"/>
  <c r="L102" i="1"/>
  <c r="N102" i="1" s="1"/>
  <c r="L101" i="1"/>
  <c r="N101" i="1" s="1"/>
  <c r="L99" i="1"/>
  <c r="N99" i="1" s="1"/>
  <c r="L96" i="1"/>
  <c r="L114" i="1"/>
  <c r="N114" i="1"/>
  <c r="L93" i="1"/>
  <c r="L90" i="1"/>
  <c r="L81" i="1"/>
  <c r="L94" i="1"/>
  <c r="L82" i="1"/>
  <c r="L70" i="1"/>
  <c r="N70" i="1"/>
  <c r="L77" i="1"/>
  <c r="N77" i="1"/>
  <c r="L72" i="1"/>
  <c r="N72" i="1" s="1"/>
  <c r="L71" i="1"/>
  <c r="N71" i="1" s="1"/>
  <c r="L69" i="1"/>
  <c r="L64" i="1"/>
  <c r="N64" i="1" s="1"/>
  <c r="L62" i="1"/>
  <c r="N62" i="1" s="1"/>
  <c r="L59" i="1"/>
  <c r="L6" i="1"/>
  <c r="L91" i="1"/>
  <c r="L56" i="1"/>
  <c r="N56" i="1" s="1"/>
  <c r="N91" i="1"/>
  <c r="L40" i="1"/>
  <c r="L50" i="1"/>
  <c r="N50" i="1" s="1"/>
  <c r="K5" i="1"/>
  <c r="N5" i="1" s="1"/>
  <c r="L48" i="1"/>
  <c r="N48" i="1" s="1"/>
  <c r="L15" i="1"/>
  <c r="N15" i="1"/>
  <c r="L39" i="1"/>
  <c r="N39" i="1" s="1"/>
  <c r="L12" i="1"/>
  <c r="N12" i="1" s="1"/>
  <c r="L33" i="1"/>
  <c r="N20" i="1"/>
  <c r="N21" i="1"/>
  <c r="N22" i="1"/>
  <c r="N23" i="1"/>
  <c r="N4" i="1"/>
  <c r="N25" i="1"/>
  <c r="N26" i="1"/>
  <c r="N27" i="1"/>
  <c r="N28" i="1"/>
  <c r="N11" i="1"/>
  <c r="N30" i="1"/>
  <c r="N31" i="1"/>
  <c r="N32" i="1"/>
  <c r="N33" i="1"/>
  <c r="N34" i="1"/>
  <c r="N35" i="1"/>
  <c r="N37" i="1"/>
  <c r="N38" i="1"/>
  <c r="N13" i="1"/>
  <c r="N14" i="1"/>
  <c r="N41" i="1"/>
  <c r="N42" i="1"/>
  <c r="N43" i="1"/>
  <c r="N44" i="1"/>
  <c r="N45" i="1"/>
  <c r="N46" i="1"/>
  <c r="N47" i="1"/>
  <c r="N16" i="1"/>
  <c r="N24" i="1"/>
  <c r="N49" i="1"/>
  <c r="N29" i="1"/>
  <c r="N52" i="1"/>
  <c r="N53" i="1"/>
  <c r="N36" i="1"/>
  <c r="N40" i="1"/>
  <c r="N55" i="1"/>
  <c r="N57" i="1"/>
  <c r="N58" i="1"/>
  <c r="N59" i="1"/>
  <c r="N60" i="1"/>
  <c r="N51" i="1"/>
  <c r="N6" i="1"/>
  <c r="N63" i="1"/>
  <c r="N65" i="1"/>
  <c r="N66" i="1"/>
  <c r="N67" i="1"/>
  <c r="N17" i="1"/>
  <c r="N68" i="1"/>
  <c r="N69" i="1"/>
  <c r="N54" i="1"/>
  <c r="N73" i="1"/>
  <c r="N74" i="1"/>
  <c r="N75" i="1"/>
  <c r="N76" i="1"/>
  <c r="N61" i="1"/>
  <c r="N79" i="1"/>
  <c r="N80" i="1"/>
  <c r="N82" i="1"/>
  <c r="N83" i="1"/>
  <c r="N78" i="1"/>
  <c r="N81" i="1"/>
  <c r="N84" i="1"/>
  <c r="N85" i="1"/>
  <c r="N18" i="1"/>
  <c r="N86" i="1"/>
  <c r="N87" i="1"/>
  <c r="N88" i="1"/>
  <c r="N89" i="1"/>
  <c r="N90" i="1"/>
  <c r="N92" i="1"/>
  <c r="N93" i="1"/>
  <c r="N94" i="1"/>
  <c r="N95" i="1"/>
  <c r="N96" i="1"/>
  <c r="N97" i="1"/>
  <c r="N98" i="1"/>
  <c r="N100" i="1"/>
  <c r="N103" i="1"/>
  <c r="N105" i="1"/>
  <c r="N8" i="1"/>
  <c r="N106" i="1"/>
  <c r="N107" i="1"/>
  <c r="N108" i="1"/>
  <c r="N109" i="1"/>
  <c r="N110" i="1"/>
  <c r="N111" i="1"/>
  <c r="N112" i="1"/>
  <c r="N113" i="1"/>
  <c r="N115" i="1"/>
  <c r="N116" i="1"/>
  <c r="N119" i="1"/>
  <c r="N122" i="1"/>
  <c r="N124" i="1"/>
  <c r="N125" i="1"/>
  <c r="N126" i="1"/>
  <c r="N127" i="1"/>
  <c r="N7" i="1"/>
  <c r="N129" i="1"/>
  <c r="N130" i="1"/>
  <c r="N131" i="1"/>
  <c r="N134" i="1"/>
  <c r="N136" i="1"/>
  <c r="N137" i="1"/>
  <c r="N138" i="1"/>
  <c r="N139" i="1"/>
  <c r="N140" i="1"/>
  <c r="N141" i="1"/>
  <c r="N143" i="1"/>
  <c r="N19" i="1"/>
  <c r="N144" i="1"/>
  <c r="N145" i="1"/>
  <c r="N146" i="1"/>
  <c r="N10" i="1"/>
  <c r="K10" i="1"/>
  <c r="L25" i="1"/>
  <c r="L31" i="1"/>
  <c r="L4" i="1"/>
</calcChain>
</file>

<file path=xl/sharedStrings.xml><?xml version="1.0" encoding="utf-8"?>
<sst xmlns="http://schemas.openxmlformats.org/spreadsheetml/2006/main" count="744" uniqueCount="459">
  <si>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</si>
  <si>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</si>
  <si>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</si>
  <si>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</si>
  <si>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</si>
  <si>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</si>
  <si>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</si>
  <si>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</si>
  <si>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</si>
  <si>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</si>
  <si>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</si>
  <si>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</si>
  <si>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</si>
  <si>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</si>
  <si>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</si>
  <si>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</si>
  <si>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</si>
  <si>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</si>
  <si>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</si>
  <si>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</si>
  <si>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</si>
  <si>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</si>
  <si>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</si>
  <si>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</si>
  <si>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</si>
  <si>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</si>
  <si>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</si>
  <si>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</si>
  <si>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</si>
  <si>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</si>
  <si>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</si>
  <si>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</si>
  <si>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</si>
  <si>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</si>
  <si>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</si>
  <si>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</si>
  <si>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</si>
  <si>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</si>
  <si>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</si>
  <si>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</si>
  <si>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</si>
  <si>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</si>
  <si>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</si>
  <si>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</si>
  <si>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</si>
  <si>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</si>
  <si>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</si>
  <si>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</si>
  <si>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</si>
  <si>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</si>
  <si>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</si>
  <si>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</si>
  <si>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</si>
  <si>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</si>
  <si>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</si>
  <si>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</si>
  <si>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</si>
  <si>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</si>
  <si>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</si>
  <si>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</si>
  <si>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</si>
  <si>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</si>
  <si>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</si>
  <si>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</si>
  <si>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</si>
  <si>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</si>
  <si>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</si>
  <si>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</si>
  <si>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</si>
  <si>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</si>
  <si>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</si>
  <si>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</si>
  <si>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</si>
  <si>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</si>
  <si>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</si>
  <si>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</si>
  <si>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</si>
  <si>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</si>
  <si>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</si>
  <si>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</si>
  <si>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</si>
  <si>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</si>
  <si>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</si>
  <si>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</si>
  <si>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</si>
  <si>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</si>
  <si>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</si>
  <si>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</si>
  <si>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</si>
  <si>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</si>
  <si>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19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</si>
  <si>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</si>
  <si>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</si>
  <si>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</si>
  <si>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</si>
  <si>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</si>
  <si>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</si>
  <si>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</si>
  <si>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</si>
  <si>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</si>
  <si>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</si>
  <si>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</si>
  <si>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</si>
  <si>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</si>
  <si>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</si>
  <si>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</si>
  <si>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</si>
  <si>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</si>
  <si>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</si>
  <si>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</si>
  <si>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</si>
  <si>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</si>
  <si>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</si>
  <si>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</si>
  <si>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</si>
  <si>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</si>
  <si>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</si>
  <si>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</si>
  <si>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</si>
  <si>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</si>
  <si>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</si>
  <si>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</si>
  <si>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</si>
  <si>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</si>
  <si>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</si>
  <si>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</si>
  <si>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</si>
  <si>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</si>
  <si>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</si>
  <si>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</si>
  <si>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</si>
  <si>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</si>
  <si>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</si>
  <si>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</si>
  <si>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</si>
  <si>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</si>
  <si>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</si>
  <si>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</si>
  <si>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</si>
  <si>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</si>
  <si>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</si>
  <si>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</si>
  <si>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</si>
  <si>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</si>
  <si>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</si>
  <si>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</si>
  <si>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</si>
  <si>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</si>
  <si>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</si>
  <si>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</si>
  <si>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</si>
  <si>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</si>
  <si>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</si>
  <si>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</si>
  <si>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</si>
  <si>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</si>
  <si>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</si>
  <si>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</si>
  <si>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</si>
  <si>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</si>
  <si>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</si>
  <si>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</si>
  <si>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</si>
  <si>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</si>
  <si>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</si>
  <si>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</si>
  <si>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</si>
  <si>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</si>
  <si>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</si>
  <si>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</si>
  <si>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</si>
  <si>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</si>
  <si>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</si>
  <si>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</si>
  <si>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</si>
  <si>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</si>
  <si>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</si>
  <si>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</si>
  <si>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</si>
  <si>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</si>
  <si>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</si>
  <si>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</si>
  <si>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</si>
  <si>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</si>
  <si>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</si>
  <si>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</si>
  <si>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</si>
  <si>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</si>
  <si>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</si>
  <si>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</si>
  <si>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</si>
  <si>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</si>
  <si>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</si>
  <si>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</si>
  <si>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</si>
  <si>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</si>
  <si>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</si>
  <si>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</si>
  <si>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</si>
  <si>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</si>
  <si>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</si>
  <si>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</si>
  <si>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</si>
  <si>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</si>
  <si>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</si>
  <si>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</si>
  <si>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</si>
  <si>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</si>
  <si>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</si>
  <si>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</si>
  <si>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</si>
  <si>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</si>
  <si>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</si>
  <si>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</si>
  <si>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</si>
  <si>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</si>
  <si>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</si>
  <si>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</si>
  <si>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</si>
  <si>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</si>
  <si>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</si>
  <si>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</si>
  <si>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</si>
  <si>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</si>
  <si>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</si>
  <si>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</si>
  <si>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</si>
  <si>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</si>
  <si>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</si>
  <si>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</si>
  <si>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</si>
  <si>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</si>
  <si>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</si>
  <si>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</si>
  <si>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</si>
  <si>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</si>
  <si>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</si>
  <si>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</si>
  <si>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</si>
  <si>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</si>
  <si>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</si>
  <si>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</si>
  <si>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</si>
  <si>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</si>
  <si>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</si>
  <si>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</si>
  <si>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</si>
  <si>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</si>
  <si>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</si>
  <si>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</si>
  <si>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</si>
  <si>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</si>
  <si>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</si>
  <si>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</si>
  <si>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</si>
  <si>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</si>
  <si>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</si>
  <si>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</si>
  <si>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</si>
  <si>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</si>
  <si>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</si>
  <si>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</si>
  <si>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</si>
  <si>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</si>
  <si>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</si>
  <si>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</si>
  <si>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</si>
  <si>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</si>
  <si>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</si>
  <si>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</si>
  <si>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</si>
  <si>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</si>
  <si>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</si>
  <si>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</si>
  <si>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</si>
  <si>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</si>
  <si>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</si>
  <si>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</si>
  <si>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</si>
  <si>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</si>
  <si>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</si>
  <si>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</si>
  <si>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</si>
  <si>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</si>
  <si>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</si>
  <si>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</si>
  <si>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</si>
  <si>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</si>
  <si>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</si>
  <si>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</si>
  <si>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</si>
  <si>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</si>
  <si>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</si>
  <si>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</si>
  <si>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</si>
  <si>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</si>
  <si>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</si>
  <si>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</si>
  <si>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</si>
  <si>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</si>
  <si>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</si>
  <si>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</si>
  <si>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</si>
  <si>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</si>
  <si>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</si>
  <si>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</si>
  <si>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</si>
  <si>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</si>
  <si>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</si>
  <si>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</si>
  <si>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</si>
  <si>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</si>
  <si>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</si>
  <si>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</si>
  <si>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</si>
  <si>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</si>
  <si>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</si>
  <si>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</si>
  <si>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</si>
  <si>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</si>
  <si>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</si>
  <si>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</si>
  <si>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</si>
  <si>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</si>
  <si>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</si>
  <si>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</si>
  <si>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</si>
  <si>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</si>
  <si>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</si>
  <si>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</si>
  <si>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</si>
  <si>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</si>
  <si>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</si>
  <si>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</si>
  <si>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</si>
  <si>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</si>
  <si>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</si>
  <si>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</si>
  <si>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</si>
  <si>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</si>
  <si>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</si>
  <si>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</si>
  <si>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</si>
  <si>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</si>
  <si>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</si>
  <si>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</si>
  <si>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</si>
  <si>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</si>
  <si>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</si>
  <si>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</si>
  <si>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</si>
  <si>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</si>
  <si>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</si>
  <si>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</si>
  <si>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</si>
  <si>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</si>
  <si>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</si>
  <si>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</si>
  <si>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</si>
  <si>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</si>
  <si>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</si>
  <si>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</si>
  <si>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</si>
  <si>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</si>
  <si>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</si>
  <si>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</si>
  <si>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</si>
  <si>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</si>
  <si>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</si>
  <si>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</si>
  <si>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</si>
  <si>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</si>
  <si>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</si>
  <si>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</si>
  <si>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</si>
  <si>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</si>
  <si>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</si>
  <si>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</si>
  <si>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</si>
  <si>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</si>
  <si>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</si>
  <si>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</si>
  <si>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</si>
  <si>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</si>
  <si>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</si>
  <si>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</si>
  <si>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</si>
  <si>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</si>
  <si>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</si>
  <si>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</si>
  <si>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</si>
  <si>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</si>
  <si>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</si>
  <si>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</si>
  <si>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</si>
  <si>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</si>
  <si>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</si>
  <si>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</si>
  <si>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</si>
  <si>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</si>
  <si>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</si>
  <si>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</si>
  <si>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</si>
  <si>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</si>
  <si>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</si>
  <si>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</si>
  <si>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</si>
  <si>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</si>
  <si>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</si>
  <si>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</si>
  <si>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</si>
  <si>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</si>
  <si>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</si>
  <si>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</si>
  <si>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</si>
  <si>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</si>
  <si>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</si>
  <si>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</si>
  <si>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</si>
  <si>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</si>
  <si>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</si>
  <si>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</si>
  <si>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</si>
  <si>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</si>
  <si>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</si>
  <si>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</si>
  <si>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</si>
  <si>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</si>
  <si>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</si>
  <si>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</si>
  <si>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</si>
  <si>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</si>
  <si>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</si>
  <si>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</si>
  <si>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</si>
  <si>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</si>
  <si>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</si>
  <si>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</si>
  <si>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</si>
  <si>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</si>
  <si>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</si>
  <si>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</si>
  <si>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</si>
  <si>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</si>
  <si>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</si>
  <si>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</si>
  <si>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</si>
  <si>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validado</t>
  </si>
  <si>
    <t>abril</t>
  </si>
  <si>
    <t>115 CAF</t>
  </si>
  <si>
    <t>notificar cred</t>
  </si>
  <si>
    <t>Valor assumido pela AP</t>
  </si>
  <si>
    <t>135 CAF</t>
  </si>
  <si>
    <t>125 CAF</t>
  </si>
  <si>
    <t>100 CAF</t>
  </si>
  <si>
    <t>60 CAF</t>
  </si>
  <si>
    <t>Info</t>
  </si>
  <si>
    <t>Falar com mae</t>
  </si>
  <si>
    <t>Baixo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</si>
</sst>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64" fontId="4" fillId="3" borderId="0" xfId="2" applyNumberFormat="1"/>
    <xf numFmtId="0" fontId="4" fillId="3" borderId="0" xfId="2" applyBorder="1"/>
    <xf numFmtId="0" fontId="3" fillId="2" borderId="2" xfId="1" applyBorder="1"/>
    <xf numFmtId="0" fontId="6" fillId="5" borderId="0" xfId="4" applyBorder="1"/>
    <xf numFmtId="0" fontId="0" fillId="0" borderId="2" xfId="0" applyBorder="1"/>
    <xf numFmtId="0" fontId="1" fillId="0" borderId="3" xfId="0" applyFont="1" applyFill="1" applyBorder="1" applyAlignment="1">
      <alignment horizontal="center" vertical="top" wrapText="1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ont>
        <color rgb="FFFF0000"/>
      </font>
    </dxf>
    <dxf>
      <fill>
        <patternFill patternType="solid">
          <fgColor rgb="FFFF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46"/>
  <sheetViews>
    <sheetView tabSelected="1" zoomScaleNormal="100" workbookViewId="0">
      <pane ySplit="1" topLeftCell="A13" activePane="bottomLeft" state="frozen"/>
      <selection pane="bottomLeft" activeCell="F78" sqref="F78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7" width="12.28515625" customWidth="1"/>
  </cols>
  <sheetData>
    <row r="1" spans="1:18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2" t="s">
        <v>456</v>
      </c>
    </row>
    <row r="2" spans="1:18" ht="15" hidden="1" customHeight="1" x14ac:dyDescent="0.25">
      <c r="A2" s="4" t="s">
        <v>397</v>
      </c>
      <c r="B2" t="s">
        <v>51</v>
      </c>
      <c r="C2">
        <v>1</v>
      </c>
      <c r="D2" t="s">
        <v>398</v>
      </c>
      <c r="E2">
        <v>0</v>
      </c>
      <c r="F2">
        <v>0</v>
      </c>
      <c r="G2" s="2">
        <v>0</v>
      </c>
      <c r="H2" s="2">
        <v>0</v>
      </c>
      <c r="I2" s="2" t="s">
        <v>23</v>
      </c>
      <c r="J2" s="2">
        <v>12</v>
      </c>
      <c r="K2" s="2">
        <v>0</v>
      </c>
      <c r="L2" s="2">
        <f>142-12-100</f>
        <v>30</v>
      </c>
      <c r="M2" s="3">
        <v>0</v>
      </c>
      <c r="N2" s="3">
        <f t="shared" ref="N2:N33" si="0">K2   +  L2 + M2- (G2 + H2 + I2 + J2 )</f>
        <v>3</v>
      </c>
      <c r="P2" t="s">
        <v>399</v>
      </c>
      <c r="R2" t="s">
        <v>454</v>
      </c>
    </row>
    <row r="3" spans="1:18" ht="15" hidden="1" customHeight="1" x14ac:dyDescent="0.25">
      <c r="A3" s="4" t="s">
        <v>403</v>
      </c>
      <c r="B3" t="s">
        <v>26</v>
      </c>
      <c r="C3">
        <v>1</v>
      </c>
      <c r="D3" t="s">
        <v>404</v>
      </c>
      <c r="E3">
        <v>2</v>
      </c>
      <c r="F3">
        <v>0</v>
      </c>
      <c r="G3" s="2">
        <v>4</v>
      </c>
      <c r="H3" s="2">
        <v>0</v>
      </c>
      <c r="I3" s="2" t="s">
        <v>23</v>
      </c>
      <c r="J3" s="2">
        <v>0</v>
      </c>
      <c r="K3" s="2">
        <v>0</v>
      </c>
      <c r="L3" s="2">
        <f>141.5-100</f>
        <v>41.5</v>
      </c>
      <c r="M3" s="3">
        <v>0</v>
      </c>
      <c r="N3" s="3">
        <f t="shared" si="0"/>
        <v>22.5</v>
      </c>
      <c r="P3" t="s">
        <v>405</v>
      </c>
      <c r="R3" t="s">
        <v>454</v>
      </c>
    </row>
    <row r="4" spans="1:18" ht="15" customHeight="1" x14ac:dyDescent="0.25">
      <c r="A4" s="5" t="s">
        <v>36</v>
      </c>
      <c r="B4" t="s">
        <v>21</v>
      </c>
      <c r="C4">
        <v>1</v>
      </c>
      <c r="D4" t="s">
        <v>37</v>
      </c>
      <c r="E4">
        <v>2</v>
      </c>
      <c r="F4">
        <v>0</v>
      </c>
      <c r="G4" s="2">
        <v>4</v>
      </c>
      <c r="H4" s="2">
        <v>0</v>
      </c>
      <c r="I4" s="2" t="s">
        <v>23</v>
      </c>
      <c r="J4" s="2">
        <v>12</v>
      </c>
      <c r="K4" s="2">
        <v>0</v>
      </c>
      <c r="L4" s="2">
        <f>45-45</f>
        <v>0</v>
      </c>
      <c r="M4" s="3">
        <v>-17</v>
      </c>
      <c r="N4" s="3">
        <f>K4   +  L4 + M4- (G4 + H4 + I4 + J4 )</f>
        <v>-48</v>
      </c>
      <c r="P4" t="s">
        <v>38</v>
      </c>
    </row>
    <row r="5" spans="1:18" ht="15" hidden="1" customHeight="1" x14ac:dyDescent="0.25">
      <c r="A5" s="4" t="s">
        <v>121</v>
      </c>
      <c r="B5" t="s">
        <v>21</v>
      </c>
      <c r="C5">
        <v>1</v>
      </c>
      <c r="D5" t="s">
        <v>122</v>
      </c>
      <c r="E5">
        <v>13</v>
      </c>
      <c r="F5">
        <v>0</v>
      </c>
      <c r="G5" s="2">
        <v>30</v>
      </c>
      <c r="H5" s="2">
        <v>0</v>
      </c>
      <c r="I5" s="2" t="s">
        <v>23</v>
      </c>
      <c r="J5" s="2">
        <v>0</v>
      </c>
      <c r="K5" s="2">
        <f>144-115-29</f>
        <v>0</v>
      </c>
      <c r="L5" s="2">
        <v>67.5</v>
      </c>
      <c r="M5" s="3">
        <v>0</v>
      </c>
      <c r="N5" s="3">
        <f>K5   +  L5 + M5- (G5 + H5 + I5 + J5 )</f>
        <v>22.5</v>
      </c>
      <c r="P5" t="s">
        <v>123</v>
      </c>
      <c r="R5" t="s">
        <v>449</v>
      </c>
    </row>
    <row r="6" spans="1:18" ht="15" hidden="1" customHeight="1" x14ac:dyDescent="0.25">
      <c r="A6" s="4" t="s">
        <v>169</v>
      </c>
      <c r="B6" t="s">
        <v>21</v>
      </c>
      <c r="C6">
        <v>1</v>
      </c>
      <c r="D6" t="s">
        <v>170</v>
      </c>
      <c r="E6">
        <v>18</v>
      </c>
      <c r="F6">
        <v>0</v>
      </c>
      <c r="G6" s="2">
        <v>30</v>
      </c>
      <c r="H6" s="2">
        <v>0</v>
      </c>
      <c r="I6" s="2" t="s">
        <v>23</v>
      </c>
      <c r="J6" s="2">
        <v>12</v>
      </c>
      <c r="K6" s="2">
        <v>0</v>
      </c>
      <c r="L6" s="2">
        <f>172-115</f>
        <v>57</v>
      </c>
      <c r="M6" s="3">
        <v>0</v>
      </c>
      <c r="N6" s="3">
        <f>K6   +  L6 + M6- (G6 + H6 + I6 + J6 )</f>
        <v>0</v>
      </c>
      <c r="P6" t="s">
        <v>171</v>
      </c>
      <c r="R6" t="s">
        <v>449</v>
      </c>
    </row>
    <row r="7" spans="1:18" ht="15" hidden="1" customHeight="1" x14ac:dyDescent="0.25">
      <c r="A7" s="4" t="s">
        <v>379</v>
      </c>
      <c r="B7" t="s">
        <v>43</v>
      </c>
      <c r="C7">
        <v>1</v>
      </c>
      <c r="D7" t="s">
        <v>380</v>
      </c>
      <c r="E7">
        <v>17</v>
      </c>
      <c r="F7">
        <v>1</v>
      </c>
      <c r="G7" s="2">
        <v>35</v>
      </c>
      <c r="H7" s="2">
        <v>0</v>
      </c>
      <c r="I7" s="2" t="s">
        <v>23</v>
      </c>
      <c r="J7" s="2">
        <v>0</v>
      </c>
      <c r="K7" s="2">
        <v>0</v>
      </c>
      <c r="L7" s="2">
        <f>175-125</f>
        <v>50</v>
      </c>
      <c r="M7" s="3">
        <v>0</v>
      </c>
      <c r="N7" s="3">
        <f>K7   +  L7 + M7- (G7 + H7 + I7 + J7 )</f>
        <v>0</v>
      </c>
      <c r="P7" t="s">
        <v>381</v>
      </c>
      <c r="R7" t="s">
        <v>453</v>
      </c>
    </row>
    <row r="8" spans="1:18" ht="15" hidden="1" customHeight="1" x14ac:dyDescent="0.25">
      <c r="A8" s="4" t="s">
        <v>311</v>
      </c>
      <c r="B8" t="s">
        <v>21</v>
      </c>
      <c r="C8">
        <v>1</v>
      </c>
      <c r="D8" t="s">
        <v>312</v>
      </c>
      <c r="E8">
        <v>17</v>
      </c>
      <c r="F8">
        <v>11</v>
      </c>
      <c r="G8" s="2">
        <v>50</v>
      </c>
      <c r="H8" s="2">
        <v>8</v>
      </c>
      <c r="I8" s="2" t="s">
        <v>23</v>
      </c>
      <c r="J8" s="2">
        <v>12</v>
      </c>
      <c r="K8" s="2">
        <v>0</v>
      </c>
      <c r="L8" s="2">
        <f>235-15-135</f>
        <v>85</v>
      </c>
      <c r="M8" s="3">
        <v>0</v>
      </c>
      <c r="N8" s="3">
        <f>K8   +  L8 + M8- (G8 + H8 + I8 + J8 )</f>
        <v>0</v>
      </c>
      <c r="P8" t="s">
        <v>313</v>
      </c>
      <c r="R8" t="s">
        <v>452</v>
      </c>
    </row>
    <row r="9" spans="1:18" ht="15" hidden="1" customHeight="1" x14ac:dyDescent="0.25">
      <c r="A9" s="4" t="s">
        <v>415</v>
      </c>
      <c r="B9" t="s">
        <v>26</v>
      </c>
      <c r="C9">
        <v>1</v>
      </c>
      <c r="D9" t="s">
        <v>416</v>
      </c>
      <c r="E9">
        <v>0</v>
      </c>
      <c r="F9">
        <v>0</v>
      </c>
      <c r="G9" s="2">
        <v>0</v>
      </c>
      <c r="H9" s="2">
        <v>0</v>
      </c>
      <c r="I9" s="2" t="s">
        <v>23</v>
      </c>
      <c r="J9" s="2">
        <v>0</v>
      </c>
      <c r="K9" s="2">
        <v>0</v>
      </c>
      <c r="L9" s="2">
        <f>75-60</f>
        <v>15</v>
      </c>
      <c r="M9" s="3">
        <v>0</v>
      </c>
      <c r="N9" s="3">
        <f>K9   +  L9 + M9- (G9 + H9 + I9 + J9 )</f>
        <v>0</v>
      </c>
      <c r="P9" t="s">
        <v>417</v>
      </c>
      <c r="R9" t="s">
        <v>455</v>
      </c>
    </row>
    <row r="10" spans="1:18" ht="15" customHeight="1" x14ac:dyDescent="0.25">
      <c r="A10" s="5" t="s">
        <v>16</v>
      </c>
      <c r="B10" t="s">
        <v>17</v>
      </c>
      <c r="C10">
        <v>1</v>
      </c>
      <c r="D10" t="s">
        <v>18</v>
      </c>
      <c r="E10">
        <v>10</v>
      </c>
      <c r="F10">
        <v>0</v>
      </c>
      <c r="G10" s="2">
        <v>20</v>
      </c>
      <c r="H10" s="2">
        <v>0</v>
      </c>
      <c r="I10" s="2">
        <v>0</v>
      </c>
      <c r="J10" s="2">
        <v>0</v>
      </c>
      <c r="K10" s="2">
        <f>20-20</f>
        <v>0</v>
      </c>
      <c r="L10" s="2">
        <v>0</v>
      </c>
      <c r="M10" s="3">
        <v>0</v>
      </c>
      <c r="N10" s="3">
        <f>K10   +  L10 + M10- (G10 + H10 + I10 + J10 )</f>
        <v>-20</v>
      </c>
      <c r="P10" t="s">
        <v>19</v>
      </c>
      <c r="Q10" t="s">
        <v>448</v>
      </c>
    </row>
    <row r="11" spans="1:18" ht="15" customHeight="1" x14ac:dyDescent="0.25">
      <c r="A11" s="5" t="s">
        <v>54</v>
      </c>
      <c r="B11" t="s">
        <v>47</v>
      </c>
      <c r="C11">
        <v>1</v>
      </c>
      <c r="D11" t="s">
        <v>55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>
        <v>-15</v>
      </c>
      <c r="N11" s="3">
        <f>K11   +  L11 + M11- (G11 + H11 + I11 + J11 )</f>
        <v>-15</v>
      </c>
      <c r="P11" t="s">
        <v>56</v>
      </c>
    </row>
    <row r="12" spans="1:18" ht="15" customHeight="1" x14ac:dyDescent="0.25">
      <c r="A12" s="5" t="s">
        <v>73</v>
      </c>
      <c r="B12" t="s">
        <v>26</v>
      </c>
      <c r="C12">
        <v>1</v>
      </c>
      <c r="D12" t="s">
        <v>74</v>
      </c>
      <c r="E12">
        <v>2</v>
      </c>
      <c r="F12">
        <v>0</v>
      </c>
      <c r="G12" s="2">
        <v>4</v>
      </c>
      <c r="H12" s="2">
        <v>8</v>
      </c>
      <c r="I12" s="2">
        <v>0</v>
      </c>
      <c r="J12" s="2">
        <v>0</v>
      </c>
      <c r="K12" s="2">
        <v>4</v>
      </c>
      <c r="L12" s="2">
        <f>23-23</f>
        <v>0</v>
      </c>
      <c r="M12" s="3">
        <v>0</v>
      </c>
      <c r="N12" s="3">
        <f>K12   +  L12 + M12- (G12 + H12 + I12 + J12 )</f>
        <v>-8</v>
      </c>
      <c r="P12" t="s">
        <v>75</v>
      </c>
    </row>
    <row r="13" spans="1:18" ht="15" customHeight="1" x14ac:dyDescent="0.25">
      <c r="A13" s="5" t="s">
        <v>85</v>
      </c>
      <c r="B13" t="s">
        <v>21</v>
      </c>
      <c r="C13">
        <v>1</v>
      </c>
      <c r="D13" t="s">
        <v>86</v>
      </c>
      <c r="E13">
        <v>0</v>
      </c>
      <c r="F13">
        <v>10</v>
      </c>
      <c r="G13" s="2">
        <v>20</v>
      </c>
      <c r="H13" s="2">
        <v>0</v>
      </c>
      <c r="I13" s="2" t="s">
        <v>23</v>
      </c>
      <c r="J13" s="2">
        <v>12</v>
      </c>
      <c r="K13" s="2">
        <v>0</v>
      </c>
      <c r="L13" s="2">
        <v>0</v>
      </c>
      <c r="M13" s="3">
        <v>-8</v>
      </c>
      <c r="N13" s="3">
        <f>K13   +  L13 + M13- (G13 + H13 + I13 + J13 )</f>
        <v>-55</v>
      </c>
      <c r="P13" t="s">
        <v>87</v>
      </c>
      <c r="R13" t="s">
        <v>449</v>
      </c>
    </row>
    <row r="14" spans="1:18" ht="15" customHeight="1" x14ac:dyDescent="0.25">
      <c r="A14" s="5" t="s">
        <v>88</v>
      </c>
      <c r="B14" t="s">
        <v>26</v>
      </c>
      <c r="D14" t="s">
        <v>89</v>
      </c>
      <c r="E14">
        <v>0</v>
      </c>
      <c r="F14">
        <v>0</v>
      </c>
      <c r="G14" s="2">
        <v>0</v>
      </c>
      <c r="H14" s="2">
        <v>0</v>
      </c>
      <c r="I14" s="2" t="s">
        <v>90</v>
      </c>
      <c r="J14" s="2">
        <v>0</v>
      </c>
      <c r="K14" s="2">
        <v>0</v>
      </c>
      <c r="L14" s="2">
        <v>0</v>
      </c>
      <c r="M14" s="3">
        <v>-79</v>
      </c>
      <c r="N14" s="3">
        <f>K14   +  L14 + M14- (G14 + H14 + I14 + J14 )</f>
        <v>-98</v>
      </c>
      <c r="P14" t="s">
        <v>91</v>
      </c>
    </row>
    <row r="15" spans="1:18" ht="15" customHeight="1" x14ac:dyDescent="0.25">
      <c r="A15" s="5" t="s">
        <v>101</v>
      </c>
      <c r="B15" t="s">
        <v>21</v>
      </c>
      <c r="C15">
        <v>1</v>
      </c>
      <c r="D15" t="s">
        <v>102</v>
      </c>
      <c r="E15">
        <v>0</v>
      </c>
      <c r="F15">
        <v>15</v>
      </c>
      <c r="G15" s="2">
        <v>30</v>
      </c>
      <c r="H15" s="2">
        <v>8</v>
      </c>
      <c r="I15" s="2" t="s">
        <v>23</v>
      </c>
      <c r="J15" s="2">
        <v>12</v>
      </c>
      <c r="K15" s="2">
        <v>0</v>
      </c>
      <c r="L15" s="2">
        <f>87-30</f>
        <v>57</v>
      </c>
      <c r="M15" s="3">
        <v>0</v>
      </c>
      <c r="N15" s="3">
        <f>K15   +  L15 + M15- (G15 + H15 + I15 + J15 )</f>
        <v>-8</v>
      </c>
      <c r="P15" t="s">
        <v>103</v>
      </c>
      <c r="Q15" t="s">
        <v>448</v>
      </c>
    </row>
    <row r="16" spans="1:18" ht="15" customHeight="1" x14ac:dyDescent="0.25">
      <c r="A16" s="5" t="s">
        <v>118</v>
      </c>
      <c r="B16" t="s">
        <v>51</v>
      </c>
      <c r="C16">
        <v>1</v>
      </c>
      <c r="D16" t="s">
        <v>119</v>
      </c>
      <c r="E16">
        <v>0</v>
      </c>
      <c r="F16">
        <v>5</v>
      </c>
      <c r="G16" s="2">
        <v>10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">
        <v>-34</v>
      </c>
      <c r="N16" s="3">
        <f>K16   +  L16 + M16- (G16 + H16 + I16 + J16 )</f>
        <v>-44</v>
      </c>
      <c r="P16" t="s">
        <v>120</v>
      </c>
      <c r="Q16" t="s">
        <v>448</v>
      </c>
    </row>
    <row r="17" spans="1:17" ht="15" hidden="1" customHeight="1" x14ac:dyDescent="0.25">
      <c r="A17" s="4" t="s">
        <v>199</v>
      </c>
      <c r="B17" t="s">
        <v>33</v>
      </c>
      <c r="C17">
        <v>1</v>
      </c>
      <c r="D17" t="s">
        <v>200</v>
      </c>
      <c r="E17">
        <v>0</v>
      </c>
      <c r="F17">
        <v>0</v>
      </c>
      <c r="G17" s="2">
        <v>0</v>
      </c>
      <c r="H17" s="2">
        <v>0</v>
      </c>
      <c r="I17" s="2" t="s">
        <v>23</v>
      </c>
      <c r="J17" s="2">
        <v>0</v>
      </c>
      <c r="K17" s="2">
        <v>0</v>
      </c>
      <c r="L17" s="2">
        <v>45</v>
      </c>
      <c r="M17" s="3">
        <v>26</v>
      </c>
      <c r="N17" s="3">
        <f>K17   +  L17 + M17- (G17 + H17 + I17 + J17 )</f>
        <v>56</v>
      </c>
      <c r="P17" t="s">
        <v>201</v>
      </c>
      <c r="Q17" t="s">
        <v>450</v>
      </c>
    </row>
    <row r="18" spans="1:17" ht="15" hidden="1" customHeight="1" x14ac:dyDescent="0.25">
      <c r="A18" s="8" t="s">
        <v>243</v>
      </c>
      <c r="B18" t="s">
        <v>17</v>
      </c>
      <c r="C18">
        <v>1</v>
      </c>
      <c r="D18" t="s">
        <v>244</v>
      </c>
      <c r="E18">
        <v>10</v>
      </c>
      <c r="F18">
        <v>16</v>
      </c>
      <c r="G18" s="2">
        <v>50</v>
      </c>
      <c r="H18" s="2">
        <v>0</v>
      </c>
      <c r="I18" s="2" t="s">
        <v>23</v>
      </c>
      <c r="J18" s="2">
        <v>0</v>
      </c>
      <c r="K18" s="2">
        <v>0</v>
      </c>
      <c r="L18" s="2">
        <v>0</v>
      </c>
      <c r="M18" s="3">
        <v>-130</v>
      </c>
      <c r="N18" s="3">
        <f>K18   +  L18 + M18- (G18 + H18 + I18 + J18 )</f>
        <v>-195</v>
      </c>
      <c r="P18" t="s">
        <v>192</v>
      </c>
      <c r="Q18" s="10" t="s">
        <v>451</v>
      </c>
    </row>
    <row r="19" spans="1:17" ht="15" hidden="1" customHeight="1" x14ac:dyDescent="0.25">
      <c r="A19" s="5" t="s">
        <v>437</v>
      </c>
      <c r="B19" t="s">
        <v>43</v>
      </c>
      <c r="C19">
        <v>1</v>
      </c>
      <c r="D19" t="s">
        <v>438</v>
      </c>
      <c r="E19">
        <v>1</v>
      </c>
      <c r="F19">
        <v>0</v>
      </c>
      <c r="G19" s="2">
        <v>2</v>
      </c>
      <c r="H19" s="2">
        <v>0</v>
      </c>
      <c r="I19" s="2" t="s">
        <v>23</v>
      </c>
      <c r="J19" s="2">
        <v>0</v>
      </c>
      <c r="K19" s="2">
        <v>0</v>
      </c>
      <c r="L19" s="2">
        <v>0</v>
      </c>
      <c r="M19" s="3">
        <v>-75</v>
      </c>
      <c r="N19" s="3">
        <f>K19   +  L19 + M19- (G19 + H19 + I19 + J19 )</f>
        <v>-92</v>
      </c>
      <c r="P19" t="s">
        <v>242</v>
      </c>
      <c r="Q19" s="10" t="s">
        <v>451</v>
      </c>
    </row>
    <row r="20" spans="1:17" ht="15" hidden="1" customHeight="1" x14ac:dyDescent="0.25">
      <c r="A20" s="4" t="s">
        <v>20</v>
      </c>
      <c r="B20" t="s">
        <v>21</v>
      </c>
      <c r="C20">
        <v>1</v>
      </c>
      <c r="D20" t="s">
        <v>22</v>
      </c>
      <c r="E20">
        <v>0</v>
      </c>
      <c r="F20">
        <v>2</v>
      </c>
      <c r="G20" s="2">
        <v>4</v>
      </c>
      <c r="H20" s="2">
        <v>0</v>
      </c>
      <c r="I20" s="2" t="s">
        <v>23</v>
      </c>
      <c r="J20" s="2">
        <v>12</v>
      </c>
      <c r="K20" s="2">
        <v>31</v>
      </c>
      <c r="L20" s="2">
        <v>0</v>
      </c>
      <c r="M20" s="3">
        <v>0</v>
      </c>
      <c r="N20" s="3">
        <f>K20   +  L20 + M20- (G20 + H20 + I20 + J20 )</f>
        <v>0</v>
      </c>
      <c r="P20" t="s">
        <v>24</v>
      </c>
    </row>
    <row r="21" spans="1:17" ht="15" hidden="1" customHeight="1" x14ac:dyDescent="0.25">
      <c r="A21" s="4" t="s">
        <v>25</v>
      </c>
      <c r="B21" t="s">
        <v>26</v>
      </c>
      <c r="C21">
        <v>1</v>
      </c>
      <c r="D21" t="s">
        <v>27</v>
      </c>
      <c r="E21">
        <v>0</v>
      </c>
      <c r="F21">
        <v>0</v>
      </c>
      <c r="G21" s="2">
        <v>0</v>
      </c>
      <c r="H21" s="2">
        <v>0</v>
      </c>
      <c r="I21" s="2" t="s">
        <v>23</v>
      </c>
      <c r="J21" s="2">
        <v>12</v>
      </c>
      <c r="K21" s="2">
        <v>0</v>
      </c>
      <c r="L21" s="2">
        <v>34.5</v>
      </c>
      <c r="M21" s="3">
        <v>30</v>
      </c>
      <c r="N21" s="3">
        <f>K21   +  L21 + M21- (G21 + H21 + I21 + J21 )</f>
        <v>37.5</v>
      </c>
      <c r="P21" t="s">
        <v>28</v>
      </c>
    </row>
    <row r="22" spans="1:17" ht="15" hidden="1" customHeight="1" x14ac:dyDescent="0.25">
      <c r="A22" s="4" t="s">
        <v>29</v>
      </c>
      <c r="B22" t="s">
        <v>17</v>
      </c>
      <c r="C22">
        <v>1</v>
      </c>
      <c r="D22" t="s">
        <v>30</v>
      </c>
      <c r="E22">
        <v>0</v>
      </c>
      <c r="F22">
        <v>0</v>
      </c>
      <c r="G22" s="2">
        <v>0</v>
      </c>
      <c r="H22" s="2">
        <v>0</v>
      </c>
      <c r="I22" s="2" t="s">
        <v>23</v>
      </c>
      <c r="J22" s="2">
        <v>0</v>
      </c>
      <c r="K22" s="2">
        <v>0</v>
      </c>
      <c r="L22" s="2">
        <v>15</v>
      </c>
      <c r="M22" s="3">
        <v>0</v>
      </c>
      <c r="N22" s="3">
        <f>K22   +  L22 + M22- (G22 + H22 + I22 + J22 )</f>
        <v>0</v>
      </c>
      <c r="P22" t="s">
        <v>31</v>
      </c>
    </row>
    <row r="23" spans="1:17" ht="15" hidden="1" customHeight="1" x14ac:dyDescent="0.25">
      <c r="A23" s="4" t="s">
        <v>32</v>
      </c>
      <c r="B23" t="s">
        <v>33</v>
      </c>
      <c r="C23">
        <v>1</v>
      </c>
      <c r="D23" t="s">
        <v>34</v>
      </c>
      <c r="E23">
        <v>10</v>
      </c>
      <c r="F23">
        <v>0</v>
      </c>
      <c r="G23" s="2">
        <v>30</v>
      </c>
      <c r="H23" s="2">
        <v>0</v>
      </c>
      <c r="I23" s="2" t="s">
        <v>23</v>
      </c>
      <c r="J23" s="2">
        <v>0</v>
      </c>
      <c r="K23" s="2">
        <v>0</v>
      </c>
      <c r="L23" s="2">
        <v>45</v>
      </c>
      <c r="M23" s="3">
        <v>0</v>
      </c>
      <c r="N23" s="3">
        <f>K23   +  L23 + M23- (G23 + H23 + I23 + J23 )</f>
        <v>0</v>
      </c>
      <c r="P23" t="s">
        <v>35</v>
      </c>
    </row>
    <row r="24" spans="1:17" ht="15" customHeight="1" x14ac:dyDescent="0.25">
      <c r="A24" s="5" t="s">
        <v>124</v>
      </c>
      <c r="B24" t="s">
        <v>47</v>
      </c>
      <c r="C24">
        <v>1</v>
      </c>
      <c r="D24" t="s">
        <v>125</v>
      </c>
      <c r="E24">
        <v>11</v>
      </c>
      <c r="F24">
        <v>0</v>
      </c>
      <c r="G24" s="2">
        <v>30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-29</v>
      </c>
      <c r="N24" s="3">
        <f>K24   +  L24 + M24- (G24 + H24 + I24 + J24 )</f>
        <v>-59</v>
      </c>
      <c r="P24" t="s">
        <v>126</v>
      </c>
      <c r="Q24" t="s">
        <v>448</v>
      </c>
    </row>
    <row r="25" spans="1:17" ht="15" hidden="1" customHeight="1" x14ac:dyDescent="0.25">
      <c r="A25" s="4" t="s">
        <v>39</v>
      </c>
      <c r="B25" t="s">
        <v>26</v>
      </c>
      <c r="C25">
        <v>1</v>
      </c>
      <c r="D25" t="s">
        <v>40</v>
      </c>
      <c r="E25">
        <v>15</v>
      </c>
      <c r="F25">
        <v>0</v>
      </c>
      <c r="G25" s="2">
        <v>30</v>
      </c>
      <c r="H25" s="2">
        <v>0</v>
      </c>
      <c r="I25" s="2">
        <v>2</v>
      </c>
      <c r="J25" s="2">
        <v>0</v>
      </c>
      <c r="K25" s="2">
        <v>2</v>
      </c>
      <c r="L25" s="2">
        <f>37.5-7.5</f>
        <v>30</v>
      </c>
      <c r="M25" s="3">
        <v>0</v>
      </c>
      <c r="N25" s="3">
        <f>K25   +  L25 + M25- (G25 + H25 + I25 + J25 )</f>
        <v>0</v>
      </c>
      <c r="P25" t="s">
        <v>41</v>
      </c>
    </row>
    <row r="26" spans="1:17" ht="15" hidden="1" customHeight="1" x14ac:dyDescent="0.25">
      <c r="A26" s="6" t="s">
        <v>42</v>
      </c>
      <c r="B26" t="s">
        <v>43</v>
      </c>
      <c r="D26" t="s">
        <v>44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3">
        <f>K26   +  L26 + M26- (G26 + H26 + I26 + J26 )</f>
        <v>0</v>
      </c>
      <c r="O26" t="s">
        <v>447</v>
      </c>
      <c r="P26" t="s">
        <v>45</v>
      </c>
    </row>
    <row r="27" spans="1:17" ht="15" hidden="1" customHeight="1" x14ac:dyDescent="0.25">
      <c r="A27" s="4" t="s">
        <v>46</v>
      </c>
      <c r="B27" t="s">
        <v>47</v>
      </c>
      <c r="C27">
        <v>1</v>
      </c>
      <c r="D27" t="s">
        <v>48</v>
      </c>
      <c r="E27">
        <v>18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>
        <v>0</v>
      </c>
      <c r="L27" s="2">
        <v>45</v>
      </c>
      <c r="M27" s="3">
        <v>0</v>
      </c>
      <c r="N27" s="3">
        <f>K27   +  L27 + M27- (G27 + H27 + I27 + J27 )</f>
        <v>0</v>
      </c>
      <c r="P27" t="s">
        <v>49</v>
      </c>
    </row>
    <row r="28" spans="1:17" ht="15" hidden="1" customHeight="1" x14ac:dyDescent="0.25">
      <c r="A28" s="4" t="s">
        <v>50</v>
      </c>
      <c r="B28" t="s">
        <v>51</v>
      </c>
      <c r="C28">
        <v>1</v>
      </c>
      <c r="D28" t="s">
        <v>52</v>
      </c>
      <c r="E28">
        <v>0</v>
      </c>
      <c r="F28">
        <v>0</v>
      </c>
      <c r="G28" s="2">
        <v>0</v>
      </c>
      <c r="H28" s="2">
        <v>0</v>
      </c>
      <c r="I28" s="2" t="s">
        <v>23</v>
      </c>
      <c r="J28" s="2">
        <v>0</v>
      </c>
      <c r="K28" s="2">
        <v>0</v>
      </c>
      <c r="L28" s="2">
        <v>0</v>
      </c>
      <c r="M28" s="3">
        <v>15</v>
      </c>
      <c r="N28" s="3">
        <f>K28   +  L28 + M28- (G28 + H28 + I28 + J28 )</f>
        <v>0</v>
      </c>
      <c r="P28" t="s">
        <v>53</v>
      </c>
    </row>
    <row r="29" spans="1:17" ht="15" customHeight="1" x14ac:dyDescent="0.25">
      <c r="A29" s="5" t="s">
        <v>133</v>
      </c>
      <c r="B29" t="s">
        <v>33</v>
      </c>
      <c r="C29">
        <v>1</v>
      </c>
      <c r="D29" t="s">
        <v>134</v>
      </c>
      <c r="E29">
        <v>4</v>
      </c>
      <c r="F29">
        <v>0</v>
      </c>
      <c r="G29" s="2">
        <v>8</v>
      </c>
      <c r="H29" s="2">
        <v>0</v>
      </c>
      <c r="I29" s="2" t="s">
        <v>23</v>
      </c>
      <c r="J29" s="2">
        <v>0</v>
      </c>
      <c r="K29" s="2">
        <v>0</v>
      </c>
      <c r="L29" s="2">
        <v>0</v>
      </c>
      <c r="M29" s="3">
        <v>0.5</v>
      </c>
      <c r="N29" s="3">
        <f>K29   +  L29 + M29- (G29 + H29 + I29 + J29 )</f>
        <v>-22.5</v>
      </c>
      <c r="P29" t="s">
        <v>135</v>
      </c>
    </row>
    <row r="30" spans="1:17" ht="15" hidden="1" customHeight="1" x14ac:dyDescent="0.25">
      <c r="A30" s="4" t="s">
        <v>57</v>
      </c>
      <c r="B30" t="s">
        <v>26</v>
      </c>
      <c r="C30">
        <v>1</v>
      </c>
      <c r="D30" t="s">
        <v>58</v>
      </c>
      <c r="E30">
        <v>0</v>
      </c>
      <c r="F30">
        <v>0</v>
      </c>
      <c r="G30" s="2">
        <v>0</v>
      </c>
      <c r="H30" s="2">
        <v>0</v>
      </c>
      <c r="I30" s="2" t="s">
        <v>23</v>
      </c>
      <c r="J30" s="2">
        <v>0</v>
      </c>
      <c r="K30" s="2">
        <v>0</v>
      </c>
      <c r="L30" s="2">
        <v>15</v>
      </c>
      <c r="M30" s="3">
        <v>0</v>
      </c>
      <c r="N30" s="3">
        <f>K30   +  L30 + M30- (G30 + H30 + I30 + J30 )</f>
        <v>0</v>
      </c>
      <c r="P30" t="s">
        <v>59</v>
      </c>
    </row>
    <row r="31" spans="1:17" ht="15" hidden="1" customHeight="1" x14ac:dyDescent="0.25">
      <c r="A31" s="4" t="s">
        <v>60</v>
      </c>
      <c r="B31" t="s">
        <v>33</v>
      </c>
      <c r="C31">
        <v>1</v>
      </c>
      <c r="D31" t="s">
        <v>61</v>
      </c>
      <c r="E31">
        <v>14</v>
      </c>
      <c r="F31">
        <v>0</v>
      </c>
      <c r="G31" s="2">
        <v>30</v>
      </c>
      <c r="H31" s="2">
        <v>0</v>
      </c>
      <c r="I31" s="2" t="s">
        <v>23</v>
      </c>
      <c r="J31" s="2">
        <v>0</v>
      </c>
      <c r="K31" s="2">
        <v>0</v>
      </c>
      <c r="L31" s="2">
        <f>37.5+7.5</f>
        <v>45</v>
      </c>
      <c r="M31" s="3">
        <v>0</v>
      </c>
      <c r="N31" s="3">
        <f>K31   +  L31 + M31- (G31 + H31 + I31 + J31 )</f>
        <v>0</v>
      </c>
      <c r="P31" t="s">
        <v>41</v>
      </c>
    </row>
    <row r="32" spans="1:17" ht="15" hidden="1" customHeight="1" x14ac:dyDescent="0.25">
      <c r="A32" s="4" t="s">
        <v>62</v>
      </c>
      <c r="B32" t="s">
        <v>43</v>
      </c>
      <c r="C32">
        <v>1</v>
      </c>
      <c r="D32" t="s">
        <v>63</v>
      </c>
      <c r="E32">
        <v>0</v>
      </c>
      <c r="F32">
        <v>0</v>
      </c>
      <c r="G32" s="2">
        <v>0</v>
      </c>
      <c r="H32" s="2">
        <v>0</v>
      </c>
      <c r="I32" s="2" t="s">
        <v>23</v>
      </c>
      <c r="J32" s="2">
        <v>0</v>
      </c>
      <c r="K32" s="2">
        <v>0</v>
      </c>
      <c r="L32" s="2">
        <v>22.5</v>
      </c>
      <c r="M32" s="3">
        <v>0</v>
      </c>
      <c r="N32" s="3">
        <f>K32   +  L32 + M32- (G32 + H32 + I32 + J32 )</f>
        <v>7.5</v>
      </c>
      <c r="P32" t="s">
        <v>64</v>
      </c>
    </row>
    <row r="33" spans="1:17" ht="15" hidden="1" customHeight="1" x14ac:dyDescent="0.25">
      <c r="A33" s="4" t="s">
        <v>65</v>
      </c>
      <c r="B33" t="s">
        <v>33</v>
      </c>
      <c r="C33">
        <v>1</v>
      </c>
      <c r="D33" t="s">
        <v>66</v>
      </c>
      <c r="E33">
        <v>0</v>
      </c>
      <c r="F33">
        <v>0</v>
      </c>
      <c r="G33" s="2">
        <v>0</v>
      </c>
      <c r="H33" s="2">
        <v>0</v>
      </c>
      <c r="I33" s="2" t="s">
        <v>23</v>
      </c>
      <c r="J33" s="2">
        <v>0</v>
      </c>
      <c r="K33" s="2">
        <v>0</v>
      </c>
      <c r="L33" s="2">
        <f>25-10</f>
        <v>15</v>
      </c>
      <c r="M33" s="3">
        <v>0</v>
      </c>
      <c r="N33" s="3">
        <f>K33   +  L33 + M33- (G33 + H33 + I33 + J33 )</f>
        <v>0</v>
      </c>
      <c r="P33" t="s">
        <v>67</v>
      </c>
    </row>
    <row r="34" spans="1:17" ht="15" hidden="1" customHeight="1" x14ac:dyDescent="0.25">
      <c r="A34" s="6" t="s">
        <v>68</v>
      </c>
      <c r="B34" t="s">
        <v>26</v>
      </c>
      <c r="C34">
        <v>1</v>
      </c>
      <c r="D34" t="s">
        <v>69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3">
        <v>0</v>
      </c>
      <c r="N34" s="3">
        <f>K34   +  L34 + M34- (G34 + H34 + I34 + J34 )</f>
        <v>0</v>
      </c>
      <c r="O34" t="s">
        <v>447</v>
      </c>
    </row>
    <row r="35" spans="1:17" ht="15" hidden="1" customHeight="1" x14ac:dyDescent="0.25">
      <c r="A35" s="4" t="s">
        <v>70</v>
      </c>
      <c r="B35" t="s">
        <v>17</v>
      </c>
      <c r="C35">
        <v>1</v>
      </c>
      <c r="D35" t="s">
        <v>71</v>
      </c>
      <c r="E35">
        <v>3</v>
      </c>
      <c r="F35">
        <v>0</v>
      </c>
      <c r="G35" s="2">
        <v>6</v>
      </c>
      <c r="H35" s="2">
        <v>0</v>
      </c>
      <c r="I35" s="2">
        <v>0</v>
      </c>
      <c r="J35" s="2">
        <v>0</v>
      </c>
      <c r="K35" s="2">
        <v>6</v>
      </c>
      <c r="L35" s="2">
        <v>0</v>
      </c>
      <c r="M35" s="3">
        <v>0</v>
      </c>
      <c r="N35" s="3">
        <f>K35   +  L35 + M35- (G35 + H35 + I35 + J35 )</f>
        <v>0</v>
      </c>
      <c r="P35" t="s">
        <v>72</v>
      </c>
    </row>
    <row r="36" spans="1:17" ht="15" customHeight="1" x14ac:dyDescent="0.25">
      <c r="A36" s="5" t="s">
        <v>142</v>
      </c>
      <c r="B36" t="s">
        <v>17</v>
      </c>
      <c r="C36">
        <v>1</v>
      </c>
      <c r="D36" t="s">
        <v>143</v>
      </c>
      <c r="E36">
        <v>18</v>
      </c>
      <c r="F36">
        <v>0</v>
      </c>
      <c r="G36" s="2">
        <v>30</v>
      </c>
      <c r="H36" s="2">
        <v>0</v>
      </c>
      <c r="I36" s="2" t="s">
        <v>23</v>
      </c>
      <c r="J36" s="2">
        <v>0</v>
      </c>
      <c r="K36" s="2">
        <v>0</v>
      </c>
      <c r="L36" s="2">
        <v>0</v>
      </c>
      <c r="M36" s="3">
        <v>0</v>
      </c>
      <c r="N36" s="3">
        <f>K36   +  L36 + M36- (G36 + H36 + I36 + J36 )</f>
        <v>-45</v>
      </c>
      <c r="P36" t="s">
        <v>144</v>
      </c>
      <c r="Q36" t="s">
        <v>448</v>
      </c>
    </row>
    <row r="37" spans="1:17" ht="15" hidden="1" customHeight="1" x14ac:dyDescent="0.25">
      <c r="A37" s="4" t="s">
        <v>76</v>
      </c>
      <c r="B37" t="s">
        <v>17</v>
      </c>
      <c r="C37">
        <v>1</v>
      </c>
      <c r="D37" t="s">
        <v>77</v>
      </c>
      <c r="E37">
        <v>0</v>
      </c>
      <c r="F37">
        <v>0</v>
      </c>
      <c r="G37" s="2">
        <v>0</v>
      </c>
      <c r="H37" s="2">
        <v>0</v>
      </c>
      <c r="I37" s="2" t="s">
        <v>23</v>
      </c>
      <c r="J37" s="2">
        <v>0</v>
      </c>
      <c r="K37" s="2">
        <v>0</v>
      </c>
      <c r="L37" s="2">
        <v>15</v>
      </c>
      <c r="M37" s="3">
        <v>0</v>
      </c>
      <c r="N37" s="3">
        <f>K37   +  L37 + M37- (G37 + H37 + I37 + J37 )</f>
        <v>0</v>
      </c>
      <c r="P37" t="s">
        <v>78</v>
      </c>
    </row>
    <row r="38" spans="1:17" ht="15" hidden="1" customHeight="1" x14ac:dyDescent="0.25">
      <c r="A38" s="4" t="s">
        <v>79</v>
      </c>
      <c r="B38" t="s">
        <v>26</v>
      </c>
      <c r="C38">
        <v>1</v>
      </c>
      <c r="D38" t="s">
        <v>80</v>
      </c>
      <c r="E38">
        <v>7</v>
      </c>
      <c r="F38">
        <v>10</v>
      </c>
      <c r="G38" s="2">
        <v>50</v>
      </c>
      <c r="H38" s="2">
        <v>8</v>
      </c>
      <c r="I38" s="2" t="s">
        <v>23</v>
      </c>
      <c r="J38" s="2">
        <v>0</v>
      </c>
      <c r="K38" s="2">
        <v>0</v>
      </c>
      <c r="L38" s="2">
        <v>36.5</v>
      </c>
      <c r="M38" s="3">
        <v>73</v>
      </c>
      <c r="N38" s="3">
        <f>K38   +  L38 + M38- (G38 + H38 + I38 + J38 )</f>
        <v>36.5</v>
      </c>
      <c r="P38" t="s">
        <v>81</v>
      </c>
    </row>
    <row r="39" spans="1:17" ht="15" hidden="1" customHeight="1" x14ac:dyDescent="0.25">
      <c r="A39" s="6" t="s">
        <v>82</v>
      </c>
      <c r="B39" t="s">
        <v>26</v>
      </c>
      <c r="C39">
        <v>1</v>
      </c>
      <c r="D39" t="s">
        <v>83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f>15-15</f>
        <v>0</v>
      </c>
      <c r="M39" s="3">
        <v>0</v>
      </c>
      <c r="N39" s="3">
        <f>K39   +  L39 + M39- (G39 + H39 + I39 + J39 )</f>
        <v>0</v>
      </c>
      <c r="O39" t="s">
        <v>447</v>
      </c>
      <c r="P39" t="s">
        <v>84</v>
      </c>
    </row>
    <row r="40" spans="1:17" ht="15" customHeight="1" x14ac:dyDescent="0.25">
      <c r="A40" s="5" t="s">
        <v>145</v>
      </c>
      <c r="B40" t="s">
        <v>17</v>
      </c>
      <c r="C40">
        <v>1</v>
      </c>
      <c r="D40" t="s">
        <v>146</v>
      </c>
      <c r="E40">
        <v>0</v>
      </c>
      <c r="F40">
        <v>18</v>
      </c>
      <c r="G40" s="2">
        <v>30</v>
      </c>
      <c r="H40" s="2">
        <v>0</v>
      </c>
      <c r="I40" s="2" t="s">
        <v>23</v>
      </c>
      <c r="J40" s="2">
        <v>0</v>
      </c>
      <c r="K40" s="2">
        <v>0</v>
      </c>
      <c r="L40" s="2">
        <f>67-25</f>
        <v>42</v>
      </c>
      <c r="M40" s="3">
        <v>0</v>
      </c>
      <c r="N40" s="3">
        <f>K40   +  L40 + M40- (G40 + H40 + I40 + J40 )</f>
        <v>-3</v>
      </c>
      <c r="P40" t="s">
        <v>147</v>
      </c>
      <c r="Q40" t="s">
        <v>458</v>
      </c>
    </row>
    <row r="41" spans="1:17" ht="15" hidden="1" customHeight="1" x14ac:dyDescent="0.25">
      <c r="A41" s="4" t="s">
        <v>92</v>
      </c>
      <c r="B41" t="s">
        <v>33</v>
      </c>
      <c r="C41">
        <v>1</v>
      </c>
      <c r="D41" t="s">
        <v>93</v>
      </c>
      <c r="E41">
        <v>0</v>
      </c>
      <c r="F41">
        <v>0</v>
      </c>
      <c r="G41" s="2">
        <v>0</v>
      </c>
      <c r="H41" s="2">
        <v>0</v>
      </c>
      <c r="I41" s="2" t="s">
        <v>23</v>
      </c>
      <c r="J41" s="2">
        <v>0</v>
      </c>
      <c r="K41" s="2">
        <v>0</v>
      </c>
      <c r="L41" s="2">
        <v>15</v>
      </c>
      <c r="M41" s="3">
        <v>0</v>
      </c>
      <c r="N41" s="3">
        <f>K41   +  L41 + M41- (G41 + H41 + I41 + J41 )</f>
        <v>0</v>
      </c>
      <c r="P41" t="s">
        <v>94</v>
      </c>
    </row>
    <row r="42" spans="1:17" ht="15" hidden="1" customHeight="1" x14ac:dyDescent="0.25">
      <c r="A42" s="6" t="s">
        <v>95</v>
      </c>
      <c r="B42" t="s">
        <v>17</v>
      </c>
      <c r="D42" t="s">
        <v>96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3">
        <v>0</v>
      </c>
      <c r="N42" s="3">
        <f>K42   +  L42 + M42- (G42 + H42 + I42 + J42 )</f>
        <v>0</v>
      </c>
      <c r="O42" t="s">
        <v>447</v>
      </c>
      <c r="P42" t="s">
        <v>97</v>
      </c>
    </row>
    <row r="43" spans="1:17" ht="15" hidden="1" customHeight="1" x14ac:dyDescent="0.25">
      <c r="A43" s="4" t="s">
        <v>98</v>
      </c>
      <c r="B43" t="s">
        <v>17</v>
      </c>
      <c r="C43">
        <v>1</v>
      </c>
      <c r="D43" t="s">
        <v>99</v>
      </c>
      <c r="E43">
        <v>18</v>
      </c>
      <c r="F43">
        <v>0</v>
      </c>
      <c r="G43" s="2">
        <v>30</v>
      </c>
      <c r="H43" s="2">
        <v>0</v>
      </c>
      <c r="I43" s="2" t="s">
        <v>23</v>
      </c>
      <c r="J43" s="2">
        <v>0</v>
      </c>
      <c r="K43" s="2">
        <v>45</v>
      </c>
      <c r="L43" s="2">
        <v>0</v>
      </c>
      <c r="M43" s="3">
        <v>0</v>
      </c>
      <c r="N43" s="3">
        <f>K43   +  L43 + M43- (G43 + H43 + I43 + J43 )</f>
        <v>0</v>
      </c>
      <c r="P43" t="s">
        <v>100</v>
      </c>
    </row>
    <row r="44" spans="1:17" ht="15" hidden="1" customHeight="1" x14ac:dyDescent="0.25">
      <c r="A44" s="4" t="s">
        <v>104</v>
      </c>
      <c r="B44" t="s">
        <v>33</v>
      </c>
      <c r="C44">
        <v>1</v>
      </c>
      <c r="D44" t="s">
        <v>105</v>
      </c>
      <c r="E44">
        <v>18</v>
      </c>
      <c r="F44">
        <v>17</v>
      </c>
      <c r="G44" s="2">
        <v>50</v>
      </c>
      <c r="H44" s="2">
        <v>0</v>
      </c>
      <c r="I44" s="2" t="s">
        <v>23</v>
      </c>
      <c r="J44" s="2">
        <v>0</v>
      </c>
      <c r="K44" s="2">
        <v>0</v>
      </c>
      <c r="L44" s="2">
        <v>65</v>
      </c>
      <c r="M44" s="3">
        <v>0</v>
      </c>
      <c r="N44" s="3">
        <f>K44   +  L44 + M44- (G44 + H44 + I44 + J44 )</f>
        <v>0</v>
      </c>
      <c r="P44" t="s">
        <v>106</v>
      </c>
    </row>
    <row r="45" spans="1:17" ht="15" hidden="1" customHeight="1" x14ac:dyDescent="0.25">
      <c r="A45" s="5" t="s">
        <v>107</v>
      </c>
      <c r="B45" t="s">
        <v>26</v>
      </c>
      <c r="C45">
        <v>1</v>
      </c>
      <c r="D45" t="s">
        <v>108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7">
        <v>3.5</v>
      </c>
      <c r="K45" s="2">
        <v>0</v>
      </c>
      <c r="L45" s="2">
        <v>0</v>
      </c>
      <c r="M45" s="3">
        <v>0</v>
      </c>
      <c r="N45" s="3">
        <f>K45   +  L45 + M45- (G45 + H45 + I45 + J45 )</f>
        <v>-3.5</v>
      </c>
      <c r="P45" t="s">
        <v>109</v>
      </c>
      <c r="Q45" t="s">
        <v>457</v>
      </c>
    </row>
    <row r="46" spans="1:17" ht="15" hidden="1" customHeight="1" x14ac:dyDescent="0.25">
      <c r="A46" s="4" t="s">
        <v>110</v>
      </c>
      <c r="B46" t="s">
        <v>51</v>
      </c>
      <c r="C46">
        <v>1</v>
      </c>
      <c r="D46" t="s">
        <v>111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>
        <v>0</v>
      </c>
      <c r="L46" s="2">
        <v>15</v>
      </c>
      <c r="M46" s="3">
        <v>0</v>
      </c>
      <c r="N46" s="3">
        <f>K46   +  L46 + M46- (G46 + H46 + I46 + J46 )</f>
        <v>0</v>
      </c>
      <c r="P46" t="s">
        <v>112</v>
      </c>
    </row>
    <row r="47" spans="1:17" ht="15" hidden="1" customHeight="1" x14ac:dyDescent="0.25">
      <c r="A47" s="4" t="s">
        <v>113</v>
      </c>
      <c r="B47" t="s">
        <v>21</v>
      </c>
      <c r="C47">
        <v>1</v>
      </c>
      <c r="D47" t="s">
        <v>114</v>
      </c>
      <c r="E47">
        <v>16</v>
      </c>
      <c r="F47">
        <v>6</v>
      </c>
      <c r="G47" s="2">
        <v>50</v>
      </c>
      <c r="H47" s="2">
        <v>0</v>
      </c>
      <c r="I47" s="2" t="s">
        <v>23</v>
      </c>
      <c r="J47" s="2">
        <v>12</v>
      </c>
      <c r="K47" s="2">
        <v>77</v>
      </c>
      <c r="L47" s="2">
        <v>0</v>
      </c>
      <c r="M47" s="3">
        <v>0</v>
      </c>
      <c r="N47" s="3">
        <f>K47   +  L47 + M47- (G47 + H47 + I47 + J47 )</f>
        <v>0</v>
      </c>
      <c r="P47" t="s">
        <v>115</v>
      </c>
    </row>
    <row r="48" spans="1:17" ht="15" hidden="1" customHeight="1" x14ac:dyDescent="0.25">
      <c r="A48" s="4" t="s">
        <v>116</v>
      </c>
      <c r="B48" t="s">
        <v>51</v>
      </c>
      <c r="C48">
        <v>1</v>
      </c>
      <c r="D48" t="s">
        <v>117</v>
      </c>
      <c r="E48">
        <v>0</v>
      </c>
      <c r="F48">
        <v>13</v>
      </c>
      <c r="G48" s="2">
        <v>30</v>
      </c>
      <c r="H48" s="2">
        <v>0</v>
      </c>
      <c r="I48" s="2" t="s">
        <v>23</v>
      </c>
      <c r="J48" s="2">
        <v>12</v>
      </c>
      <c r="K48" s="2">
        <v>0</v>
      </c>
      <c r="L48" s="2">
        <f>87-30</f>
        <v>57</v>
      </c>
      <c r="M48" s="3">
        <v>0</v>
      </c>
      <c r="N48" s="3">
        <f>K48   +  L48 + M48- (G48 + H48 + I48 + J48 )</f>
        <v>0</v>
      </c>
      <c r="P48" t="s">
        <v>103</v>
      </c>
    </row>
    <row r="49" spans="1:17" ht="15" hidden="1" customHeight="1" x14ac:dyDescent="0.25">
      <c r="A49" s="6" t="s">
        <v>127</v>
      </c>
      <c r="B49" t="s">
        <v>43</v>
      </c>
      <c r="D49" t="s">
        <v>128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3">
        <v>0</v>
      </c>
      <c r="N49" s="3">
        <f>K49   +  L49 + M49- (G49 + H49 + I49 + J49 )</f>
        <v>0</v>
      </c>
      <c r="O49" t="s">
        <v>447</v>
      </c>
      <c r="P49" t="s">
        <v>129</v>
      </c>
    </row>
    <row r="50" spans="1:17" ht="15" hidden="1" customHeight="1" x14ac:dyDescent="0.25">
      <c r="A50" s="4" t="s">
        <v>130</v>
      </c>
      <c r="B50" t="s">
        <v>51</v>
      </c>
      <c r="C50">
        <v>1</v>
      </c>
      <c r="D50" t="s">
        <v>131</v>
      </c>
      <c r="E50">
        <v>0</v>
      </c>
      <c r="F50">
        <v>0</v>
      </c>
      <c r="G50" s="2">
        <v>0</v>
      </c>
      <c r="H50" s="2">
        <v>0</v>
      </c>
      <c r="I50" s="2" t="s">
        <v>23</v>
      </c>
      <c r="J50" s="2">
        <v>0</v>
      </c>
      <c r="K50" s="2">
        <v>0</v>
      </c>
      <c r="L50" s="2">
        <f>30-15</f>
        <v>15</v>
      </c>
      <c r="M50" s="3">
        <v>0</v>
      </c>
      <c r="N50" s="3">
        <f>K50   +  L50 + M50- (G50 + H50 + I50 + J50 )</f>
        <v>0</v>
      </c>
      <c r="P50" t="s">
        <v>132</v>
      </c>
    </row>
    <row r="51" spans="1:17" ht="15" customHeight="1" x14ac:dyDescent="0.25">
      <c r="A51" s="5" t="s">
        <v>166</v>
      </c>
      <c r="B51" t="s">
        <v>47</v>
      </c>
      <c r="C51">
        <v>1</v>
      </c>
      <c r="D51" t="s">
        <v>167</v>
      </c>
      <c r="E51">
        <v>0</v>
      </c>
      <c r="F51">
        <v>17</v>
      </c>
      <c r="G51" s="2">
        <v>30</v>
      </c>
      <c r="H51" s="2">
        <v>0</v>
      </c>
      <c r="I51" s="2" t="s">
        <v>23</v>
      </c>
      <c r="J51" s="2">
        <v>12</v>
      </c>
      <c r="K51" s="2">
        <v>0</v>
      </c>
      <c r="L51" s="2">
        <v>0</v>
      </c>
      <c r="M51" s="3">
        <v>-79.5</v>
      </c>
      <c r="N51" s="3">
        <f>K51   +  L51 + M51- (G51 + H51 + I51 + J51 )</f>
        <v>-136.5</v>
      </c>
      <c r="P51" t="s">
        <v>168</v>
      </c>
    </row>
    <row r="52" spans="1:17" ht="15" hidden="1" customHeight="1" x14ac:dyDescent="0.25">
      <c r="A52" s="4" t="s">
        <v>136</v>
      </c>
      <c r="B52" t="s">
        <v>26</v>
      </c>
      <c r="C52">
        <v>1</v>
      </c>
      <c r="D52" t="s">
        <v>137</v>
      </c>
      <c r="E52">
        <v>2</v>
      </c>
      <c r="F52">
        <v>0</v>
      </c>
      <c r="G52" s="2">
        <v>4</v>
      </c>
      <c r="H52" s="2">
        <v>0</v>
      </c>
      <c r="I52" s="2">
        <v>0</v>
      </c>
      <c r="J52" s="2">
        <v>0</v>
      </c>
      <c r="K52" s="2">
        <v>4</v>
      </c>
      <c r="L52" s="2">
        <v>0</v>
      </c>
      <c r="M52" s="3">
        <v>0</v>
      </c>
      <c r="N52" s="3">
        <f>K52   +  L52 + M52- (G52 + H52 + I52 + J52 )</f>
        <v>0</v>
      </c>
      <c r="P52" t="s">
        <v>138</v>
      </c>
    </row>
    <row r="53" spans="1:17" ht="15" hidden="1" customHeight="1" x14ac:dyDescent="0.25">
      <c r="A53" s="6" t="s">
        <v>139</v>
      </c>
      <c r="B53" t="s">
        <v>17</v>
      </c>
      <c r="C53">
        <v>1</v>
      </c>
      <c r="D53" t="s">
        <v>140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3">
        <v>0</v>
      </c>
      <c r="N53" s="3">
        <f>K53   +  L53 + M53- (G53 + H53 + I53 + J53 )</f>
        <v>0</v>
      </c>
      <c r="O53" t="s">
        <v>447</v>
      </c>
      <c r="P53" t="s">
        <v>141</v>
      </c>
    </row>
    <row r="54" spans="1:17" ht="15" customHeight="1" x14ac:dyDescent="0.25">
      <c r="A54" s="5" t="s">
        <v>202</v>
      </c>
      <c r="B54" t="s">
        <v>47</v>
      </c>
      <c r="C54">
        <v>1</v>
      </c>
      <c r="D54" t="s">
        <v>203</v>
      </c>
      <c r="E54">
        <v>9</v>
      </c>
      <c r="F54">
        <v>11</v>
      </c>
      <c r="G54" s="2">
        <v>40</v>
      </c>
      <c r="H54" s="2">
        <v>0</v>
      </c>
      <c r="I54" s="2" t="s">
        <v>23</v>
      </c>
      <c r="J54" s="2">
        <v>12</v>
      </c>
      <c r="K54" s="2">
        <v>0</v>
      </c>
      <c r="L54" s="2">
        <v>0</v>
      </c>
      <c r="M54" s="3">
        <v>-191</v>
      </c>
      <c r="N54" s="3">
        <f>K54   +  L54 + M54- (G54 + H54 + I54 + J54 )</f>
        <v>-258</v>
      </c>
      <c r="P54" t="s">
        <v>204</v>
      </c>
    </row>
    <row r="55" spans="1:17" ht="15" hidden="1" customHeight="1" x14ac:dyDescent="0.25">
      <c r="A55" s="4" t="s">
        <v>148</v>
      </c>
      <c r="B55" t="s">
        <v>43</v>
      </c>
      <c r="C55">
        <v>1</v>
      </c>
      <c r="D55" t="s">
        <v>149</v>
      </c>
      <c r="E55">
        <v>0</v>
      </c>
      <c r="F55">
        <v>0</v>
      </c>
      <c r="G55" s="2">
        <v>0</v>
      </c>
      <c r="H55" s="2">
        <v>0</v>
      </c>
      <c r="I55" s="2" t="s">
        <v>23</v>
      </c>
      <c r="J55" s="2">
        <v>0</v>
      </c>
      <c r="K55" s="2">
        <v>15</v>
      </c>
      <c r="L55" s="2">
        <v>0</v>
      </c>
      <c r="M55" s="3">
        <v>0</v>
      </c>
      <c r="N55" s="3">
        <f>K55   +  L55 + M55- (G55 + H55 + I55 + J55 )</f>
        <v>0</v>
      </c>
      <c r="P55" t="s">
        <v>150</v>
      </c>
    </row>
    <row r="56" spans="1:17" ht="15" hidden="1" customHeight="1" x14ac:dyDescent="0.25">
      <c r="A56" s="4" t="s">
        <v>151</v>
      </c>
      <c r="B56" t="s">
        <v>33</v>
      </c>
      <c r="C56">
        <v>1</v>
      </c>
      <c r="D56" t="s">
        <v>152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12</v>
      </c>
      <c r="K56" s="2">
        <v>0</v>
      </c>
      <c r="L56" s="2">
        <f>45.75-15-7.5</f>
        <v>23.25</v>
      </c>
      <c r="M56" s="3">
        <v>0</v>
      </c>
      <c r="N56" s="3">
        <f>K56   +  L56 + M56- (G56 + H56 + I56 + J56 )</f>
        <v>11.25</v>
      </c>
      <c r="P56" t="s">
        <v>153</v>
      </c>
    </row>
    <row r="57" spans="1:17" ht="15" hidden="1" customHeight="1" x14ac:dyDescent="0.25">
      <c r="A57" s="4" t="s">
        <v>154</v>
      </c>
      <c r="B57" t="s">
        <v>43</v>
      </c>
      <c r="C57">
        <v>1</v>
      </c>
      <c r="D57" t="s">
        <v>155</v>
      </c>
      <c r="E57">
        <v>0</v>
      </c>
      <c r="F57">
        <v>0</v>
      </c>
      <c r="G57" s="2">
        <v>0</v>
      </c>
      <c r="H57" s="2">
        <v>0</v>
      </c>
      <c r="I57" s="2" t="s">
        <v>23</v>
      </c>
      <c r="J57" s="2">
        <v>0</v>
      </c>
      <c r="K57" s="2">
        <v>0</v>
      </c>
      <c r="L57" s="2">
        <v>15</v>
      </c>
      <c r="M57" s="3">
        <v>0</v>
      </c>
      <c r="N57" s="3">
        <f>K57   +  L57 + M57- (G57 + H57 + I57 + J57 )</f>
        <v>0</v>
      </c>
      <c r="P57" t="s">
        <v>156</v>
      </c>
    </row>
    <row r="58" spans="1:17" ht="15" hidden="1" customHeight="1" x14ac:dyDescent="0.25">
      <c r="A58" s="6" t="s">
        <v>157</v>
      </c>
      <c r="B58" t="s">
        <v>43</v>
      </c>
      <c r="D58" t="s">
        <v>158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3">
        <v>0</v>
      </c>
      <c r="N58" s="3">
        <f>K58   +  L58 + M58- (G58 + H58 + I58 + J58 )</f>
        <v>0</v>
      </c>
      <c r="O58" t="s">
        <v>447</v>
      </c>
      <c r="P58" t="s">
        <v>159</v>
      </c>
    </row>
    <row r="59" spans="1:17" ht="15" hidden="1" customHeight="1" x14ac:dyDescent="0.25">
      <c r="A59" s="4" t="s">
        <v>160</v>
      </c>
      <c r="B59" t="s">
        <v>43</v>
      </c>
      <c r="C59">
        <v>1</v>
      </c>
      <c r="D59" t="s">
        <v>161</v>
      </c>
      <c r="E59">
        <v>0</v>
      </c>
      <c r="F59">
        <v>0</v>
      </c>
      <c r="G59" s="2">
        <v>0</v>
      </c>
      <c r="H59" s="2">
        <v>8</v>
      </c>
      <c r="I59" s="2" t="s">
        <v>23</v>
      </c>
      <c r="J59" s="2">
        <v>12</v>
      </c>
      <c r="K59" s="2">
        <v>0</v>
      </c>
      <c r="L59" s="2">
        <f>50-15</f>
        <v>35</v>
      </c>
      <c r="M59" s="3">
        <v>0</v>
      </c>
      <c r="N59" s="3">
        <f>K59   +  L59 + M59- (G59 + H59 + I59 + J59 )</f>
        <v>0</v>
      </c>
      <c r="P59" t="s">
        <v>162</v>
      </c>
    </row>
    <row r="60" spans="1:17" ht="15" hidden="1" customHeight="1" x14ac:dyDescent="0.25">
      <c r="A60" s="5" t="s">
        <v>163</v>
      </c>
      <c r="B60" t="s">
        <v>21</v>
      </c>
      <c r="C60">
        <v>1</v>
      </c>
      <c r="D60" t="s">
        <v>164</v>
      </c>
      <c r="E60">
        <v>0</v>
      </c>
      <c r="F60">
        <v>0</v>
      </c>
      <c r="G60" s="2">
        <v>0</v>
      </c>
      <c r="H60" s="2">
        <v>0</v>
      </c>
      <c r="I60" s="2" t="s">
        <v>23</v>
      </c>
      <c r="J60" s="2">
        <v>0</v>
      </c>
      <c r="K60" s="2">
        <v>0</v>
      </c>
      <c r="L60" s="2">
        <v>0</v>
      </c>
      <c r="M60" s="3">
        <v>52.5</v>
      </c>
      <c r="N60" s="3">
        <f>K60   +  L60 + M60- (G60 + H60 + I60 + J60 )</f>
        <v>37.5</v>
      </c>
      <c r="P60" t="s">
        <v>165</v>
      </c>
    </row>
    <row r="61" spans="1:17" ht="15" customHeight="1" x14ac:dyDescent="0.25">
      <c r="A61" s="5" t="s">
        <v>222</v>
      </c>
      <c r="B61" t="s">
        <v>21</v>
      </c>
      <c r="C61">
        <v>1</v>
      </c>
      <c r="D61" t="s">
        <v>223</v>
      </c>
      <c r="E61">
        <v>0</v>
      </c>
      <c r="F61">
        <v>0</v>
      </c>
      <c r="G61" s="2">
        <v>0</v>
      </c>
      <c r="H61" s="2">
        <v>8</v>
      </c>
      <c r="I61" s="2" t="s">
        <v>23</v>
      </c>
      <c r="J61" s="2">
        <v>12</v>
      </c>
      <c r="K61" s="2">
        <v>27</v>
      </c>
      <c r="L61" s="2">
        <v>0</v>
      </c>
      <c r="M61" s="3">
        <v>0</v>
      </c>
      <c r="N61" s="3">
        <f>K61   +  L61 + M61- (G61 + H61 + I61 + J61 )</f>
        <v>-8</v>
      </c>
      <c r="P61" t="s">
        <v>224</v>
      </c>
      <c r="Q61" t="s">
        <v>458</v>
      </c>
    </row>
    <row r="62" spans="1:17" ht="15" hidden="1" customHeight="1" x14ac:dyDescent="0.25">
      <c r="A62" s="4" t="s">
        <v>172</v>
      </c>
      <c r="B62" t="s">
        <v>47</v>
      </c>
      <c r="C62">
        <v>1</v>
      </c>
      <c r="D62" t="s">
        <v>173</v>
      </c>
      <c r="E62">
        <v>17</v>
      </c>
      <c r="F62">
        <v>17</v>
      </c>
      <c r="G62" s="2">
        <v>50</v>
      </c>
      <c r="H62" s="2">
        <v>0</v>
      </c>
      <c r="I62" s="2">
        <v>0</v>
      </c>
      <c r="J62" s="2">
        <v>12</v>
      </c>
      <c r="K62" s="2">
        <v>0</v>
      </c>
      <c r="L62" s="2">
        <f>97-28</f>
        <v>69</v>
      </c>
      <c r="M62" s="3">
        <v>0</v>
      </c>
      <c r="N62" s="3">
        <f>K62   +  L62 + M62- (G62 + H62 + I62 + J62 )</f>
        <v>7</v>
      </c>
      <c r="P62" t="s">
        <v>174</v>
      </c>
    </row>
    <row r="63" spans="1:17" ht="15" hidden="1" customHeight="1" x14ac:dyDescent="0.25">
      <c r="A63" s="4" t="s">
        <v>175</v>
      </c>
      <c r="B63" t="s">
        <v>47</v>
      </c>
      <c r="C63">
        <v>1</v>
      </c>
      <c r="D63" t="s">
        <v>176</v>
      </c>
      <c r="E63">
        <v>0</v>
      </c>
      <c r="F63">
        <v>0</v>
      </c>
      <c r="G63" s="2">
        <v>0</v>
      </c>
      <c r="H63" s="2">
        <v>0</v>
      </c>
      <c r="I63" s="2" t="s">
        <v>23</v>
      </c>
      <c r="J63" s="2">
        <v>0</v>
      </c>
      <c r="K63" s="2">
        <v>0</v>
      </c>
      <c r="L63" s="2">
        <v>15</v>
      </c>
      <c r="M63" s="3">
        <v>0</v>
      </c>
      <c r="N63" s="3">
        <f>K63   +  L63 + M63- (G63 + H63 + I63 + J63 )</f>
        <v>0</v>
      </c>
      <c r="P63" t="s">
        <v>177</v>
      </c>
    </row>
    <row r="64" spans="1:17" ht="15" hidden="1" customHeight="1" x14ac:dyDescent="0.25">
      <c r="A64" s="4" t="s">
        <v>178</v>
      </c>
      <c r="B64" t="s">
        <v>26</v>
      </c>
      <c r="C64">
        <v>1</v>
      </c>
      <c r="D64" t="s">
        <v>179</v>
      </c>
      <c r="E64">
        <v>0</v>
      </c>
      <c r="F64">
        <v>0</v>
      </c>
      <c r="G64" s="2">
        <v>0</v>
      </c>
      <c r="H64" s="2">
        <v>0</v>
      </c>
      <c r="I64" s="2" t="s">
        <v>23</v>
      </c>
      <c r="J64" s="2">
        <v>0</v>
      </c>
      <c r="K64" s="2">
        <v>0</v>
      </c>
      <c r="L64" s="2">
        <f>40-25</f>
        <v>15</v>
      </c>
      <c r="M64" s="3">
        <v>0</v>
      </c>
      <c r="N64" s="3">
        <f>K64   +  L64 + M64- (G64 + H64 + I64 + J64 )</f>
        <v>0</v>
      </c>
      <c r="P64" t="s">
        <v>180</v>
      </c>
    </row>
    <row r="65" spans="1:17" ht="15" hidden="1" customHeight="1" x14ac:dyDescent="0.25">
      <c r="A65" s="4" t="s">
        <v>181</v>
      </c>
      <c r="B65" t="s">
        <v>33</v>
      </c>
      <c r="D65" t="s">
        <v>182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 t="s">
        <v>23</v>
      </c>
      <c r="K65" s="2">
        <v>0</v>
      </c>
      <c r="L65" s="2">
        <v>15</v>
      </c>
      <c r="M65" s="3">
        <v>0</v>
      </c>
      <c r="N65" s="3">
        <f>K65   +  L65 + M65- (G65 + H65 + I65 + J65 )</f>
        <v>0</v>
      </c>
      <c r="P65" t="s">
        <v>183</v>
      </c>
    </row>
    <row r="66" spans="1:17" ht="15" hidden="1" customHeight="1" x14ac:dyDescent="0.25">
      <c r="A66" s="4" t="s">
        <v>184</v>
      </c>
      <c r="B66" t="s">
        <v>17</v>
      </c>
      <c r="C66">
        <v>1</v>
      </c>
      <c r="D66" t="s">
        <v>185</v>
      </c>
      <c r="E66">
        <v>0</v>
      </c>
      <c r="F66">
        <v>0</v>
      </c>
      <c r="G66" s="2">
        <v>0</v>
      </c>
      <c r="H66" s="2">
        <v>0</v>
      </c>
      <c r="I66" s="2" t="s">
        <v>23</v>
      </c>
      <c r="J66" s="2">
        <v>0</v>
      </c>
      <c r="K66" s="2">
        <v>0</v>
      </c>
      <c r="L66" s="2">
        <v>0</v>
      </c>
      <c r="M66" s="3">
        <v>15</v>
      </c>
      <c r="N66" s="3">
        <f>K66   +  L66 + M66- (G66 + H66 + I66 + J66 )</f>
        <v>0</v>
      </c>
      <c r="P66" t="s">
        <v>186</v>
      </c>
    </row>
    <row r="67" spans="1:17" ht="15" hidden="1" customHeight="1" x14ac:dyDescent="0.25">
      <c r="A67" s="6" t="s">
        <v>187</v>
      </c>
      <c r="B67" t="s">
        <v>43</v>
      </c>
      <c r="C67">
        <v>1</v>
      </c>
      <c r="D67" t="s">
        <v>188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3">
        <v>0</v>
      </c>
      <c r="N67" s="3">
        <f>K67   +  L67 + M67- (G67 + H67 + I67 + J67 )</f>
        <v>0</v>
      </c>
      <c r="P67" t="s">
        <v>189</v>
      </c>
    </row>
    <row r="68" spans="1:17" ht="15" hidden="1" customHeight="1" x14ac:dyDescent="0.25">
      <c r="A68" s="4" t="s">
        <v>193</v>
      </c>
      <c r="B68" t="s">
        <v>51</v>
      </c>
      <c r="C68">
        <v>1</v>
      </c>
      <c r="D68" t="s">
        <v>194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12</v>
      </c>
      <c r="K68" s="2">
        <v>0</v>
      </c>
      <c r="L68" s="2">
        <v>12</v>
      </c>
      <c r="M68" s="3">
        <v>0</v>
      </c>
      <c r="N68" s="3">
        <f>K68   +  L68 + M68- (G68 + H68 + I68 + J68 )</f>
        <v>0</v>
      </c>
      <c r="P68" t="s">
        <v>195</v>
      </c>
    </row>
    <row r="69" spans="1:17" ht="15" hidden="1" customHeight="1" x14ac:dyDescent="0.25">
      <c r="A69" s="4" t="s">
        <v>196</v>
      </c>
      <c r="B69" t="s">
        <v>47</v>
      </c>
      <c r="C69">
        <v>1</v>
      </c>
      <c r="D69" t="s">
        <v>197</v>
      </c>
      <c r="E69">
        <v>5</v>
      </c>
      <c r="F69">
        <v>14</v>
      </c>
      <c r="G69" s="2">
        <v>50</v>
      </c>
      <c r="H69" s="2">
        <v>8</v>
      </c>
      <c r="I69" s="2" t="s">
        <v>23</v>
      </c>
      <c r="J69" s="2">
        <v>12</v>
      </c>
      <c r="K69" s="2">
        <v>0</v>
      </c>
      <c r="L69" s="2">
        <f>100-15</f>
        <v>85</v>
      </c>
      <c r="M69" s="3">
        <v>0</v>
      </c>
      <c r="N69" s="3">
        <f>K69   +  L69 + M69- (G69 + H69 + I69 + J69 )</f>
        <v>0</v>
      </c>
      <c r="P69" t="s">
        <v>198</v>
      </c>
    </row>
    <row r="70" spans="1:17" ht="15" customHeight="1" x14ac:dyDescent="0.25">
      <c r="A70" s="5" t="s">
        <v>231</v>
      </c>
      <c r="B70" t="s">
        <v>17</v>
      </c>
      <c r="C70">
        <v>1</v>
      </c>
      <c r="D70" t="s">
        <v>232</v>
      </c>
      <c r="E70">
        <v>17</v>
      </c>
      <c r="F70">
        <v>2</v>
      </c>
      <c r="G70" s="2">
        <v>34</v>
      </c>
      <c r="H70" s="2">
        <v>0</v>
      </c>
      <c r="I70" s="2" t="s">
        <v>23</v>
      </c>
      <c r="J70" s="2">
        <v>0</v>
      </c>
      <c r="K70" s="2">
        <v>0</v>
      </c>
      <c r="L70" s="2">
        <f>158-113</f>
        <v>45</v>
      </c>
      <c r="M70" s="3">
        <v>0</v>
      </c>
      <c r="N70" s="3">
        <f>K70   +  L70 + M70- (G70 + H70 + I70 + J70 )</f>
        <v>-4</v>
      </c>
      <c r="P70" t="s">
        <v>233</v>
      </c>
      <c r="Q70" t="s">
        <v>458</v>
      </c>
    </row>
    <row r="71" spans="1:17" ht="15" hidden="1" customHeight="1" x14ac:dyDescent="0.25">
      <c r="A71" s="4" t="s">
        <v>190</v>
      </c>
      <c r="B71" t="s">
        <v>47</v>
      </c>
      <c r="C71">
        <v>1</v>
      </c>
      <c r="D71" t="s">
        <v>191</v>
      </c>
      <c r="E71">
        <v>11</v>
      </c>
      <c r="F71">
        <v>15</v>
      </c>
      <c r="G71" s="2">
        <v>50</v>
      </c>
      <c r="H71" s="2">
        <v>0</v>
      </c>
      <c r="I71" s="2" t="s">
        <v>23</v>
      </c>
      <c r="J71" s="2">
        <v>12</v>
      </c>
      <c r="K71" s="2">
        <v>0</v>
      </c>
      <c r="L71" s="2">
        <f>38.5*2</f>
        <v>77</v>
      </c>
      <c r="M71" s="3">
        <v>0</v>
      </c>
      <c r="N71" s="3">
        <f>K71   +  L71 + M71- (G71 + H71 + I71 + J71 )</f>
        <v>0</v>
      </c>
      <c r="P71" t="s">
        <v>192</v>
      </c>
    </row>
    <row r="72" spans="1:17" ht="15" hidden="1" customHeight="1" x14ac:dyDescent="0.25">
      <c r="A72" s="4" t="s">
        <v>205</v>
      </c>
      <c r="B72" t="s">
        <v>51</v>
      </c>
      <c r="C72">
        <v>1</v>
      </c>
      <c r="D72" t="s">
        <v>206</v>
      </c>
      <c r="E72">
        <v>0</v>
      </c>
      <c r="F72">
        <v>0</v>
      </c>
      <c r="G72" s="2">
        <v>0</v>
      </c>
      <c r="H72" s="2">
        <v>8</v>
      </c>
      <c r="I72" s="2" t="s">
        <v>23</v>
      </c>
      <c r="J72" s="2">
        <v>12</v>
      </c>
      <c r="K72" s="2">
        <v>0</v>
      </c>
      <c r="L72" s="2">
        <f>47-12</f>
        <v>35</v>
      </c>
      <c r="M72" s="3">
        <v>0</v>
      </c>
      <c r="N72" s="3">
        <f>K72   +  L72 + M72- (G72 + H72 + I72 + J72 )</f>
        <v>0</v>
      </c>
      <c r="O72" t="s">
        <v>447</v>
      </c>
      <c r="P72" t="s">
        <v>207</v>
      </c>
    </row>
    <row r="73" spans="1:17" ht="15" hidden="1" customHeight="1" x14ac:dyDescent="0.25">
      <c r="A73" s="6" t="s">
        <v>208</v>
      </c>
      <c r="B73" t="s">
        <v>26</v>
      </c>
      <c r="C73">
        <v>1</v>
      </c>
      <c r="D73" t="s">
        <v>209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3">
        <v>0</v>
      </c>
      <c r="N73" s="3">
        <f>K73   +  L73 + M73- (G73 + H73 + I73 + J73 )</f>
        <v>0</v>
      </c>
      <c r="O73" t="s">
        <v>447</v>
      </c>
      <c r="P73" t="s">
        <v>210</v>
      </c>
    </row>
    <row r="74" spans="1:17" ht="15" hidden="1" customHeight="1" x14ac:dyDescent="0.25">
      <c r="A74" s="6" t="s">
        <v>211</v>
      </c>
      <c r="B74" t="s">
        <v>51</v>
      </c>
      <c r="C74">
        <v>1</v>
      </c>
      <c r="D74" t="s">
        <v>212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3">
        <v>0</v>
      </c>
      <c r="N74" s="3">
        <f>K74   +  L74 + M74- (G74 + H74 + I74 + J74 )</f>
        <v>0</v>
      </c>
      <c r="P74" t="s">
        <v>213</v>
      </c>
    </row>
    <row r="75" spans="1:17" ht="15" hidden="1" customHeight="1" x14ac:dyDescent="0.25">
      <c r="A75" s="4" t="s">
        <v>214</v>
      </c>
      <c r="B75" t="s">
        <v>26</v>
      </c>
      <c r="C75">
        <v>1</v>
      </c>
      <c r="D75" t="s">
        <v>215</v>
      </c>
      <c r="E75">
        <v>7</v>
      </c>
      <c r="F75">
        <v>9</v>
      </c>
      <c r="G75" s="2">
        <v>50</v>
      </c>
      <c r="H75" s="2">
        <v>8</v>
      </c>
      <c r="I75" s="2" t="s">
        <v>23</v>
      </c>
      <c r="J75" s="2">
        <v>0</v>
      </c>
      <c r="K75" s="2">
        <v>0</v>
      </c>
      <c r="L75" s="2">
        <v>36.5</v>
      </c>
      <c r="M75" s="3">
        <v>73</v>
      </c>
      <c r="N75" s="3">
        <f>K75   +  L75 + M75- (G75 + H75 + I75 + J75 )</f>
        <v>36.5</v>
      </c>
      <c r="P75" t="s">
        <v>81</v>
      </c>
    </row>
    <row r="76" spans="1:17" ht="15" hidden="1" customHeight="1" x14ac:dyDescent="0.25">
      <c r="A76" s="6" t="s">
        <v>216</v>
      </c>
      <c r="B76" t="s">
        <v>47</v>
      </c>
      <c r="C76">
        <v>1</v>
      </c>
      <c r="D76" t="s">
        <v>217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3">
        <v>0</v>
      </c>
      <c r="N76" s="3">
        <f>K76   +  L76 + M76- (G76 + H76 + I76 + J76 )</f>
        <v>0</v>
      </c>
      <c r="O76" t="s">
        <v>447</v>
      </c>
      <c r="P76" t="s">
        <v>218</v>
      </c>
    </row>
    <row r="77" spans="1:17" ht="15" hidden="1" customHeight="1" x14ac:dyDescent="0.25">
      <c r="A77" s="4" t="s">
        <v>219</v>
      </c>
      <c r="B77" t="s">
        <v>51</v>
      </c>
      <c r="C77">
        <v>1</v>
      </c>
      <c r="D77" t="s">
        <v>220</v>
      </c>
      <c r="E77">
        <v>0</v>
      </c>
      <c r="F77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f>35-20-15</f>
        <v>0</v>
      </c>
      <c r="M77" s="3">
        <v>0</v>
      </c>
      <c r="N77" s="3">
        <f>K77   +  L77 + M77- (G77 + H77 + I77 + J77 )</f>
        <v>0</v>
      </c>
      <c r="P77" t="s">
        <v>221</v>
      </c>
    </row>
    <row r="78" spans="1:17" ht="15" customHeight="1" x14ac:dyDescent="0.25">
      <c r="A78" s="5" t="s">
        <v>240</v>
      </c>
      <c r="B78" t="s">
        <v>17</v>
      </c>
      <c r="C78">
        <v>1</v>
      </c>
      <c r="D78" t="s">
        <v>241</v>
      </c>
      <c r="E78">
        <v>1</v>
      </c>
      <c r="F78">
        <v>0</v>
      </c>
      <c r="G78" s="2">
        <v>2</v>
      </c>
      <c r="H78" s="2">
        <v>0</v>
      </c>
      <c r="I78" s="2" t="s">
        <v>23</v>
      </c>
      <c r="J78" s="2">
        <v>0</v>
      </c>
      <c r="K78" s="2">
        <v>0</v>
      </c>
      <c r="L78" s="2">
        <v>0</v>
      </c>
      <c r="M78" s="3">
        <v>-15</v>
      </c>
      <c r="N78" s="3">
        <f>K78   +  L78 + M78- (G78 + H78 + I78 + J78 )</f>
        <v>-32</v>
      </c>
      <c r="P78" t="s">
        <v>242</v>
      </c>
      <c r="Q78" t="s">
        <v>448</v>
      </c>
    </row>
    <row r="79" spans="1:17" ht="15" hidden="1" customHeight="1" x14ac:dyDescent="0.25">
      <c r="A79" s="9" t="s">
        <v>225</v>
      </c>
      <c r="B79" t="s">
        <v>26</v>
      </c>
      <c r="C79">
        <v>1</v>
      </c>
      <c r="D79" t="s">
        <v>226</v>
      </c>
      <c r="E79">
        <v>0</v>
      </c>
      <c r="F79">
        <v>0</v>
      </c>
      <c r="G79" s="2">
        <v>0</v>
      </c>
      <c r="H79" s="2">
        <v>8</v>
      </c>
      <c r="I79" s="2" t="s">
        <v>23</v>
      </c>
      <c r="J79" s="2">
        <v>0</v>
      </c>
      <c r="K79" s="2">
        <v>0</v>
      </c>
      <c r="L79" s="2">
        <v>23</v>
      </c>
      <c r="M79" s="3">
        <v>0</v>
      </c>
      <c r="N79" s="3">
        <f>K79   +  L79 + M79- (G79 + H79 + I79 + J79 )</f>
        <v>0</v>
      </c>
      <c r="P79" t="s">
        <v>227</v>
      </c>
      <c r="Q79" s="11"/>
    </row>
    <row r="80" spans="1:17" ht="15" hidden="1" customHeight="1" x14ac:dyDescent="0.25">
      <c r="A80" s="4" t="s">
        <v>228</v>
      </c>
      <c r="B80" t="s">
        <v>33</v>
      </c>
      <c r="C80">
        <v>1</v>
      </c>
      <c r="D80" t="s">
        <v>229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>
        <v>0</v>
      </c>
      <c r="L80" s="2">
        <v>15</v>
      </c>
      <c r="M80" s="3">
        <v>0</v>
      </c>
      <c r="N80" s="3">
        <f>K80   +  L80 + M80- (G80 + H80 + I80 + J80 )</f>
        <v>0</v>
      </c>
      <c r="P80" t="s">
        <v>230</v>
      </c>
    </row>
    <row r="81" spans="1:17" ht="15" customHeight="1" x14ac:dyDescent="0.25">
      <c r="A81" s="5" t="s">
        <v>245</v>
      </c>
      <c r="B81" t="s">
        <v>47</v>
      </c>
      <c r="C81">
        <v>1</v>
      </c>
      <c r="D81" t="s">
        <v>246</v>
      </c>
      <c r="E81">
        <v>0</v>
      </c>
      <c r="F81">
        <v>0</v>
      </c>
      <c r="G81" s="2">
        <v>0</v>
      </c>
      <c r="H81" s="2">
        <v>0</v>
      </c>
      <c r="I81" s="2" t="s">
        <v>23</v>
      </c>
      <c r="J81" s="2">
        <v>0</v>
      </c>
      <c r="K81" s="2">
        <v>0</v>
      </c>
      <c r="L81" s="2">
        <f>20-20</f>
        <v>0</v>
      </c>
      <c r="M81" s="3">
        <v>0</v>
      </c>
      <c r="N81" s="3">
        <f>K81   +  L81 + M81- (G81 + H81 + I81 + J81 )</f>
        <v>-15</v>
      </c>
      <c r="P81" t="s">
        <v>247</v>
      </c>
      <c r="Q81" t="s">
        <v>448</v>
      </c>
    </row>
    <row r="82" spans="1:17" ht="15" hidden="1" customHeight="1" x14ac:dyDescent="0.25">
      <c r="A82" s="4" t="s">
        <v>234</v>
      </c>
      <c r="B82" t="s">
        <v>26</v>
      </c>
      <c r="C82">
        <v>1</v>
      </c>
      <c r="D82" t="s">
        <v>235</v>
      </c>
      <c r="E82">
        <v>12</v>
      </c>
      <c r="F82">
        <v>0</v>
      </c>
      <c r="G82" s="2">
        <v>30</v>
      </c>
      <c r="H82" s="2">
        <v>0</v>
      </c>
      <c r="I82" s="2" t="s">
        <v>23</v>
      </c>
      <c r="J82" s="2">
        <v>0</v>
      </c>
      <c r="K82" s="2">
        <v>0</v>
      </c>
      <c r="L82" s="2">
        <f>74-29</f>
        <v>45</v>
      </c>
      <c r="M82" s="3">
        <v>0</v>
      </c>
      <c r="N82" s="3">
        <f>K82   +  L82 + M82- (G82 + H82 + I82 + J82 )</f>
        <v>0</v>
      </c>
      <c r="P82" t="s">
        <v>236</v>
      </c>
    </row>
    <row r="83" spans="1:17" ht="15" hidden="1" customHeight="1" x14ac:dyDescent="0.25">
      <c r="A83" s="4" t="s">
        <v>237</v>
      </c>
      <c r="B83" t="s">
        <v>21</v>
      </c>
      <c r="C83">
        <v>1</v>
      </c>
      <c r="D83" t="s">
        <v>238</v>
      </c>
      <c r="E83">
        <v>0</v>
      </c>
      <c r="F83">
        <v>0</v>
      </c>
      <c r="G83" s="2">
        <v>0</v>
      </c>
      <c r="H83" s="2">
        <v>0</v>
      </c>
      <c r="I83" s="2" t="s">
        <v>23</v>
      </c>
      <c r="J83" s="2">
        <v>0</v>
      </c>
      <c r="K83" s="2">
        <v>0</v>
      </c>
      <c r="L83" s="2">
        <v>15</v>
      </c>
      <c r="M83" s="3">
        <v>0</v>
      </c>
      <c r="N83" s="3">
        <f>K83   +  L83 + M83- (G83 + H83 + I83 + J83 )</f>
        <v>0</v>
      </c>
      <c r="P83" t="s">
        <v>239</v>
      </c>
    </row>
    <row r="84" spans="1:17" ht="15" customHeight="1" x14ac:dyDescent="0.25">
      <c r="A84" s="5" t="s">
        <v>248</v>
      </c>
      <c r="B84" t="s">
        <v>21</v>
      </c>
      <c r="C84">
        <v>1</v>
      </c>
      <c r="D84" t="s">
        <v>249</v>
      </c>
      <c r="E84">
        <v>10</v>
      </c>
      <c r="F84">
        <v>0</v>
      </c>
      <c r="G84" s="2">
        <v>20</v>
      </c>
      <c r="H84" s="2">
        <v>0</v>
      </c>
      <c r="I84" s="2" t="s">
        <v>23</v>
      </c>
      <c r="J84" s="2">
        <v>0</v>
      </c>
      <c r="K84" s="2">
        <v>0</v>
      </c>
      <c r="L84" s="2">
        <v>0</v>
      </c>
      <c r="M84" s="3">
        <v>-45</v>
      </c>
      <c r="N84" s="3">
        <f>K84   +  L84 + M84- (G84 + H84 + I84 + J84 )</f>
        <v>-80</v>
      </c>
      <c r="P84" t="s">
        <v>126</v>
      </c>
      <c r="Q84" t="s">
        <v>448</v>
      </c>
    </row>
    <row r="85" spans="1:17" ht="15" hidden="1" customHeight="1" x14ac:dyDescent="0.25">
      <c r="A85" s="4" t="s">
        <v>250</v>
      </c>
      <c r="B85" t="s">
        <v>47</v>
      </c>
      <c r="C85">
        <v>1</v>
      </c>
      <c r="D85" t="s">
        <v>251</v>
      </c>
      <c r="E85">
        <v>13</v>
      </c>
      <c r="F85">
        <v>0</v>
      </c>
      <c r="G85" s="2">
        <v>30</v>
      </c>
      <c r="H85" s="2">
        <v>0</v>
      </c>
      <c r="I85" s="2">
        <v>0</v>
      </c>
      <c r="J85" s="2">
        <v>12</v>
      </c>
      <c r="K85" s="2">
        <v>0</v>
      </c>
      <c r="L85" s="2">
        <v>42</v>
      </c>
      <c r="M85" s="3">
        <v>0</v>
      </c>
      <c r="N85" s="3">
        <f>K85   +  L85 + M85- (G85 + H85 + I85 + J85 )</f>
        <v>0</v>
      </c>
      <c r="P85" t="s">
        <v>252</v>
      </c>
    </row>
    <row r="86" spans="1:17" ht="15" customHeight="1" x14ac:dyDescent="0.25">
      <c r="A86" s="5" t="s">
        <v>253</v>
      </c>
      <c r="B86" t="s">
        <v>33</v>
      </c>
      <c r="C86">
        <v>1</v>
      </c>
      <c r="D86" t="s">
        <v>254</v>
      </c>
      <c r="E86">
        <v>0</v>
      </c>
      <c r="F86">
        <v>0</v>
      </c>
      <c r="G86" s="2">
        <v>0</v>
      </c>
      <c r="H86" s="2">
        <v>0</v>
      </c>
      <c r="I86" s="2" t="s">
        <v>23</v>
      </c>
      <c r="J86" s="2">
        <v>0</v>
      </c>
      <c r="K86" s="2">
        <v>0</v>
      </c>
      <c r="L86" s="2">
        <v>0</v>
      </c>
      <c r="M86" s="3">
        <v>-7.5</v>
      </c>
      <c r="N86" s="3">
        <f>K86   +  L86 + M86- (G86 + H86 + I86 + J86 )</f>
        <v>-22.5</v>
      </c>
      <c r="P86" t="s">
        <v>255</v>
      </c>
    </row>
    <row r="87" spans="1:17" ht="15" hidden="1" customHeight="1" x14ac:dyDescent="0.25">
      <c r="A87" s="4" t="s">
        <v>256</v>
      </c>
      <c r="B87" t="s">
        <v>51</v>
      </c>
      <c r="C87">
        <v>1</v>
      </c>
      <c r="D87" t="s">
        <v>257</v>
      </c>
      <c r="E87">
        <v>0</v>
      </c>
      <c r="F87">
        <v>0</v>
      </c>
      <c r="G87" s="2">
        <v>0</v>
      </c>
      <c r="H87" s="2">
        <v>8</v>
      </c>
      <c r="I87" s="2">
        <v>0</v>
      </c>
      <c r="J87" s="2">
        <v>12</v>
      </c>
      <c r="K87" s="2">
        <v>20</v>
      </c>
      <c r="L87" s="2">
        <v>0</v>
      </c>
      <c r="M87" s="3">
        <v>0</v>
      </c>
      <c r="N87" s="3">
        <f>K87   +  L87 + M87- (G87 + H87 + I87 + J87 )</f>
        <v>0</v>
      </c>
      <c r="P87" t="s">
        <v>258</v>
      </c>
    </row>
    <row r="88" spans="1:17" ht="15" hidden="1" customHeight="1" x14ac:dyDescent="0.25">
      <c r="A88" s="4" t="s">
        <v>259</v>
      </c>
      <c r="B88" t="s">
        <v>51</v>
      </c>
      <c r="C88">
        <v>1</v>
      </c>
      <c r="D88" t="s">
        <v>260</v>
      </c>
      <c r="E88">
        <v>0</v>
      </c>
      <c r="F88">
        <v>0</v>
      </c>
      <c r="G88" s="2">
        <v>0</v>
      </c>
      <c r="H88" s="2">
        <v>8</v>
      </c>
      <c r="I88" s="2" t="s">
        <v>23</v>
      </c>
      <c r="J88" s="2">
        <v>12</v>
      </c>
      <c r="K88" s="2">
        <v>0</v>
      </c>
      <c r="L88" s="2">
        <v>52.5</v>
      </c>
      <c r="M88" s="3">
        <v>20</v>
      </c>
      <c r="N88" s="3">
        <f>K88   +  L88 + M88- (G88 + H88 + I88 + J88 )</f>
        <v>37.5</v>
      </c>
      <c r="P88" t="s">
        <v>261</v>
      </c>
    </row>
    <row r="89" spans="1:17" ht="15" hidden="1" customHeight="1" x14ac:dyDescent="0.25">
      <c r="A89" s="4" t="s">
        <v>262</v>
      </c>
      <c r="B89" t="s">
        <v>26</v>
      </c>
      <c r="C89">
        <v>1</v>
      </c>
      <c r="D89" t="s">
        <v>263</v>
      </c>
      <c r="E89">
        <v>0</v>
      </c>
      <c r="F89">
        <v>0</v>
      </c>
      <c r="G89" s="2">
        <v>0</v>
      </c>
      <c r="H89" s="2">
        <v>8</v>
      </c>
      <c r="I89" s="2" t="s">
        <v>23</v>
      </c>
      <c r="J89" s="2">
        <v>12</v>
      </c>
      <c r="K89" s="2">
        <v>0</v>
      </c>
      <c r="L89" s="2">
        <v>35</v>
      </c>
      <c r="M89" s="3">
        <v>0</v>
      </c>
      <c r="N89" s="3">
        <f>K89   +  L89 + M89- (G89 + H89 + I89 + J89 )</f>
        <v>0</v>
      </c>
      <c r="P89" t="s">
        <v>264</v>
      </c>
    </row>
    <row r="90" spans="1:17" ht="15" hidden="1" customHeight="1" x14ac:dyDescent="0.25">
      <c r="A90" s="4" t="s">
        <v>265</v>
      </c>
      <c r="B90" t="s">
        <v>51</v>
      </c>
      <c r="C90">
        <v>1</v>
      </c>
      <c r="D90" t="s">
        <v>266</v>
      </c>
      <c r="E90">
        <v>12</v>
      </c>
      <c r="F90">
        <v>0</v>
      </c>
      <c r="G90" s="2">
        <v>30</v>
      </c>
      <c r="H90" s="2">
        <v>0</v>
      </c>
      <c r="I90" s="2">
        <v>0</v>
      </c>
      <c r="J90" s="2">
        <v>12</v>
      </c>
      <c r="K90" s="2">
        <v>0</v>
      </c>
      <c r="L90" s="2">
        <f>67-25</f>
        <v>42</v>
      </c>
      <c r="M90" s="3">
        <v>0</v>
      </c>
      <c r="N90" s="3">
        <f>K90   +  L90 + M90- (G90 + H90 + I90 + J90 )</f>
        <v>0</v>
      </c>
      <c r="P90" t="s">
        <v>267</v>
      </c>
    </row>
    <row r="91" spans="1:17" ht="15" hidden="1" customHeight="1" x14ac:dyDescent="0.25">
      <c r="A91" s="4" t="s">
        <v>268</v>
      </c>
      <c r="B91" t="s">
        <v>47</v>
      </c>
      <c r="C91">
        <v>1</v>
      </c>
      <c r="D91" t="s">
        <v>269</v>
      </c>
      <c r="E91">
        <v>0</v>
      </c>
      <c r="F91">
        <v>0</v>
      </c>
      <c r="G91" s="2">
        <v>0</v>
      </c>
      <c r="H91" s="2">
        <v>0</v>
      </c>
      <c r="I91" s="2" t="s">
        <v>23</v>
      </c>
      <c r="J91" s="2">
        <v>12</v>
      </c>
      <c r="K91" s="2">
        <v>0</v>
      </c>
      <c r="L91" s="2">
        <f>45.75-15+7.5</f>
        <v>38.25</v>
      </c>
      <c r="M91" s="3">
        <v>0</v>
      </c>
      <c r="N91" s="3">
        <f>K91   +  L91 + M91- (G91 + H91 + I91 + J91 )</f>
        <v>11.25</v>
      </c>
      <c r="P91" t="s">
        <v>153</v>
      </c>
    </row>
    <row r="92" spans="1:17" ht="15" customHeight="1" x14ac:dyDescent="0.25">
      <c r="A92" s="5" t="s">
        <v>270</v>
      </c>
      <c r="B92" t="s">
        <v>51</v>
      </c>
      <c r="C92">
        <v>1</v>
      </c>
      <c r="D92" t="s">
        <v>271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12</v>
      </c>
      <c r="K92" s="2">
        <v>0</v>
      </c>
      <c r="L92" s="2">
        <v>0</v>
      </c>
      <c r="M92" s="3">
        <v>-7</v>
      </c>
      <c r="N92" s="3">
        <f>K92   +  L92 + M92- (G92 + H92 + I92 + J92 )</f>
        <v>-19</v>
      </c>
      <c r="P92" t="s">
        <v>272</v>
      </c>
    </row>
    <row r="93" spans="1:17" ht="15" hidden="1" customHeight="1" x14ac:dyDescent="0.25">
      <c r="A93" s="6" t="s">
        <v>273</v>
      </c>
      <c r="B93" t="s">
        <v>47</v>
      </c>
      <c r="C93">
        <v>1</v>
      </c>
      <c r="D93" t="s">
        <v>274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f>15-15</f>
        <v>0</v>
      </c>
      <c r="M93" s="3">
        <v>0</v>
      </c>
      <c r="N93" s="3">
        <f>K93   +  L93 + M93- (G93 + H93 + I93 + J93 )</f>
        <v>0</v>
      </c>
      <c r="O93" t="s">
        <v>447</v>
      </c>
      <c r="P93" t="s">
        <v>275</v>
      </c>
    </row>
    <row r="94" spans="1:17" ht="15" hidden="1" customHeight="1" x14ac:dyDescent="0.25">
      <c r="A94" s="4" t="s">
        <v>276</v>
      </c>
      <c r="B94" t="s">
        <v>17</v>
      </c>
      <c r="C94">
        <v>1</v>
      </c>
      <c r="D94" t="s">
        <v>277</v>
      </c>
      <c r="E94">
        <v>14</v>
      </c>
      <c r="F94">
        <v>0</v>
      </c>
      <c r="G94" s="2">
        <v>30</v>
      </c>
      <c r="H94" s="2">
        <v>0</v>
      </c>
      <c r="I94" s="2" t="s">
        <v>23</v>
      </c>
      <c r="J94" s="2">
        <v>0</v>
      </c>
      <c r="K94" s="2">
        <v>0</v>
      </c>
      <c r="L94" s="2">
        <f>74-29</f>
        <v>45</v>
      </c>
      <c r="M94" s="3">
        <v>0</v>
      </c>
      <c r="N94" s="3">
        <f>K94   +  L94 + M94- (G94 + H94 + I94 + J94 )</f>
        <v>0</v>
      </c>
      <c r="P94" t="s">
        <v>236</v>
      </c>
    </row>
    <row r="95" spans="1:17" ht="15" hidden="1" customHeight="1" x14ac:dyDescent="0.25">
      <c r="A95" s="6" t="s">
        <v>278</v>
      </c>
      <c r="B95" t="s">
        <v>43</v>
      </c>
      <c r="C95">
        <v>1</v>
      </c>
      <c r="D95" t="s">
        <v>279</v>
      </c>
      <c r="E95">
        <v>0</v>
      </c>
      <c r="F95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3">
        <v>0</v>
      </c>
      <c r="N95" s="3">
        <f>K95   +  L95 + M95- (G95 + H95 + I95 + J95 )</f>
        <v>0</v>
      </c>
      <c r="O95" t="s">
        <v>447</v>
      </c>
      <c r="P95" t="s">
        <v>280</v>
      </c>
    </row>
    <row r="96" spans="1:17" ht="15" hidden="1" customHeight="1" x14ac:dyDescent="0.25">
      <c r="A96" s="4" t="s">
        <v>281</v>
      </c>
      <c r="B96" t="s">
        <v>26</v>
      </c>
      <c r="C96">
        <v>1</v>
      </c>
      <c r="D96" t="s">
        <v>282</v>
      </c>
      <c r="E96">
        <v>12</v>
      </c>
      <c r="F96">
        <v>6</v>
      </c>
      <c r="G96" s="2">
        <v>50</v>
      </c>
      <c r="H96" s="2">
        <v>0</v>
      </c>
      <c r="I96" s="2" t="s">
        <v>23</v>
      </c>
      <c r="J96" s="2">
        <v>0</v>
      </c>
      <c r="K96" s="2">
        <v>0</v>
      </c>
      <c r="L96" s="2">
        <f>82-17</f>
        <v>65</v>
      </c>
      <c r="M96" s="3">
        <v>0</v>
      </c>
      <c r="N96" s="3">
        <f>K96   +  L96 + M96- (G96 + H96 + I96 + J96 )</f>
        <v>0</v>
      </c>
      <c r="P96" t="s">
        <v>283</v>
      </c>
    </row>
    <row r="97" spans="1:17" ht="15" hidden="1" customHeight="1" x14ac:dyDescent="0.25">
      <c r="A97" s="4" t="s">
        <v>284</v>
      </c>
      <c r="B97" t="s">
        <v>33</v>
      </c>
      <c r="C97">
        <v>1</v>
      </c>
      <c r="D97" t="s">
        <v>285</v>
      </c>
      <c r="E97">
        <v>18</v>
      </c>
      <c r="F97">
        <v>15</v>
      </c>
      <c r="G97" s="2">
        <v>50</v>
      </c>
      <c r="H97" s="2">
        <v>8</v>
      </c>
      <c r="I97" s="2" t="s">
        <v>23</v>
      </c>
      <c r="J97" s="2">
        <v>0</v>
      </c>
      <c r="K97" s="2">
        <v>73</v>
      </c>
      <c r="L97" s="2">
        <v>0</v>
      </c>
      <c r="M97" s="3">
        <v>0</v>
      </c>
      <c r="N97" s="3">
        <f>K97   +  L97 + M97- (G97 + H97 + I97 + J97 )</f>
        <v>0</v>
      </c>
      <c r="P97" t="s">
        <v>286</v>
      </c>
    </row>
    <row r="98" spans="1:17" ht="15" hidden="1" customHeight="1" x14ac:dyDescent="0.25">
      <c r="A98" s="4" t="s">
        <v>287</v>
      </c>
      <c r="B98" t="s">
        <v>47</v>
      </c>
      <c r="C98">
        <v>1</v>
      </c>
      <c r="D98" t="s">
        <v>288</v>
      </c>
      <c r="E98">
        <v>18</v>
      </c>
      <c r="F98">
        <v>0</v>
      </c>
      <c r="G98" s="2">
        <v>30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3">
        <v>30</v>
      </c>
      <c r="N98" s="3">
        <f>K98   +  L98 + M98- (G98 + H98 + I98 + J98 )</f>
        <v>0</v>
      </c>
      <c r="P98" t="s">
        <v>289</v>
      </c>
    </row>
    <row r="99" spans="1:17" ht="15" customHeight="1" x14ac:dyDescent="0.25">
      <c r="A99" s="5" t="s">
        <v>290</v>
      </c>
      <c r="B99" t="s">
        <v>21</v>
      </c>
      <c r="C99">
        <v>1</v>
      </c>
      <c r="D99" t="s">
        <v>291</v>
      </c>
      <c r="E99">
        <v>0</v>
      </c>
      <c r="F99">
        <v>1</v>
      </c>
      <c r="G99" s="2">
        <v>2</v>
      </c>
      <c r="H99" s="2">
        <v>0</v>
      </c>
      <c r="I99" s="2" t="s">
        <v>23</v>
      </c>
      <c r="J99" s="2">
        <v>12</v>
      </c>
      <c r="K99" s="2">
        <v>0</v>
      </c>
      <c r="L99" s="2">
        <f>30.5-18.5</f>
        <v>12</v>
      </c>
      <c r="M99" s="3">
        <v>0</v>
      </c>
      <c r="N99" s="3">
        <f>K99   +  L99 + M99- (G99 + H99 + I99 + J99 )</f>
        <v>-17</v>
      </c>
      <c r="P99" t="s">
        <v>292</v>
      </c>
    </row>
    <row r="100" spans="1:17" ht="15" hidden="1" customHeight="1" x14ac:dyDescent="0.25">
      <c r="A100" s="6" t="s">
        <v>293</v>
      </c>
      <c r="B100" t="s">
        <v>17</v>
      </c>
      <c r="C100">
        <v>1</v>
      </c>
      <c r="D100" t="s">
        <v>294</v>
      </c>
      <c r="E100">
        <v>0</v>
      </c>
      <c r="F100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3">
        <v>0</v>
      </c>
      <c r="N100" s="3">
        <f>K100   +  L100 + M100- (G100 + H100 + I100 + J100 )</f>
        <v>0</v>
      </c>
      <c r="O100" t="s">
        <v>447</v>
      </c>
      <c r="P100" t="s">
        <v>295</v>
      </c>
    </row>
    <row r="101" spans="1:17" ht="15" hidden="1" customHeight="1" x14ac:dyDescent="0.25">
      <c r="A101" s="4" t="s">
        <v>296</v>
      </c>
      <c r="B101" t="s">
        <v>43</v>
      </c>
      <c r="C101">
        <v>1</v>
      </c>
      <c r="D101" t="s">
        <v>297</v>
      </c>
      <c r="E101">
        <v>1</v>
      </c>
      <c r="F101">
        <v>0</v>
      </c>
      <c r="G101" s="2">
        <v>2</v>
      </c>
      <c r="H101" s="2">
        <v>0</v>
      </c>
      <c r="I101" s="2" t="s">
        <v>23</v>
      </c>
      <c r="J101" s="2">
        <v>0</v>
      </c>
      <c r="K101" s="2">
        <v>0</v>
      </c>
      <c r="L101" s="2">
        <f>35-5</f>
        <v>30</v>
      </c>
      <c r="M101" s="3">
        <v>0</v>
      </c>
      <c r="N101" s="3">
        <f>K101   +  L101 + M101- (G101 + H101 + I101 + J101 )</f>
        <v>13</v>
      </c>
      <c r="P101" t="s">
        <v>298</v>
      </c>
    </row>
    <row r="102" spans="1:17" ht="15" customHeight="1" x14ac:dyDescent="0.25">
      <c r="A102" s="5" t="s">
        <v>299</v>
      </c>
      <c r="B102" t="s">
        <v>33</v>
      </c>
      <c r="C102">
        <v>1</v>
      </c>
      <c r="D102" t="s">
        <v>300</v>
      </c>
      <c r="E102">
        <v>4</v>
      </c>
      <c r="F102">
        <v>0</v>
      </c>
      <c r="G102" s="2">
        <v>8</v>
      </c>
      <c r="H102" s="2">
        <v>8</v>
      </c>
      <c r="I102" s="2" t="s">
        <v>23</v>
      </c>
      <c r="J102" s="2">
        <v>0</v>
      </c>
      <c r="K102" s="2">
        <v>0</v>
      </c>
      <c r="L102" s="2">
        <f>38-23</f>
        <v>15</v>
      </c>
      <c r="M102" s="3">
        <v>0</v>
      </c>
      <c r="N102" s="3">
        <f>K102   +  L102 + M102- (G102 + H102 + I102 + J102 )</f>
        <v>-16</v>
      </c>
      <c r="P102" t="s">
        <v>301</v>
      </c>
    </row>
    <row r="103" spans="1:17" ht="15" hidden="1" customHeight="1" x14ac:dyDescent="0.25">
      <c r="A103" s="6" t="s">
        <v>302</v>
      </c>
      <c r="B103" t="s">
        <v>21</v>
      </c>
      <c r="C103">
        <v>1</v>
      </c>
      <c r="D103" t="s">
        <v>303</v>
      </c>
      <c r="E103">
        <v>0</v>
      </c>
      <c r="F103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3">
        <v>0</v>
      </c>
      <c r="N103" s="3">
        <f>K103   +  L103 + M103- (G103 + H103 + I103 + J103 )</f>
        <v>0</v>
      </c>
      <c r="O103" t="s">
        <v>447</v>
      </c>
      <c r="P103" t="s">
        <v>304</v>
      </c>
    </row>
    <row r="104" spans="1:17" ht="15" customHeight="1" x14ac:dyDescent="0.25">
      <c r="A104" s="5" t="s">
        <v>305</v>
      </c>
      <c r="B104" t="s">
        <v>21</v>
      </c>
      <c r="C104">
        <v>1</v>
      </c>
      <c r="D104" t="s">
        <v>306</v>
      </c>
      <c r="E104">
        <v>0</v>
      </c>
      <c r="F104">
        <v>0</v>
      </c>
      <c r="G104" s="2">
        <v>0</v>
      </c>
      <c r="H104" s="2">
        <v>8</v>
      </c>
      <c r="I104" s="2" t="s">
        <v>23</v>
      </c>
      <c r="J104" s="2">
        <v>12</v>
      </c>
      <c r="K104" s="2">
        <v>0</v>
      </c>
      <c r="L104" s="2">
        <f>15-15</f>
        <v>0</v>
      </c>
      <c r="M104" s="3">
        <v>0</v>
      </c>
      <c r="N104" s="3">
        <f>K104   +  L104 + M104- (G104 + H104 + I104 + J104 )</f>
        <v>-35</v>
      </c>
      <c r="P104" t="s">
        <v>307</v>
      </c>
    </row>
    <row r="105" spans="1:17" ht="15" hidden="1" customHeight="1" x14ac:dyDescent="0.25">
      <c r="A105" s="4" t="s">
        <v>308</v>
      </c>
      <c r="B105" t="s">
        <v>51</v>
      </c>
      <c r="C105">
        <v>1</v>
      </c>
      <c r="D105" t="s">
        <v>309</v>
      </c>
      <c r="E105">
        <v>0</v>
      </c>
      <c r="F105">
        <v>0</v>
      </c>
      <c r="G105" s="2">
        <v>0</v>
      </c>
      <c r="H105" s="2">
        <v>0</v>
      </c>
      <c r="I105" s="2" t="s">
        <v>23</v>
      </c>
      <c r="J105" s="2">
        <v>12</v>
      </c>
      <c r="K105" s="2">
        <v>0</v>
      </c>
      <c r="L105" s="2">
        <v>27</v>
      </c>
      <c r="M105" s="3">
        <v>0</v>
      </c>
      <c r="N105" s="3">
        <f>K105   +  L105 + M105- (G105 + H105 + I105 + J105 )</f>
        <v>0</v>
      </c>
      <c r="P105" t="s">
        <v>310</v>
      </c>
    </row>
    <row r="106" spans="1:17" ht="15" customHeight="1" x14ac:dyDescent="0.25">
      <c r="A106" s="5" t="s">
        <v>314</v>
      </c>
      <c r="B106" t="s">
        <v>43</v>
      </c>
      <c r="C106">
        <v>1</v>
      </c>
      <c r="D106" t="s">
        <v>315</v>
      </c>
      <c r="E106">
        <v>0</v>
      </c>
      <c r="F106">
        <v>0</v>
      </c>
      <c r="G106" s="2">
        <v>0</v>
      </c>
      <c r="H106" s="2">
        <v>0</v>
      </c>
      <c r="I106" s="2" t="s">
        <v>23</v>
      </c>
      <c r="J106" s="2">
        <v>0</v>
      </c>
      <c r="K106" s="2">
        <v>0</v>
      </c>
      <c r="L106" s="2">
        <v>0</v>
      </c>
      <c r="M106" s="3">
        <v>-15</v>
      </c>
      <c r="N106" s="3">
        <f>K106   +  L106 + M106- (G106 + H106 + I106 + J106 )</f>
        <v>-30</v>
      </c>
      <c r="P106" t="s">
        <v>316</v>
      </c>
    </row>
    <row r="107" spans="1:17" ht="15" hidden="1" customHeight="1" x14ac:dyDescent="0.25">
      <c r="A107" s="6" t="s">
        <v>317</v>
      </c>
      <c r="B107" t="s">
        <v>26</v>
      </c>
      <c r="C107">
        <v>1</v>
      </c>
      <c r="D107" t="s">
        <v>318</v>
      </c>
      <c r="E107">
        <v>0</v>
      </c>
      <c r="F107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3">
        <v>0</v>
      </c>
      <c r="N107" s="3">
        <f>K107   +  L107 + M107- (G107 + H107 + I107 + J107 )</f>
        <v>0</v>
      </c>
      <c r="O107" t="s">
        <v>447</v>
      </c>
      <c r="P107" t="s">
        <v>319</v>
      </c>
    </row>
    <row r="108" spans="1:17" ht="15" hidden="1" customHeight="1" x14ac:dyDescent="0.25">
      <c r="A108" s="4" t="s">
        <v>320</v>
      </c>
      <c r="B108" t="s">
        <v>21</v>
      </c>
      <c r="C108">
        <v>1</v>
      </c>
      <c r="D108" t="s">
        <v>321</v>
      </c>
      <c r="E108">
        <v>9</v>
      </c>
      <c r="F108">
        <v>0</v>
      </c>
      <c r="G108" s="2">
        <v>30</v>
      </c>
      <c r="H108" s="2">
        <v>0</v>
      </c>
      <c r="I108" s="2" t="s">
        <v>23</v>
      </c>
      <c r="J108" s="2">
        <v>12</v>
      </c>
      <c r="K108" s="2">
        <v>0</v>
      </c>
      <c r="L108" s="2">
        <v>57</v>
      </c>
      <c r="M108" s="3">
        <v>0</v>
      </c>
      <c r="N108" s="3">
        <f>K108   +  L108 + M108- (G108 + H108 + I108 + J108 )</f>
        <v>0</v>
      </c>
      <c r="P108" t="s">
        <v>322</v>
      </c>
    </row>
    <row r="109" spans="1:17" ht="15" hidden="1" customHeight="1" x14ac:dyDescent="0.25">
      <c r="A109" s="4" t="s">
        <v>323</v>
      </c>
      <c r="B109" t="s">
        <v>26</v>
      </c>
      <c r="C109">
        <v>1</v>
      </c>
      <c r="D109" t="s">
        <v>324</v>
      </c>
      <c r="E109">
        <v>0</v>
      </c>
      <c r="F109">
        <v>0</v>
      </c>
      <c r="G109" s="2">
        <v>0</v>
      </c>
      <c r="H109" s="2">
        <v>0</v>
      </c>
      <c r="I109" s="2" t="s">
        <v>23</v>
      </c>
      <c r="J109" s="2">
        <v>12</v>
      </c>
      <c r="K109" s="2">
        <v>0</v>
      </c>
      <c r="L109" s="2">
        <f>60.5-32</f>
        <v>28.5</v>
      </c>
      <c r="M109" s="3">
        <v>0</v>
      </c>
      <c r="N109" s="3">
        <f>K109   +  L109 + M109- (G109 + H109 + I109 + J109 )</f>
        <v>1.5</v>
      </c>
      <c r="P109" t="s">
        <v>325</v>
      </c>
    </row>
    <row r="110" spans="1:17" ht="15" hidden="1" customHeight="1" x14ac:dyDescent="0.25">
      <c r="A110" s="4" t="s">
        <v>326</v>
      </c>
      <c r="B110" t="s">
        <v>26</v>
      </c>
      <c r="C110">
        <v>1</v>
      </c>
      <c r="D110" t="s">
        <v>327</v>
      </c>
      <c r="E110">
        <v>15</v>
      </c>
      <c r="F110">
        <v>0</v>
      </c>
      <c r="G110" s="2">
        <v>30</v>
      </c>
      <c r="H110" s="2">
        <v>0</v>
      </c>
      <c r="I110" s="2" t="s">
        <v>23</v>
      </c>
      <c r="J110" s="2">
        <v>12</v>
      </c>
      <c r="K110" s="2">
        <v>0</v>
      </c>
      <c r="L110" s="2">
        <f>61-4</f>
        <v>57</v>
      </c>
      <c r="M110" s="3">
        <v>0</v>
      </c>
      <c r="N110" s="3">
        <f>K110   +  L110 + M110- (G110 + H110 + I110 + J110 )</f>
        <v>0</v>
      </c>
      <c r="P110" t="s">
        <v>328</v>
      </c>
    </row>
    <row r="111" spans="1:17" ht="15" customHeight="1" x14ac:dyDescent="0.25">
      <c r="A111" s="5" t="s">
        <v>329</v>
      </c>
      <c r="B111" t="s">
        <v>47</v>
      </c>
      <c r="C111">
        <v>1</v>
      </c>
      <c r="D111" t="s">
        <v>330</v>
      </c>
      <c r="E111">
        <v>8</v>
      </c>
      <c r="F111">
        <v>0</v>
      </c>
      <c r="G111" s="2">
        <v>16</v>
      </c>
      <c r="H111" s="2">
        <v>0</v>
      </c>
      <c r="I111" s="2">
        <v>0</v>
      </c>
      <c r="J111" s="2">
        <v>12</v>
      </c>
      <c r="K111" s="2">
        <v>0</v>
      </c>
      <c r="L111" s="2">
        <v>0</v>
      </c>
      <c r="M111" s="3">
        <v>0</v>
      </c>
      <c r="N111" s="3">
        <f>K111   +  L111 + M111- (G111 + H111 + I111 + J111 )</f>
        <v>-28</v>
      </c>
      <c r="P111" t="s">
        <v>331</v>
      </c>
    </row>
    <row r="112" spans="1:17" ht="15" customHeight="1" x14ac:dyDescent="0.25">
      <c r="A112" s="5" t="s">
        <v>332</v>
      </c>
      <c r="B112" t="s">
        <v>21</v>
      </c>
      <c r="C112">
        <v>1</v>
      </c>
      <c r="D112" t="s">
        <v>333</v>
      </c>
      <c r="E112">
        <v>0</v>
      </c>
      <c r="F112">
        <v>0</v>
      </c>
      <c r="G112" s="2">
        <v>0</v>
      </c>
      <c r="H112" s="2">
        <v>0</v>
      </c>
      <c r="I112" s="2" t="s">
        <v>23</v>
      </c>
      <c r="J112" s="2">
        <v>12</v>
      </c>
      <c r="K112" s="2">
        <v>0</v>
      </c>
      <c r="L112" s="2">
        <v>0</v>
      </c>
      <c r="M112" s="3">
        <v>-27</v>
      </c>
      <c r="N112" s="3">
        <f>K112   +  L112 + M112- (G112 + H112 + I112 + J112 )</f>
        <v>-54</v>
      </c>
      <c r="P112" t="s">
        <v>334</v>
      </c>
      <c r="Q112" t="s">
        <v>457</v>
      </c>
    </row>
    <row r="113" spans="1:17" ht="15" hidden="1" customHeight="1" x14ac:dyDescent="0.25">
      <c r="A113" s="4" t="s">
        <v>335</v>
      </c>
      <c r="B113" t="s">
        <v>21</v>
      </c>
      <c r="C113">
        <v>1</v>
      </c>
      <c r="D113" t="s">
        <v>336</v>
      </c>
      <c r="E113">
        <v>0</v>
      </c>
      <c r="F113">
        <v>0</v>
      </c>
      <c r="G113" s="2">
        <v>0</v>
      </c>
      <c r="H113" s="2">
        <v>8</v>
      </c>
      <c r="I113" s="2" t="s">
        <v>23</v>
      </c>
      <c r="J113" s="2">
        <v>0</v>
      </c>
      <c r="K113" s="2">
        <v>0</v>
      </c>
      <c r="L113" s="2">
        <v>23</v>
      </c>
      <c r="M113" s="3">
        <v>0</v>
      </c>
      <c r="N113" s="3">
        <f>K113   +  L113 + M113- (G113 + H113 + I113 + J113 )</f>
        <v>0</v>
      </c>
      <c r="P113" t="s">
        <v>337</v>
      </c>
    </row>
    <row r="114" spans="1:17" ht="15" hidden="1" customHeight="1" x14ac:dyDescent="0.25">
      <c r="A114" s="4" t="s">
        <v>338</v>
      </c>
      <c r="B114" t="s">
        <v>26</v>
      </c>
      <c r="C114">
        <v>1</v>
      </c>
      <c r="D114" t="s">
        <v>339</v>
      </c>
      <c r="E114">
        <v>12</v>
      </c>
      <c r="F114">
        <v>6</v>
      </c>
      <c r="G114" s="2">
        <v>50</v>
      </c>
      <c r="H114" s="2">
        <v>0</v>
      </c>
      <c r="I114" s="2" t="s">
        <v>23</v>
      </c>
      <c r="J114" s="2">
        <v>0</v>
      </c>
      <c r="K114" s="2">
        <v>0</v>
      </c>
      <c r="L114" s="2">
        <f>82-17</f>
        <v>65</v>
      </c>
      <c r="M114" s="3">
        <v>0</v>
      </c>
      <c r="N114" s="3">
        <f>K114   +  L114 + M114- (G114 + H114 + I114 + J114 )</f>
        <v>0</v>
      </c>
      <c r="P114" t="s">
        <v>283</v>
      </c>
    </row>
    <row r="115" spans="1:17" ht="15" hidden="1" customHeight="1" x14ac:dyDescent="0.25">
      <c r="A115" s="4" t="s">
        <v>340</v>
      </c>
      <c r="B115" t="s">
        <v>33</v>
      </c>
      <c r="C115">
        <v>1</v>
      </c>
      <c r="D115" t="s">
        <v>341</v>
      </c>
      <c r="E115">
        <v>0</v>
      </c>
      <c r="F115">
        <v>0</v>
      </c>
      <c r="G115" s="2">
        <v>0</v>
      </c>
      <c r="H115" s="2">
        <v>0</v>
      </c>
      <c r="I115" s="2" t="s">
        <v>23</v>
      </c>
      <c r="J115" s="2">
        <v>0</v>
      </c>
      <c r="K115" s="2">
        <v>0</v>
      </c>
      <c r="L115" s="2">
        <v>15</v>
      </c>
      <c r="M115" s="3">
        <v>0</v>
      </c>
      <c r="N115" s="3">
        <f>K115   +  L115 + M115- (G115 + H115 + I115 + J115 )</f>
        <v>0</v>
      </c>
      <c r="P115" t="s">
        <v>342</v>
      </c>
    </row>
    <row r="116" spans="1:17" ht="15" customHeight="1" x14ac:dyDescent="0.25">
      <c r="A116" s="5" t="s">
        <v>343</v>
      </c>
      <c r="B116" t="s">
        <v>51</v>
      </c>
      <c r="C116">
        <v>1</v>
      </c>
      <c r="D116" t="s">
        <v>344</v>
      </c>
      <c r="E116">
        <v>18</v>
      </c>
      <c r="F116">
        <v>15</v>
      </c>
      <c r="G116" s="2">
        <v>50</v>
      </c>
      <c r="H116" s="2">
        <v>8</v>
      </c>
      <c r="I116" s="2" t="s">
        <v>23</v>
      </c>
      <c r="J116" s="2">
        <v>12</v>
      </c>
      <c r="K116" s="2">
        <v>0</v>
      </c>
      <c r="L116" s="2">
        <f>85-85</f>
        <v>0</v>
      </c>
      <c r="M116" s="3">
        <v>0</v>
      </c>
      <c r="N116" s="3">
        <f>K116   +  L116 + M116- (G116 + H116 + I116 + J116 )</f>
        <v>-85</v>
      </c>
      <c r="P116" t="s">
        <v>345</v>
      </c>
      <c r="Q116" t="s">
        <v>448</v>
      </c>
    </row>
    <row r="117" spans="1:17" ht="15" customHeight="1" x14ac:dyDescent="0.25">
      <c r="A117" s="5" t="s">
        <v>346</v>
      </c>
      <c r="B117" t="s">
        <v>26</v>
      </c>
      <c r="C117">
        <v>1</v>
      </c>
      <c r="D117" t="s">
        <v>347</v>
      </c>
      <c r="E117">
        <v>3</v>
      </c>
      <c r="F117">
        <v>0</v>
      </c>
      <c r="G117" s="2">
        <v>6</v>
      </c>
      <c r="H117" s="2">
        <v>0</v>
      </c>
      <c r="I117" s="2" t="s">
        <v>23</v>
      </c>
      <c r="J117" s="2">
        <v>0</v>
      </c>
      <c r="K117" s="2">
        <v>0</v>
      </c>
      <c r="L117" s="2">
        <f>25-25</f>
        <v>0</v>
      </c>
      <c r="M117" s="3">
        <v>0</v>
      </c>
      <c r="N117" s="3">
        <f>K117   +  L117 + M117- (G117 + H117 + I117 + J117 )</f>
        <v>-21</v>
      </c>
      <c r="P117" t="s">
        <v>348</v>
      </c>
    </row>
    <row r="118" spans="1:17" ht="15" hidden="1" customHeight="1" x14ac:dyDescent="0.25">
      <c r="A118" s="4" t="s">
        <v>349</v>
      </c>
      <c r="B118" t="s">
        <v>21</v>
      </c>
      <c r="C118">
        <v>1</v>
      </c>
      <c r="D118" t="s">
        <v>350</v>
      </c>
      <c r="E118">
        <v>18</v>
      </c>
      <c r="F118">
        <v>0</v>
      </c>
      <c r="G118" s="2">
        <v>30</v>
      </c>
      <c r="H118" s="2">
        <v>8</v>
      </c>
      <c r="I118" s="2" t="s">
        <v>23</v>
      </c>
      <c r="J118" s="2">
        <v>12</v>
      </c>
      <c r="K118" s="2">
        <v>0</v>
      </c>
      <c r="L118" s="2">
        <f>219.5-7-115</f>
        <v>97.5</v>
      </c>
      <c r="M118" s="3">
        <v>0</v>
      </c>
      <c r="N118" s="3">
        <f>K118   +  L118 + M118- (G118 + H118 + I118 + J118 )</f>
        <v>32.5</v>
      </c>
      <c r="P118" t="s">
        <v>351</v>
      </c>
    </row>
    <row r="119" spans="1:17" ht="15" customHeight="1" x14ac:dyDescent="0.25">
      <c r="A119" s="5" t="s">
        <v>352</v>
      </c>
      <c r="B119" t="s">
        <v>33</v>
      </c>
      <c r="C119">
        <v>1</v>
      </c>
      <c r="D119" t="s">
        <v>353</v>
      </c>
      <c r="E119">
        <v>0</v>
      </c>
      <c r="F119">
        <v>14</v>
      </c>
      <c r="G119" s="2">
        <v>28</v>
      </c>
      <c r="H119" s="2">
        <v>0</v>
      </c>
      <c r="I119" s="2" t="s">
        <v>23</v>
      </c>
      <c r="J119" s="2">
        <v>12</v>
      </c>
      <c r="K119" s="2">
        <v>0</v>
      </c>
      <c r="L119" s="2">
        <v>0</v>
      </c>
      <c r="M119" s="3">
        <v>-114</v>
      </c>
      <c r="N119" s="3">
        <f>K119   +  L119 + M119- (G119 + H119 + I119 + J119 )</f>
        <v>-169</v>
      </c>
      <c r="P119" t="s">
        <v>354</v>
      </c>
    </row>
    <row r="120" spans="1:17" ht="15" hidden="1" customHeight="1" x14ac:dyDescent="0.25">
      <c r="A120" s="4" t="s">
        <v>355</v>
      </c>
      <c r="B120" t="s">
        <v>51</v>
      </c>
      <c r="C120">
        <v>1</v>
      </c>
      <c r="D120" t="s">
        <v>356</v>
      </c>
      <c r="E120">
        <v>0</v>
      </c>
      <c r="F120">
        <v>0</v>
      </c>
      <c r="G120" s="2">
        <v>0</v>
      </c>
      <c r="H120" s="2">
        <v>0</v>
      </c>
      <c r="I120" s="2">
        <v>0</v>
      </c>
      <c r="J120" s="2">
        <v>12</v>
      </c>
      <c r="K120" s="2">
        <v>0</v>
      </c>
      <c r="L120" s="2">
        <f>84-60</f>
        <v>24</v>
      </c>
      <c r="M120" s="3">
        <v>0</v>
      </c>
      <c r="N120" s="3">
        <f>K120   +  L120 + M120- (G120 + H120 + I120 + J120 )</f>
        <v>12</v>
      </c>
      <c r="P120" t="s">
        <v>357</v>
      </c>
    </row>
    <row r="121" spans="1:17" ht="15" customHeight="1" x14ac:dyDescent="0.25">
      <c r="A121" s="5" t="s">
        <v>358</v>
      </c>
      <c r="B121" t="s">
        <v>21</v>
      </c>
      <c r="C121">
        <v>1</v>
      </c>
      <c r="D121" t="s">
        <v>359</v>
      </c>
      <c r="E121">
        <v>18</v>
      </c>
      <c r="F121">
        <v>10</v>
      </c>
      <c r="G121" s="2">
        <v>50</v>
      </c>
      <c r="H121" s="2">
        <v>0</v>
      </c>
      <c r="I121" s="2" t="s">
        <v>23</v>
      </c>
      <c r="J121" s="2">
        <v>12</v>
      </c>
      <c r="K121" s="2">
        <f>77-65</f>
        <v>12</v>
      </c>
      <c r="L121" s="2">
        <v>0</v>
      </c>
      <c r="M121" s="3">
        <v>0</v>
      </c>
      <c r="N121" s="3">
        <f>K121   +  L121 + M121- (G121 + H121 + I121 + J121 )</f>
        <v>-65</v>
      </c>
      <c r="P121" t="s">
        <v>360</v>
      </c>
    </row>
    <row r="122" spans="1:17" ht="15" customHeight="1" x14ac:dyDescent="0.25">
      <c r="A122" s="5" t="s">
        <v>361</v>
      </c>
      <c r="B122" t="s">
        <v>33</v>
      </c>
      <c r="C122">
        <v>1</v>
      </c>
      <c r="D122" t="s">
        <v>362</v>
      </c>
      <c r="E122">
        <v>0</v>
      </c>
      <c r="F122">
        <v>0</v>
      </c>
      <c r="G122" s="2">
        <v>0</v>
      </c>
      <c r="H122" s="2">
        <v>0</v>
      </c>
      <c r="I122" s="2" t="s">
        <v>23</v>
      </c>
      <c r="J122" s="2">
        <v>0</v>
      </c>
      <c r="K122" s="2">
        <v>0</v>
      </c>
      <c r="L122" s="2">
        <f>75.5-75.5</f>
        <v>0</v>
      </c>
      <c r="M122" s="3">
        <v>0</v>
      </c>
      <c r="N122" s="3">
        <f>K122   +  L122 + M122- (G122 + H122 + I122 + J122 )</f>
        <v>-15</v>
      </c>
      <c r="P122" t="s">
        <v>363</v>
      </c>
    </row>
    <row r="123" spans="1:17" ht="15" customHeight="1" x14ac:dyDescent="0.25">
      <c r="A123" s="5" t="s">
        <v>364</v>
      </c>
      <c r="B123" t="s">
        <v>47</v>
      </c>
      <c r="C123">
        <v>1</v>
      </c>
      <c r="D123" t="s">
        <v>365</v>
      </c>
      <c r="E123">
        <v>0</v>
      </c>
      <c r="F123">
        <v>0</v>
      </c>
      <c r="G123" s="2">
        <v>0</v>
      </c>
      <c r="H123" s="2">
        <v>0</v>
      </c>
      <c r="I123" s="2" t="s">
        <v>23</v>
      </c>
      <c r="J123" s="2">
        <v>0</v>
      </c>
      <c r="K123" s="2">
        <v>0</v>
      </c>
      <c r="L123" s="2">
        <f>15-15</f>
        <v>0</v>
      </c>
      <c r="M123" s="3">
        <v>0</v>
      </c>
      <c r="N123" s="3">
        <f>K123   +  L123 + M123- (G123 + H123 + I123 + J123 )</f>
        <v>-15</v>
      </c>
      <c r="P123" t="s">
        <v>366</v>
      </c>
    </row>
    <row r="124" spans="1:17" ht="15" hidden="1" customHeight="1" x14ac:dyDescent="0.25">
      <c r="A124" s="4" t="s">
        <v>367</v>
      </c>
      <c r="B124" t="s">
        <v>26</v>
      </c>
      <c r="C124">
        <v>1</v>
      </c>
      <c r="D124" t="s">
        <v>368</v>
      </c>
      <c r="E124">
        <v>0</v>
      </c>
      <c r="F124">
        <v>0</v>
      </c>
      <c r="G124" s="2">
        <v>0</v>
      </c>
      <c r="H124" s="2">
        <v>0</v>
      </c>
      <c r="I124" s="2" t="s">
        <v>23</v>
      </c>
      <c r="J124" s="2">
        <v>0</v>
      </c>
      <c r="K124" s="2">
        <v>0</v>
      </c>
      <c r="L124" s="2">
        <v>0</v>
      </c>
      <c r="M124" s="3">
        <v>52.5</v>
      </c>
      <c r="N124" s="3">
        <f>K124   +  L124 + M124- (G124 + H124 + I124 + J124 )</f>
        <v>37.5</v>
      </c>
      <c r="P124" t="s">
        <v>369</v>
      </c>
    </row>
    <row r="125" spans="1:17" ht="15" hidden="1" customHeight="1" x14ac:dyDescent="0.25">
      <c r="A125" s="4" t="s">
        <v>370</v>
      </c>
      <c r="B125" t="s">
        <v>21</v>
      </c>
      <c r="C125">
        <v>1</v>
      </c>
      <c r="D125" t="s">
        <v>371</v>
      </c>
      <c r="E125">
        <v>0</v>
      </c>
      <c r="F125">
        <v>0</v>
      </c>
      <c r="G125" s="2">
        <v>0</v>
      </c>
      <c r="H125" s="2">
        <v>0</v>
      </c>
      <c r="I125" s="2" t="s">
        <v>23</v>
      </c>
      <c r="J125" s="2">
        <v>0</v>
      </c>
      <c r="K125" s="2">
        <v>0</v>
      </c>
      <c r="L125" s="2">
        <v>15</v>
      </c>
      <c r="M125" s="3">
        <v>0</v>
      </c>
      <c r="N125" s="3">
        <f>K125   +  L125 + M125- (G125 + H125 + I125 + J125 )</f>
        <v>0</v>
      </c>
      <c r="P125" t="s">
        <v>372</v>
      </c>
    </row>
    <row r="126" spans="1:17" ht="15" hidden="1" customHeight="1" x14ac:dyDescent="0.25">
      <c r="A126" s="4" t="s">
        <v>373</v>
      </c>
      <c r="B126" t="s">
        <v>51</v>
      </c>
      <c r="C126">
        <v>1</v>
      </c>
      <c r="D126" t="s">
        <v>374</v>
      </c>
      <c r="E126">
        <v>0</v>
      </c>
      <c r="F126">
        <v>0</v>
      </c>
      <c r="G126" s="2">
        <v>0</v>
      </c>
      <c r="H126" s="2">
        <v>8</v>
      </c>
      <c r="I126" s="2" t="s">
        <v>23</v>
      </c>
      <c r="J126" s="2">
        <v>0</v>
      </c>
      <c r="K126" s="2">
        <v>0</v>
      </c>
      <c r="L126" s="2">
        <v>11.5</v>
      </c>
      <c r="M126" s="3">
        <v>23</v>
      </c>
      <c r="N126" s="3">
        <f>K126   +  L126 + M126- (G126 + H126 + I126 + J126 )</f>
        <v>11.5</v>
      </c>
      <c r="P126" t="s">
        <v>375</v>
      </c>
    </row>
    <row r="127" spans="1:17" ht="15" hidden="1" customHeight="1" x14ac:dyDescent="0.25">
      <c r="A127" s="6" t="s">
        <v>376</v>
      </c>
      <c r="B127" t="s">
        <v>43</v>
      </c>
      <c r="C127">
        <v>1</v>
      </c>
      <c r="D127" t="s">
        <v>377</v>
      </c>
      <c r="E127">
        <v>0</v>
      </c>
      <c r="F127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3">
        <v>0</v>
      </c>
      <c r="N127" s="3">
        <f>K127   +  L127 + M127- (G127 + H127 + I127 + J127 )</f>
        <v>0</v>
      </c>
      <c r="O127" t="s">
        <v>447</v>
      </c>
      <c r="P127" t="s">
        <v>378</v>
      </c>
    </row>
    <row r="128" spans="1:17" ht="15" customHeight="1" x14ac:dyDescent="0.25">
      <c r="A128" s="5" t="s">
        <v>382</v>
      </c>
      <c r="B128" t="s">
        <v>21</v>
      </c>
      <c r="C128">
        <v>1</v>
      </c>
      <c r="D128" t="s">
        <v>383</v>
      </c>
      <c r="E128">
        <v>0</v>
      </c>
      <c r="F128">
        <v>0</v>
      </c>
      <c r="G128" s="2">
        <v>0</v>
      </c>
      <c r="H128" s="2">
        <v>8</v>
      </c>
      <c r="I128" s="2">
        <v>0</v>
      </c>
      <c r="J128" s="2">
        <v>12</v>
      </c>
      <c r="K128" s="2">
        <v>0</v>
      </c>
      <c r="L128" s="2">
        <f>40-28</f>
        <v>12</v>
      </c>
      <c r="M128" s="3">
        <v>0</v>
      </c>
      <c r="N128" s="3">
        <f>K128   +  L128 + M128- (G128 + H128 + I128 + J128 )</f>
        <v>-8</v>
      </c>
      <c r="P128" t="s">
        <v>384</v>
      </c>
      <c r="Q128" t="s">
        <v>457</v>
      </c>
    </row>
    <row r="129" spans="1:17" ht="15" customHeight="1" x14ac:dyDescent="0.25">
      <c r="A129" s="5" t="s">
        <v>385</v>
      </c>
      <c r="B129" t="s">
        <v>17</v>
      </c>
      <c r="C129">
        <v>1</v>
      </c>
      <c r="D129" t="s">
        <v>386</v>
      </c>
      <c r="E129">
        <v>18</v>
      </c>
      <c r="F129">
        <v>0</v>
      </c>
      <c r="G129" s="2">
        <v>30</v>
      </c>
      <c r="H129" s="2">
        <v>0</v>
      </c>
      <c r="I129" s="2" t="s">
        <v>23</v>
      </c>
      <c r="J129" s="2">
        <v>0</v>
      </c>
      <c r="K129" s="2">
        <v>0</v>
      </c>
      <c r="L129" s="2">
        <v>0</v>
      </c>
      <c r="M129" s="3">
        <v>0</v>
      </c>
      <c r="N129" s="3">
        <f>K129   +  L129 + M129- (G129 + H129 + I129 + J129 )</f>
        <v>-45</v>
      </c>
      <c r="P129" t="s">
        <v>387</v>
      </c>
    </row>
    <row r="130" spans="1:17" ht="15" hidden="1" customHeight="1" x14ac:dyDescent="0.25">
      <c r="A130" s="4" t="s">
        <v>388</v>
      </c>
      <c r="B130" t="s">
        <v>17</v>
      </c>
      <c r="C130">
        <v>1</v>
      </c>
      <c r="D130" t="s">
        <v>389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>
        <v>0</v>
      </c>
      <c r="L130" s="2">
        <v>0</v>
      </c>
      <c r="M130" s="3">
        <v>15</v>
      </c>
      <c r="N130" s="3">
        <f>K130   +  L130 + M130- (G130 + H130 + I130 + J130 )</f>
        <v>0</v>
      </c>
      <c r="P130" t="s">
        <v>390</v>
      </c>
    </row>
    <row r="131" spans="1:17" ht="15" hidden="1" customHeight="1" x14ac:dyDescent="0.25">
      <c r="A131" s="4" t="s">
        <v>391</v>
      </c>
      <c r="B131" t="s">
        <v>17</v>
      </c>
      <c r="C131">
        <v>1</v>
      </c>
      <c r="D131" t="s">
        <v>392</v>
      </c>
      <c r="E131">
        <v>18</v>
      </c>
      <c r="F131">
        <v>0</v>
      </c>
      <c r="G131" s="2">
        <v>30</v>
      </c>
      <c r="H131" s="2">
        <v>0</v>
      </c>
      <c r="I131" s="2" t="s">
        <v>23</v>
      </c>
      <c r="J131" s="2">
        <v>0</v>
      </c>
      <c r="K131" s="2">
        <v>0</v>
      </c>
      <c r="L131" s="2">
        <v>45</v>
      </c>
      <c r="M131" s="3">
        <v>0</v>
      </c>
      <c r="N131" s="3">
        <f>K131   +  L131 + M131- (G131 + H131 + I131 + J131 )</f>
        <v>0</v>
      </c>
      <c r="P131" t="s">
        <v>393</v>
      </c>
    </row>
    <row r="132" spans="1:17" ht="15" customHeight="1" x14ac:dyDescent="0.25">
      <c r="A132" s="5" t="s">
        <v>394</v>
      </c>
      <c r="B132" t="s">
        <v>47</v>
      </c>
      <c r="C132">
        <v>1</v>
      </c>
      <c r="D132" t="s">
        <v>395</v>
      </c>
      <c r="E132">
        <v>16</v>
      </c>
      <c r="F132">
        <v>4</v>
      </c>
      <c r="G132" s="2">
        <v>38</v>
      </c>
      <c r="H132" s="2">
        <v>0</v>
      </c>
      <c r="I132" s="2" t="s">
        <v>23</v>
      </c>
      <c r="J132" s="2">
        <v>0</v>
      </c>
      <c r="K132" s="2">
        <v>0</v>
      </c>
      <c r="L132" s="2">
        <f>53-8</f>
        <v>45</v>
      </c>
      <c r="M132" s="3">
        <v>0</v>
      </c>
      <c r="N132" s="3">
        <f>K132   +  L132 + M132- (G132 + H132 + I132 + J132 )</f>
        <v>-8</v>
      </c>
      <c r="P132" t="s">
        <v>396</v>
      </c>
      <c r="Q132" t="s">
        <v>448</v>
      </c>
    </row>
    <row r="133" spans="1:17" ht="15" hidden="1" customHeight="1" x14ac:dyDescent="0.25">
      <c r="A133" s="4" t="s">
        <v>400</v>
      </c>
      <c r="B133" t="s">
        <v>17</v>
      </c>
      <c r="C133">
        <v>1</v>
      </c>
      <c r="D133" t="s">
        <v>401</v>
      </c>
      <c r="E133">
        <v>0</v>
      </c>
      <c r="F133">
        <v>0</v>
      </c>
      <c r="G133" s="2">
        <v>0</v>
      </c>
      <c r="H133" s="2">
        <v>0</v>
      </c>
      <c r="I133" s="2" t="s">
        <v>23</v>
      </c>
      <c r="J133" s="2">
        <v>0</v>
      </c>
      <c r="K133" s="2">
        <v>0</v>
      </c>
      <c r="L133" s="2">
        <f>40-25</f>
        <v>15</v>
      </c>
      <c r="M133" s="3">
        <v>0</v>
      </c>
      <c r="N133" s="3">
        <f>K133   +  L133 + M133- (G133 + H133 + I133 + J133 )</f>
        <v>0</v>
      </c>
      <c r="P133" t="s">
        <v>402</v>
      </c>
    </row>
    <row r="134" spans="1:17" ht="15" hidden="1" customHeight="1" x14ac:dyDescent="0.25">
      <c r="A134" s="6" t="s">
        <v>406</v>
      </c>
      <c r="B134" t="s">
        <v>51</v>
      </c>
      <c r="C134">
        <v>1</v>
      </c>
      <c r="D134" t="s">
        <v>407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3">
        <v>0</v>
      </c>
      <c r="N134" s="3">
        <f>K134   +  L134 + M134- (G134 + H134 + I134 + J134 )</f>
        <v>0</v>
      </c>
      <c r="O134" t="s">
        <v>447</v>
      </c>
      <c r="P134" t="s">
        <v>408</v>
      </c>
    </row>
    <row r="135" spans="1:17" ht="15" hidden="1" customHeight="1" x14ac:dyDescent="0.25">
      <c r="A135" s="4" t="s">
        <v>409</v>
      </c>
      <c r="B135" t="s">
        <v>21</v>
      </c>
      <c r="C135">
        <v>1</v>
      </c>
      <c r="D135" t="s">
        <v>410</v>
      </c>
      <c r="E135">
        <v>7</v>
      </c>
      <c r="F135">
        <v>0</v>
      </c>
      <c r="G135" s="2">
        <v>14</v>
      </c>
      <c r="H135" s="2">
        <v>0</v>
      </c>
      <c r="I135" s="2" t="s">
        <v>23</v>
      </c>
      <c r="J135" s="2">
        <v>0</v>
      </c>
      <c r="K135" s="2">
        <v>0</v>
      </c>
      <c r="L135" s="2">
        <f>55-8.5</f>
        <v>46.5</v>
      </c>
      <c r="M135" s="3">
        <v>0</v>
      </c>
      <c r="N135" s="3">
        <f>K135   +  L135 + M135- (G135 + H135 + I135 + J135 )</f>
        <v>17.5</v>
      </c>
      <c r="P135" t="s">
        <v>411</v>
      </c>
    </row>
    <row r="136" spans="1:17" ht="15" hidden="1" customHeight="1" x14ac:dyDescent="0.25">
      <c r="A136" s="6" t="s">
        <v>412</v>
      </c>
      <c r="B136" t="s">
        <v>17</v>
      </c>
      <c r="C136">
        <v>1</v>
      </c>
      <c r="D136" t="s">
        <v>413</v>
      </c>
      <c r="E136">
        <v>0</v>
      </c>
      <c r="F136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3">
        <v>0</v>
      </c>
      <c r="N136" s="3">
        <f>K136   +  L136 + M136- (G136 + H136 + I136 + J136 )</f>
        <v>0</v>
      </c>
      <c r="O136" t="s">
        <v>447</v>
      </c>
      <c r="P136" t="s">
        <v>414</v>
      </c>
    </row>
    <row r="137" spans="1:17" ht="15" hidden="1" customHeight="1" x14ac:dyDescent="0.25">
      <c r="A137" s="6" t="s">
        <v>418</v>
      </c>
      <c r="B137" t="s">
        <v>47</v>
      </c>
      <c r="C137">
        <v>1</v>
      </c>
      <c r="D137" t="s">
        <v>419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3">
        <v>0</v>
      </c>
      <c r="N137" s="3">
        <f>K137   +  L137 + M137- (G137 + H137 + I137 + J137 )</f>
        <v>0</v>
      </c>
      <c r="O137" t="s">
        <v>447</v>
      </c>
      <c r="P137" t="s">
        <v>420</v>
      </c>
    </row>
    <row r="138" spans="1:17" ht="15" hidden="1" customHeight="1" x14ac:dyDescent="0.25">
      <c r="A138" s="6" t="s">
        <v>421</v>
      </c>
      <c r="B138" t="s">
        <v>17</v>
      </c>
      <c r="C138">
        <v>1</v>
      </c>
      <c r="D138" t="s">
        <v>422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3">
        <v>0</v>
      </c>
      <c r="N138" s="3">
        <f>K138   +  L138 + M138- (G138 + H138 + I138 + J138 )</f>
        <v>0</v>
      </c>
      <c r="O138" t="s">
        <v>447</v>
      </c>
      <c r="P138" t="s">
        <v>423</v>
      </c>
    </row>
    <row r="139" spans="1:17" ht="15" hidden="1" customHeight="1" x14ac:dyDescent="0.25">
      <c r="A139" s="6" t="s">
        <v>424</v>
      </c>
      <c r="B139" t="s">
        <v>17</v>
      </c>
      <c r="C139">
        <v>1</v>
      </c>
      <c r="D139" t="s">
        <v>425</v>
      </c>
      <c r="E139">
        <v>0</v>
      </c>
      <c r="F139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3">
        <v>0</v>
      </c>
      <c r="N139" s="3">
        <f>K139   +  L139 + M139- (G139 + H139 + I139 + J139 )</f>
        <v>0</v>
      </c>
      <c r="O139" t="s">
        <v>447</v>
      </c>
      <c r="P139" t="s">
        <v>426</v>
      </c>
    </row>
    <row r="140" spans="1:17" ht="15" hidden="1" customHeight="1" x14ac:dyDescent="0.25">
      <c r="A140" s="4" t="s">
        <v>427</v>
      </c>
      <c r="B140" t="s">
        <v>43</v>
      </c>
      <c r="C140">
        <v>1</v>
      </c>
      <c r="D140" t="s">
        <v>428</v>
      </c>
      <c r="E140">
        <v>0</v>
      </c>
      <c r="F140">
        <v>17</v>
      </c>
      <c r="G140" s="2">
        <v>30</v>
      </c>
      <c r="H140" s="2">
        <v>0</v>
      </c>
      <c r="I140" s="2" t="s">
        <v>23</v>
      </c>
      <c r="J140" s="2">
        <v>0</v>
      </c>
      <c r="K140" s="2">
        <v>0</v>
      </c>
      <c r="L140" s="2">
        <v>45</v>
      </c>
      <c r="M140" s="3">
        <v>0</v>
      </c>
      <c r="N140" s="3">
        <f>K140   +  L140 + M140- (G140 + H140 + I140 + J140 )</f>
        <v>0</v>
      </c>
      <c r="P140" t="s">
        <v>429</v>
      </c>
    </row>
    <row r="141" spans="1:17" ht="15" hidden="1" customHeight="1" x14ac:dyDescent="0.25">
      <c r="A141" s="4" t="s">
        <v>430</v>
      </c>
      <c r="B141" t="s">
        <v>33</v>
      </c>
      <c r="C141">
        <v>1</v>
      </c>
      <c r="D141" t="s">
        <v>431</v>
      </c>
      <c r="E141">
        <v>15</v>
      </c>
      <c r="F141">
        <v>10</v>
      </c>
      <c r="G141" s="2">
        <v>50</v>
      </c>
      <c r="H141" s="2">
        <v>0</v>
      </c>
      <c r="I141" s="2" t="s">
        <v>23</v>
      </c>
      <c r="J141" s="2">
        <v>12</v>
      </c>
      <c r="K141" s="2">
        <v>0</v>
      </c>
      <c r="L141" s="2">
        <v>77</v>
      </c>
      <c r="M141" s="3">
        <v>0</v>
      </c>
      <c r="N141" s="3">
        <f>K141   +  L141 + M141- (G141 + H141 + I141 + J141 )</f>
        <v>0</v>
      </c>
      <c r="P141" t="s">
        <v>432</v>
      </c>
    </row>
    <row r="142" spans="1:17" ht="15" hidden="1" customHeight="1" x14ac:dyDescent="0.25">
      <c r="A142" s="4" t="s">
        <v>433</v>
      </c>
      <c r="B142" t="s">
        <v>17</v>
      </c>
      <c r="C142">
        <v>1</v>
      </c>
      <c r="D142" t="s">
        <v>434</v>
      </c>
      <c r="E142">
        <v>16</v>
      </c>
      <c r="F142">
        <v>0</v>
      </c>
      <c r="G142" s="2">
        <v>30</v>
      </c>
      <c r="H142" s="2">
        <v>0</v>
      </c>
      <c r="I142" s="2">
        <v>0</v>
      </c>
      <c r="J142" s="2">
        <v>0</v>
      </c>
      <c r="K142" s="2">
        <v>0</v>
      </c>
      <c r="L142" s="2">
        <f>61-35+4</f>
        <v>30</v>
      </c>
      <c r="M142" s="3">
        <v>0</v>
      </c>
      <c r="N142" s="3">
        <f>K142   +  L142 + M142- (G142 + H142 + I142 + J142 )</f>
        <v>0</v>
      </c>
      <c r="P142" t="s">
        <v>328</v>
      </c>
    </row>
    <row r="143" spans="1:17" ht="15" hidden="1" customHeight="1" x14ac:dyDescent="0.25">
      <c r="A143" s="4" t="s">
        <v>435</v>
      </c>
      <c r="B143" t="s">
        <v>51</v>
      </c>
      <c r="C143">
        <v>1</v>
      </c>
      <c r="D143" t="s">
        <v>436</v>
      </c>
      <c r="E143">
        <v>13</v>
      </c>
      <c r="F143">
        <v>0</v>
      </c>
      <c r="G143" s="2">
        <v>30</v>
      </c>
      <c r="H143" s="2">
        <v>0</v>
      </c>
      <c r="I143" s="2">
        <v>0</v>
      </c>
      <c r="J143" s="2">
        <v>12</v>
      </c>
      <c r="K143" s="2">
        <v>0</v>
      </c>
      <c r="L143" s="2">
        <v>42</v>
      </c>
      <c r="M143" s="3">
        <v>0</v>
      </c>
      <c r="N143" s="3">
        <f>K143   +  L143 + M143- (G143 + H143 + I143 + J143 )</f>
        <v>0</v>
      </c>
      <c r="P143" t="s">
        <v>252</v>
      </c>
      <c r="Q143" s="11"/>
    </row>
    <row r="144" spans="1:17" ht="15" customHeight="1" x14ac:dyDescent="0.25">
      <c r="A144" s="5" t="s">
        <v>439</v>
      </c>
      <c r="B144" t="s">
        <v>21</v>
      </c>
      <c r="C144">
        <v>1</v>
      </c>
      <c r="D144" t="s">
        <v>440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>
        <v>0</v>
      </c>
      <c r="L144" s="2">
        <v>0</v>
      </c>
      <c r="M144" s="3">
        <v>-54</v>
      </c>
      <c r="N144" s="3">
        <f>K144   +  L144 + M144- (G144 + H144 + I144 + J144 )</f>
        <v>-81</v>
      </c>
      <c r="P144" t="s">
        <v>441</v>
      </c>
    </row>
    <row r="145" spans="1:16" ht="15" hidden="1" customHeight="1" x14ac:dyDescent="0.25">
      <c r="A145" s="6" t="s">
        <v>442</v>
      </c>
      <c r="B145" t="s">
        <v>43</v>
      </c>
      <c r="D145" t="s">
        <v>443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3">
        <v>0</v>
      </c>
      <c r="N145" s="3">
        <f t="shared" ref="N130:N146" si="1">K145   +  L145 + M145- (G145 + H145 + I145 + J145 )</f>
        <v>0</v>
      </c>
      <c r="O145" t="s">
        <v>447</v>
      </c>
      <c r="P145" t="s">
        <v>444</v>
      </c>
    </row>
    <row r="146" spans="1:16" ht="15" hidden="1" customHeight="1" x14ac:dyDescent="0.25">
      <c r="A146" s="6" t="s">
        <v>445</v>
      </c>
      <c r="B146" t="s">
        <v>21</v>
      </c>
      <c r="D146" t="s">
        <v>446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3">
        <v>0</v>
      </c>
      <c r="N146" s="3">
        <f t="shared" si="1"/>
        <v>0</v>
      </c>
      <c r="O146" t="s">
        <v>447</v>
      </c>
      <c r="P146" t="s">
        <v>444</v>
      </c>
    </row>
  </sheetData>
  <autoFilter ref="A1:S146" xr:uid="{00000000-0001-0000-0000-000000000000}">
    <filterColumn colId="13">
      <colorFilter dxfId="1" cellColor="0"/>
    </filterColumn>
    <filterColumn colId="16">
      <filters blank="1">
        <filter val="abril"/>
      </filters>
    </filterColumn>
    <sortState xmlns:xlrd2="http://schemas.microsoft.com/office/spreadsheetml/2017/richdata2" ref="A4:S144">
      <sortCondition ref="A1:A146"/>
    </sortState>
  </autoFilter>
  <conditionalFormatting sqref="M2:N146">
    <cfRule type="cellIs" dxfId="0" priority="1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2025-04-07T20:28:20Z</dcterms:created>
  <dcterms:modified xsi:type="dcterms:W3CDTF">2025-04-07T22:54:08Z</dcterms:modified>
</cp:coreProperties>
</file>