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2382017A-2779-42AF-83CE-4ABB49E749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8" i="1"/>
  <c r="L57" i="1"/>
  <c r="N57" i="1"/>
  <c r="M55" i="1"/>
  <c r="N55" i="1" s="1"/>
  <c r="L53" i="1"/>
  <c r="N53" i="1" s="1"/>
  <c r="N50" i="1"/>
  <c r="L84" i="1"/>
  <c r="N84" i="1" s="1"/>
  <c r="L37" i="1"/>
  <c r="N37" i="1" s="1"/>
  <c r="L32" i="1"/>
  <c r="L28" i="1"/>
  <c r="L27" i="1"/>
  <c r="L23" i="1"/>
  <c r="L65" i="1"/>
  <c r="N65" i="1" s="1"/>
  <c r="L21" i="1"/>
  <c r="N21" i="1" s="1"/>
  <c r="L18" i="1"/>
  <c r="L16" i="1"/>
  <c r="L15" i="1"/>
  <c r="N15" i="1" s="1"/>
  <c r="L13" i="1"/>
  <c r="L8" i="1"/>
  <c r="N8" i="1" s="1"/>
  <c r="L6" i="1"/>
  <c r="N6" i="1" s="1"/>
  <c r="N145" i="1"/>
  <c r="N144" i="1"/>
  <c r="N143" i="1"/>
  <c r="N141" i="1"/>
  <c r="N140" i="1"/>
  <c r="N139" i="1"/>
  <c r="N138" i="1"/>
  <c r="N137" i="1"/>
  <c r="N136" i="1"/>
  <c r="N135" i="1"/>
  <c r="N134" i="1"/>
  <c r="N133" i="1"/>
  <c r="N132" i="1"/>
  <c r="N131" i="1"/>
  <c r="N129" i="1"/>
  <c r="N128" i="1"/>
  <c r="N126" i="1"/>
  <c r="N125" i="1"/>
  <c r="N123" i="1"/>
  <c r="N122" i="1"/>
  <c r="N121" i="1"/>
  <c r="N120" i="1"/>
  <c r="N119" i="1"/>
  <c r="N116" i="1"/>
  <c r="N114" i="1"/>
  <c r="N112" i="1"/>
  <c r="N110" i="1"/>
  <c r="N109" i="1"/>
  <c r="N108" i="1"/>
  <c r="N107" i="1"/>
  <c r="N104" i="1"/>
  <c r="N103" i="1"/>
  <c r="N102" i="1"/>
  <c r="N101" i="1"/>
  <c r="N99" i="1"/>
  <c r="N98" i="1"/>
  <c r="N96" i="1"/>
  <c r="N93" i="1"/>
  <c r="N92" i="1"/>
  <c r="N91" i="1"/>
  <c r="N90" i="1"/>
  <c r="N89" i="1"/>
  <c r="N88" i="1"/>
  <c r="N87" i="1"/>
  <c r="N86" i="1"/>
  <c r="N85" i="1"/>
  <c r="N82" i="1"/>
  <c r="N81" i="1"/>
  <c r="N80" i="1"/>
  <c r="N79" i="1"/>
  <c r="N78" i="1"/>
  <c r="N77" i="1"/>
  <c r="N75" i="1"/>
  <c r="N72" i="1"/>
  <c r="N71" i="1"/>
  <c r="N70" i="1"/>
  <c r="N68" i="1"/>
  <c r="N67" i="1"/>
  <c r="N66" i="1"/>
  <c r="N64" i="1"/>
  <c r="N63" i="1"/>
  <c r="N62" i="1"/>
  <c r="N60" i="1"/>
  <c r="N59" i="1"/>
  <c r="N58" i="1"/>
  <c r="N56" i="1"/>
  <c r="N54" i="1"/>
  <c r="N52" i="1"/>
  <c r="N49" i="1"/>
  <c r="N48" i="1"/>
  <c r="N47" i="1"/>
  <c r="N45" i="1"/>
  <c r="N44" i="1"/>
  <c r="N43" i="1"/>
  <c r="N42" i="1"/>
  <c r="N41" i="1"/>
  <c r="N40" i="1"/>
  <c r="N39" i="1"/>
  <c r="N36" i="1"/>
  <c r="N34" i="1"/>
  <c r="N32" i="1"/>
  <c r="N31" i="1"/>
  <c r="N30" i="1"/>
  <c r="N29" i="1"/>
  <c r="N28" i="1"/>
  <c r="N27" i="1"/>
  <c r="N26" i="1"/>
  <c r="N25" i="1"/>
  <c r="N23" i="1"/>
  <c r="N22" i="1"/>
  <c r="N19" i="1"/>
  <c r="N18" i="1"/>
  <c r="N17" i="1"/>
  <c r="N16" i="1"/>
  <c r="N13" i="1"/>
  <c r="N12" i="1"/>
  <c r="N11" i="1"/>
  <c r="N10" i="1"/>
  <c r="N9" i="1"/>
  <c r="N5" i="1"/>
  <c r="N4" i="1"/>
  <c r="N3" i="1"/>
  <c r="L9" i="1"/>
  <c r="L133" i="1"/>
  <c r="L143" i="1"/>
  <c r="L111" i="1"/>
  <c r="N111" i="1" s="1"/>
  <c r="L110" i="1"/>
  <c r="L76" i="1"/>
  <c r="N76" i="1"/>
  <c r="L71" i="1"/>
  <c r="L38" i="1"/>
  <c r="N38" i="1" s="1"/>
  <c r="L35" i="1"/>
  <c r="N35" i="1"/>
  <c r="N142" i="1"/>
  <c r="N130" i="1"/>
  <c r="N127" i="1"/>
  <c r="N124" i="1"/>
  <c r="N118" i="1"/>
  <c r="N117" i="1"/>
  <c r="N115" i="1"/>
  <c r="N113" i="1"/>
  <c r="N106" i="1"/>
  <c r="N105" i="1"/>
  <c r="N100" i="1"/>
  <c r="N97" i="1"/>
  <c r="N95" i="1"/>
  <c r="N94" i="1"/>
  <c r="N83" i="1"/>
  <c r="N74" i="1"/>
  <c r="N73" i="1"/>
  <c r="N69" i="1"/>
  <c r="N61" i="1"/>
  <c r="N51" i="1"/>
  <c r="N46" i="1"/>
  <c r="N33" i="1"/>
  <c r="N24" i="1"/>
  <c r="N20" i="1"/>
  <c r="N14" i="1"/>
  <c r="N7" i="1"/>
  <c r="N2" i="1"/>
</calcChain>
</file>

<file path=xl/sharedStrings.xml><?xml version="1.0" encoding="utf-8"?>
<sst xmlns="http://schemas.openxmlformats.org/spreadsheetml/2006/main" count="711" uniqueCount="448">
  <si>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</si>
  <si>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</si>
  <si>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</si>
  <si>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</si>
  <si>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</si>
  <si>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</si>
  <si>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</si>
  <si>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</si>
  <si>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</si>
  <si>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</si>
  <si>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</si>
  <si>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</si>
  <si>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</si>
  <si>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</si>
  <si>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</si>
  <si>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</si>
  <si>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</si>
  <si>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</si>
  <si>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</si>
  <si>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</si>
  <si>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</si>
  <si>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</si>
  <si>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7,5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</si>
  <si>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</si>
  <si>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</si>
  <si>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</si>
  <si>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</si>
  <si>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</si>
  <si>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</si>
  <si>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</si>
  <si>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</si>
  <si>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</si>
  <si>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</si>
  <si>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</si>
  <si>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</si>
  <si>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</si>
  <si>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</si>
  <si>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</si>
  <si>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</si>
  <si>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</si>
  <si>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</si>
  <si>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</si>
  <si>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</si>
  <si>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</si>
  <si>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</si>
  <si>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</si>
  <si>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</si>
  <si>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</si>
  <si>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</si>
  <si>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</si>
  <si>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</si>
  <si>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</si>
  <si>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</si>
  <si>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</si>
  <si>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</si>
  <si>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</si>
  <si>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</si>
  <si>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</si>
  <si>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</si>
  <si>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</si>
  <si>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</si>
  <si>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</si>
  <si>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</si>
  <si>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</si>
  <si>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</si>
  <si>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</si>
  <si>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</si>
  <si>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</si>
  <si>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</si>
  <si>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</si>
  <si>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</si>
  <si>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</si>
  <si>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</si>
  <si>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</si>
  <si>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</si>
  <si>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</si>
  <si>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</si>
  <si>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</si>
  <si>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</si>
  <si>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</si>
  <si>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</si>
  <si>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</si>
  <si>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</si>
  <si>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</si>
  <si>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</si>
  <si>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</si>
  <si>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</si>
  <si>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</si>
  <si>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</si>
  <si>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</si>
  <si>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</si>
  <si>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</si>
  <si>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</si>
  <si>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</si>
  <si>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</si>
  <si>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</si>
  <si>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</si>
  <si>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</si>
  <si>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</si>
  <si>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</si>
  <si>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</si>
  <si>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</si>
  <si>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</si>
  <si>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</si>
  <si>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</si>
  <si>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</si>
  <si>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</si>
  <si>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</si>
  <si>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</si>
  <si>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</si>
  <si>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</si>
  <si>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</si>
  <si>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</si>
  <si>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</si>
  <si>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</si>
  <si>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</si>
  <si>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</si>
  <si>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</si>
  <si>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</si>
  <si>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</si>
  <si>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</si>
  <si>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</si>
  <si>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</si>
  <si>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</si>
  <si>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</si>
  <si>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</si>
  <si>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</si>
  <si>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</si>
  <si>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</si>
  <si>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</si>
  <si>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</si>
  <si>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</si>
  <si>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</si>
  <si>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</si>
  <si>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</si>
  <si>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</si>
  <si>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</si>
  <si>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</si>
  <si>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</si>
  <si>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</si>
  <si>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</si>
  <si>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</si>
  <si>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</si>
  <si>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</si>
  <si>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</si>
  <si>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</si>
  <si>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</si>
  <si>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</si>
  <si>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</si>
  <si>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</si>
  <si>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</si>
  <si>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</si>
  <si>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</si>
  <si>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</si>
  <si>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</si>
  <si>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</si>
  <si>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</si>
  <si>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</si>
  <si>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</si>
  <si>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</si>
  <si>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</si>
  <si>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</si>
  <si>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</si>
  <si>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</si>
  <si>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</si>
  <si>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</si>
  <si>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</si>
  <si>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</si>
  <si>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</si>
  <si>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</si>
  <si>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</si>
  <si>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</si>
  <si>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</si>
  <si>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</si>
  <si>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</si>
  <si>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</si>
  <si>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</si>
  <si>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</si>
  <si>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</si>
  <si>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</si>
  <si>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</si>
  <si>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</si>
  <si>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</si>
  <si>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</si>
  <si>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</si>
  <si>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</si>
  <si>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</si>
  <si>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marta.adonis.inacio@gmail.com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</si>
  <si>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</si>
  <si>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</si>
  <si>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</si>
  <si>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</si>
  <si>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</si>
  <si>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</si>
  <si>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</si>
  <si>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</si>
  <si>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</si>
  <si>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</si>
  <si>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</si>
  <si>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</si>
  <si>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</si>
  <si>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</si>
  <si>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</si>
  <si>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</si>
  <si>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</si>
  <si>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</si>
  <si>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</si>
  <si>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</si>
  <si>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</si>
  <si>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</si>
  <si>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</si>
  <si>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</si>
  <si>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</si>
  <si>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</si>
  <si>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</si>
  <si>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</si>
  <si>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</si>
  <si>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</si>
  <si>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</si>
  <si>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</si>
  <si>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</si>
  <si>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</si>
  <si>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</si>
  <si>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</si>
  <si>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</si>
  <si>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</si>
  <si>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</si>
  <si>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</si>
  <si>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</si>
  <si>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</si>
  <si>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</si>
  <si>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</si>
  <si>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</si>
  <si>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</si>
  <si>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</si>
  <si>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</si>
  <si>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</si>
  <si>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</si>
  <si>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</si>
  <si>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</si>
  <si>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</si>
  <si>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</si>
  <si>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</si>
  <si>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</si>
  <si>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</si>
  <si>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</si>
  <si>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</si>
  <si>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</si>
  <si>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</si>
  <si>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</si>
  <si>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</si>
  <si>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</si>
  <si>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</si>
  <si>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</si>
  <si>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</si>
  <si>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</si>
  <si>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</si>
  <si>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</si>
  <si>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</si>
  <si>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</si>
  <si>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</si>
  <si>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</si>
  <si>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</si>
  <si>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</si>
  <si>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</si>
  <si>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</si>
  <si>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</si>
  <si>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</si>
  <si>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</si>
  <si>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</si>
  <si>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</si>
  <si>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</si>
  <si>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</si>
  <si>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</si>
  <si>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</si>
  <si>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</si>
  <si>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</si>
  <si>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</si>
  <si>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</si>
  <si>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</si>
  <si>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</si>
  <si>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</si>
  <si>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</si>
  <si>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</si>
  <si>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</si>
  <si>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</si>
  <si>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</si>
  <si>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</si>
  <si>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</si>
  <si>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</si>
  <si>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</si>
  <si>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</si>
  <si>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</si>
  <si>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</si>
  <si>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</si>
  <si>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</si>
  <si>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</si>
  <si>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</si>
  <si>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</si>
  <si>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</si>
  <si>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</si>
  <si>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</si>
  <si>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</si>
  <si>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</si>
  <si>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</si>
  <si>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</si>
  <si>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</si>
  <si>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</si>
  <si>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</si>
  <si>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</si>
  <si>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</si>
  <si>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</si>
  <si>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</si>
  <si>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</si>
  <si>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</si>
  <si>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</si>
  <si>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</si>
  <si>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</si>
  <si>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</si>
  <si>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</si>
  <si>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</si>
  <si>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</si>
  <si>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</si>
  <si>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</si>
  <si>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</si>
  <si>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</si>
  <si>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</si>
  <si>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</si>
  <si>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</si>
  <si>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</si>
  <si>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</si>
  <si>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</si>
  <si>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</si>
  <si>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</si>
  <si>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</si>
  <si>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</si>
  <si>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</si>
  <si>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</si>
  <si>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</si>
  <si>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</si>
  <si>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</si>
  <si>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</si>
  <si>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</si>
  <si>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</si>
  <si>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</si>
  <si>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</si>
  <si>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</si>
  <si>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</si>
  <si>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</si>
  <si>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</si>
  <si>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</si>
  <si>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</si>
  <si>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</si>
  <si>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</si>
  <si>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</si>
  <si>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</si>
  <si>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</si>
  <si>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</si>
  <si>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</si>
  <si>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</si>
  <si>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</si>
  <si>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</si>
  <si>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</si>
  <si>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</si>
  <si>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</si>
  <si>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</si>
  <si>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</si>
  <si>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</si>
  <si>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</si>
  <si>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</si>
  <si>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</si>
  <si>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</si>
  <si>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</si>
  <si>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</si>
  <si>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</si>
  <si>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</si>
  <si>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</si>
  <si>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</si>
  <si>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</si>
  <si>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</si>
  <si>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</si>
  <si>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</si>
  <si>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</si>
  <si>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</si>
  <si>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</si>
  <si>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</si>
  <si>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</si>
  <si>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</si>
  <si>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</si>
  <si>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</si>
  <si>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</si>
  <si>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</si>
  <si>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</si>
  <si>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</si>
  <si>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</si>
  <si>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</si>
  <si>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</si>
  <si>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</si>
  <si>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</si>
  <si>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</si>
  <si>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</si>
  <si>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</si>
  <si>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</si>
  <si>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</si>
  <si>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</si>
  <si>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</si>
  <si>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</si>
  <si>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</si>
  <si>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</si>
  <si>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</si>
  <si>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</si>
  <si>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</si>
  <si>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</si>
  <si>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</si>
  <si>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</si>
  <si>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</si>
  <si>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</si>
  <si>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</si>
  <si>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</si>
  <si>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</si>
  <si>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</si>
  <si>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</si>
  <si>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</si>
  <si>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</si>
  <si>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</si>
  <si>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</si>
  <si>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</si>
  <si>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</si>
  <si>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</si>
  <si>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</si>
  <si>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</si>
  <si>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</si>
  <si>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</si>
  <si>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</si>
  <si>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</si>
  <si>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</si>
  <si>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</si>
  <si>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</si>
  <si>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</si>
  <si>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</si>
  <si>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</si>
  <si>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</si>
  <si>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CAF NATAL</t>
  </si>
  <si>
    <t>validado</t>
  </si>
  <si>
    <t>pagou + 20€ CAF</t>
  </si>
  <si>
    <t>pagou + 5€ CAF</t>
  </si>
  <si>
    <t>pagou + 6€ CAF</t>
  </si>
  <si>
    <t>pagou +1€ CAF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</si>
</sst>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0" fillId="2" borderId="0" xfId="0" applyFill="1"/>
  </cellXfs>
  <cellStyles count="1">
    <cellStyle name="Normal" xfId="0" builtinId="0"/>
  </cellStyles>
  <dxfs count="289">
    <dxf>
      <fill>
        <patternFill patternType="solid">
          <fgColor rgb="FF0000FF"/>
          <bgColor rgb="FFFFFFFF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45"/>
  <sheetViews>
    <sheetView tabSelected="1" topLeftCell="A39" workbookViewId="0">
      <selection activeCell="M54" sqref="M54"/>
    </sheetView>
  </sheetViews>
  <sheetFormatPr defaultRowHeight="15" x14ac:dyDescent="0.25"/>
  <cols>
    <col min="1" max="1" width="42.7109375" bestFit="1" customWidth="1"/>
    <col min="2" max="2" width="11.140625" bestFit="1" customWidth="1"/>
    <col min="3" max="3" width="2.5703125" customWidth="1"/>
    <col min="4" max="4" width="16.85546875" bestFit="1" customWidth="1"/>
    <col min="5" max="5" width="7.42578125" customWidth="1"/>
    <col min="6" max="6" width="9.85546875" customWidth="1"/>
    <col min="7" max="7" width="14.42578125" bestFit="1" customWidth="1"/>
    <col min="8" max="8" width="14.42578125" customWidth="1"/>
    <col min="9" max="9" width="7.85546875" customWidth="1"/>
    <col min="10" max="10" width="11.7109375" bestFit="1" customWidth="1"/>
    <col min="11" max="12" width="13.85546875" bestFit="1" customWidth="1"/>
    <col min="13" max="13" width="13" bestFit="1" customWidth="1"/>
    <col min="14" max="14" width="10.42578125" bestFit="1" customWidth="1"/>
    <col min="15" max="15" width="11.5703125" bestFit="1" customWidth="1"/>
    <col min="16" max="16" width="40.28515625" bestFit="1" customWidth="1"/>
  </cols>
  <sheetData>
    <row r="1" spans="1:17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442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7" ht="15" hidden="1" customHeight="1" x14ac:dyDescent="0.25">
      <c r="A2" t="s">
        <v>19</v>
      </c>
      <c r="B2" t="s">
        <v>20</v>
      </c>
      <c r="C2">
        <v>1</v>
      </c>
      <c r="D2" t="s">
        <v>21</v>
      </c>
      <c r="E2">
        <v>0</v>
      </c>
      <c r="F2">
        <v>2</v>
      </c>
      <c r="G2" s="2">
        <v>4</v>
      </c>
      <c r="H2" s="2"/>
      <c r="I2" s="2">
        <v>0</v>
      </c>
      <c r="J2" s="2" t="s">
        <v>22</v>
      </c>
      <c r="K2" s="2">
        <v>17.5</v>
      </c>
      <c r="L2" s="2">
        <v>0</v>
      </c>
      <c r="M2" s="3">
        <v>-4</v>
      </c>
      <c r="N2" s="3">
        <f>L2 + K2   +  M2 - (G2 + I2 + J2)</f>
        <v>2</v>
      </c>
      <c r="P2" t="s">
        <v>23</v>
      </c>
    </row>
    <row r="3" spans="1:17" ht="15" customHeight="1" x14ac:dyDescent="0.25">
      <c r="A3" t="s">
        <v>24</v>
      </c>
      <c r="B3" t="s">
        <v>25</v>
      </c>
      <c r="C3">
        <v>1</v>
      </c>
      <c r="D3" t="s">
        <v>26</v>
      </c>
      <c r="E3">
        <v>0</v>
      </c>
      <c r="F3">
        <v>0</v>
      </c>
      <c r="G3" s="2">
        <v>0</v>
      </c>
      <c r="H3" s="2"/>
      <c r="I3" s="2">
        <v>0</v>
      </c>
      <c r="J3" s="2">
        <v>0</v>
      </c>
      <c r="K3" s="2">
        <v>0</v>
      </c>
      <c r="L3" s="2">
        <v>0</v>
      </c>
      <c r="M3" s="3">
        <v>0</v>
      </c>
      <c r="N3" s="3">
        <f>L3 + K3   +  M3 - (G3 + I3 + J3+ H3)</f>
        <v>0</v>
      </c>
      <c r="O3" t="s">
        <v>443</v>
      </c>
      <c r="P3" t="s">
        <v>27</v>
      </c>
    </row>
    <row r="4" spans="1:17" ht="15" customHeight="1" x14ac:dyDescent="0.25">
      <c r="A4" s="4" t="s">
        <v>28</v>
      </c>
      <c r="B4" t="s">
        <v>16</v>
      </c>
      <c r="C4">
        <v>1</v>
      </c>
      <c r="D4" t="s">
        <v>29</v>
      </c>
      <c r="E4">
        <v>0</v>
      </c>
      <c r="F4">
        <v>0</v>
      </c>
      <c r="G4" s="2">
        <v>0</v>
      </c>
      <c r="H4" s="2"/>
      <c r="I4" s="2">
        <v>0</v>
      </c>
      <c r="J4" s="2" t="s">
        <v>22</v>
      </c>
      <c r="K4" s="2">
        <v>0</v>
      </c>
      <c r="L4" s="2">
        <v>7.5</v>
      </c>
      <c r="M4" s="3">
        <v>0</v>
      </c>
      <c r="N4" s="3">
        <f t="shared" ref="N4:N6" si="0">L4 + K4   +  M4 - (G4 + I4 + J4+ H4)</f>
        <v>0</v>
      </c>
      <c r="P4" t="s">
        <v>30</v>
      </c>
    </row>
    <row r="5" spans="1:17" ht="15" customHeight="1" x14ac:dyDescent="0.25">
      <c r="A5" s="4" t="s">
        <v>31</v>
      </c>
      <c r="B5" t="s">
        <v>32</v>
      </c>
      <c r="C5">
        <v>1</v>
      </c>
      <c r="D5" t="s">
        <v>33</v>
      </c>
      <c r="E5">
        <v>5</v>
      </c>
      <c r="F5">
        <v>0</v>
      </c>
      <c r="G5" s="2">
        <v>30</v>
      </c>
      <c r="H5" s="2"/>
      <c r="I5" s="2">
        <v>0</v>
      </c>
      <c r="J5" s="2" t="s">
        <v>22</v>
      </c>
      <c r="K5" s="2">
        <v>0</v>
      </c>
      <c r="L5" s="2">
        <v>37.5</v>
      </c>
      <c r="M5" s="3">
        <v>0</v>
      </c>
      <c r="N5" s="3">
        <f t="shared" si="0"/>
        <v>0</v>
      </c>
      <c r="P5" t="s">
        <v>34</v>
      </c>
      <c r="Q5" t="s">
        <v>444</v>
      </c>
    </row>
    <row r="6" spans="1:17" ht="15" customHeight="1" x14ac:dyDescent="0.25">
      <c r="A6" s="4" t="s">
        <v>35</v>
      </c>
      <c r="B6" t="s">
        <v>20</v>
      </c>
      <c r="C6">
        <v>1</v>
      </c>
      <c r="D6" t="s">
        <v>36</v>
      </c>
      <c r="E6">
        <v>0</v>
      </c>
      <c r="F6">
        <v>0</v>
      </c>
      <c r="G6" s="2">
        <v>0</v>
      </c>
      <c r="H6" s="2">
        <v>100</v>
      </c>
      <c r="I6" s="2">
        <v>0</v>
      </c>
      <c r="J6" s="2" t="s">
        <v>22</v>
      </c>
      <c r="K6" s="2">
        <v>0</v>
      </c>
      <c r="L6" s="2">
        <f>115-15</f>
        <v>100</v>
      </c>
      <c r="M6" s="3">
        <v>7.5</v>
      </c>
      <c r="N6" s="3">
        <f t="shared" si="0"/>
        <v>0</v>
      </c>
      <c r="P6" t="s">
        <v>37</v>
      </c>
    </row>
    <row r="7" spans="1:17" ht="15" hidden="1" customHeight="1" x14ac:dyDescent="0.25">
      <c r="A7" t="s">
        <v>38</v>
      </c>
      <c r="B7" t="s">
        <v>25</v>
      </c>
      <c r="C7">
        <v>1</v>
      </c>
      <c r="D7" t="s">
        <v>39</v>
      </c>
      <c r="E7">
        <v>12</v>
      </c>
      <c r="F7">
        <v>0</v>
      </c>
      <c r="G7" s="2">
        <v>15</v>
      </c>
      <c r="H7" s="2"/>
      <c r="I7" s="2">
        <v>0</v>
      </c>
      <c r="J7" s="2">
        <v>0</v>
      </c>
      <c r="K7" s="2">
        <v>0</v>
      </c>
      <c r="L7" s="2">
        <v>23.5</v>
      </c>
      <c r="M7" s="3">
        <v>-4</v>
      </c>
      <c r="N7" s="3">
        <f>L7 + K7   +  M7 - (G7 + I7 + J7)</f>
        <v>4.5</v>
      </c>
      <c r="P7" t="s">
        <v>40</v>
      </c>
    </row>
    <row r="8" spans="1:17" ht="15" customHeight="1" x14ac:dyDescent="0.25">
      <c r="A8" t="s">
        <v>41</v>
      </c>
      <c r="B8" t="s">
        <v>42</v>
      </c>
      <c r="D8" t="s">
        <v>43</v>
      </c>
      <c r="E8">
        <v>0</v>
      </c>
      <c r="F8">
        <v>0</v>
      </c>
      <c r="G8" s="2">
        <v>0</v>
      </c>
      <c r="H8" s="2"/>
      <c r="I8" s="2">
        <v>0</v>
      </c>
      <c r="J8" s="2">
        <v>0</v>
      </c>
      <c r="K8" s="2">
        <v>0</v>
      </c>
      <c r="L8" s="2">
        <f>30-30</f>
        <v>0</v>
      </c>
      <c r="M8" s="3">
        <v>0</v>
      </c>
      <c r="N8" s="3">
        <f t="shared" ref="N8:N13" si="1">L8 + K8   +  M8 - (G8 + I8 + J8+ H8)</f>
        <v>0</v>
      </c>
      <c r="O8" t="s">
        <v>443</v>
      </c>
      <c r="P8" t="s">
        <v>44</v>
      </c>
    </row>
    <row r="9" spans="1:17" ht="15" customHeight="1" x14ac:dyDescent="0.25">
      <c r="A9" t="s">
        <v>15</v>
      </c>
      <c r="B9" t="s">
        <v>16</v>
      </c>
      <c r="D9" t="s">
        <v>17</v>
      </c>
      <c r="E9">
        <v>0</v>
      </c>
      <c r="F9">
        <v>0</v>
      </c>
      <c r="G9" s="2">
        <v>0</v>
      </c>
      <c r="H9" s="2"/>
      <c r="I9" s="2">
        <v>0</v>
      </c>
      <c r="J9" s="2">
        <v>0</v>
      </c>
      <c r="K9" s="2">
        <v>0</v>
      </c>
      <c r="L9" s="2">
        <f>57.5-0.5-32-25</f>
        <v>0</v>
      </c>
      <c r="M9" s="3">
        <v>0</v>
      </c>
      <c r="N9" s="3">
        <f t="shared" si="1"/>
        <v>0</v>
      </c>
      <c r="O9" t="s">
        <v>443</v>
      </c>
      <c r="P9" t="s">
        <v>18</v>
      </c>
    </row>
    <row r="10" spans="1:17" ht="15" customHeight="1" x14ac:dyDescent="0.25">
      <c r="A10" s="4" t="s">
        <v>45</v>
      </c>
      <c r="B10" t="s">
        <v>46</v>
      </c>
      <c r="C10">
        <v>1</v>
      </c>
      <c r="D10" t="s">
        <v>47</v>
      </c>
      <c r="E10">
        <v>12</v>
      </c>
      <c r="F10">
        <v>0</v>
      </c>
      <c r="G10" s="2">
        <v>15</v>
      </c>
      <c r="H10" s="2">
        <v>50</v>
      </c>
      <c r="I10" s="2">
        <v>0</v>
      </c>
      <c r="J10" s="2" t="s">
        <v>22</v>
      </c>
      <c r="K10" s="2">
        <v>0</v>
      </c>
      <c r="L10" s="2">
        <v>72.5</v>
      </c>
      <c r="M10" s="3">
        <v>0</v>
      </c>
      <c r="N10" s="3">
        <f t="shared" si="1"/>
        <v>0</v>
      </c>
      <c r="P10" t="s">
        <v>48</v>
      </c>
    </row>
    <row r="11" spans="1:17" ht="15" customHeight="1" x14ac:dyDescent="0.25">
      <c r="A11" t="s">
        <v>49</v>
      </c>
      <c r="B11" t="s">
        <v>50</v>
      </c>
      <c r="C11">
        <v>1</v>
      </c>
      <c r="D11" t="s">
        <v>51</v>
      </c>
      <c r="E11">
        <v>0</v>
      </c>
      <c r="F11">
        <v>0</v>
      </c>
      <c r="G11" s="2">
        <v>0</v>
      </c>
      <c r="H11" s="2"/>
      <c r="I11" s="2">
        <v>0</v>
      </c>
      <c r="J11" s="2" t="s">
        <v>22</v>
      </c>
      <c r="K11" s="2">
        <v>0</v>
      </c>
      <c r="L11" s="2">
        <v>0</v>
      </c>
      <c r="M11" s="3">
        <v>0</v>
      </c>
      <c r="N11" s="3">
        <f t="shared" si="1"/>
        <v>-7.5</v>
      </c>
      <c r="P11" t="s">
        <v>52</v>
      </c>
    </row>
    <row r="12" spans="1:17" ht="15" customHeight="1" x14ac:dyDescent="0.25">
      <c r="A12" t="s">
        <v>53</v>
      </c>
      <c r="B12" t="s">
        <v>46</v>
      </c>
      <c r="C12">
        <v>1</v>
      </c>
      <c r="D12" t="s">
        <v>54</v>
      </c>
      <c r="E12">
        <v>0</v>
      </c>
      <c r="F12">
        <v>0</v>
      </c>
      <c r="G12" s="2">
        <v>0</v>
      </c>
      <c r="H12" s="2"/>
      <c r="I12" s="2">
        <v>0</v>
      </c>
      <c r="J12" s="2">
        <v>0</v>
      </c>
      <c r="K12" s="2">
        <v>0</v>
      </c>
      <c r="L12" s="2">
        <v>0</v>
      </c>
      <c r="M12" s="3">
        <v>0</v>
      </c>
      <c r="N12" s="3">
        <f t="shared" si="1"/>
        <v>0</v>
      </c>
      <c r="O12" t="s">
        <v>443</v>
      </c>
      <c r="P12" t="s">
        <v>55</v>
      </c>
    </row>
    <row r="13" spans="1:17" ht="15" customHeight="1" x14ac:dyDescent="0.25">
      <c r="A13" s="4" t="s">
        <v>56</v>
      </c>
      <c r="B13" t="s">
        <v>25</v>
      </c>
      <c r="D13" t="s">
        <v>57</v>
      </c>
      <c r="E13">
        <v>5</v>
      </c>
      <c r="F13">
        <v>0</v>
      </c>
      <c r="G13" s="2">
        <v>15</v>
      </c>
      <c r="H13" s="2"/>
      <c r="I13" s="2">
        <v>0</v>
      </c>
      <c r="J13" s="2" t="s">
        <v>22</v>
      </c>
      <c r="K13" s="2">
        <v>0</v>
      </c>
      <c r="L13" s="2">
        <f>40-17.5</f>
        <v>22.5</v>
      </c>
      <c r="M13" s="3">
        <v>0</v>
      </c>
      <c r="N13" s="3">
        <f t="shared" si="1"/>
        <v>0</v>
      </c>
      <c r="P13" t="s">
        <v>58</v>
      </c>
      <c r="Q13" t="s">
        <v>445</v>
      </c>
    </row>
    <row r="14" spans="1:17" ht="15" hidden="1" customHeight="1" x14ac:dyDescent="0.25">
      <c r="A14" t="s">
        <v>59</v>
      </c>
      <c r="B14" t="s">
        <v>32</v>
      </c>
      <c r="C14">
        <v>1</v>
      </c>
      <c r="D14" t="s">
        <v>60</v>
      </c>
      <c r="E14">
        <v>12</v>
      </c>
      <c r="F14">
        <v>0</v>
      </c>
      <c r="G14" s="2">
        <v>15</v>
      </c>
      <c r="H14" s="2"/>
      <c r="I14" s="2">
        <v>0</v>
      </c>
      <c r="J14" s="2" t="s">
        <v>22</v>
      </c>
      <c r="K14" s="2">
        <v>0</v>
      </c>
      <c r="L14" s="2">
        <v>23.5</v>
      </c>
      <c r="M14" s="3">
        <v>-4</v>
      </c>
      <c r="N14" s="3">
        <f>L14 + K14   +  M14 - (G14 + I14 + J14)</f>
        <v>-3</v>
      </c>
      <c r="P14" t="s">
        <v>40</v>
      </c>
    </row>
    <row r="15" spans="1:17" ht="15" customHeight="1" x14ac:dyDescent="0.25">
      <c r="A15" s="4" t="s">
        <v>61</v>
      </c>
      <c r="B15" t="s">
        <v>42</v>
      </c>
      <c r="C15">
        <v>1</v>
      </c>
      <c r="D15" t="s">
        <v>62</v>
      </c>
      <c r="E15">
        <v>0</v>
      </c>
      <c r="F15">
        <v>0</v>
      </c>
      <c r="G15" s="2">
        <v>0</v>
      </c>
      <c r="H15" s="2"/>
      <c r="I15" s="2">
        <v>0</v>
      </c>
      <c r="J15" s="2" t="s">
        <v>22</v>
      </c>
      <c r="K15" s="2">
        <v>0</v>
      </c>
      <c r="L15" s="2">
        <f>22.5-15</f>
        <v>7.5</v>
      </c>
      <c r="M15" s="3">
        <v>0</v>
      </c>
      <c r="N15" s="3">
        <f t="shared" ref="N15:N19" si="2">L15 + K15   +  M15 - (G15 + I15 + J15+ H15)</f>
        <v>0</v>
      </c>
      <c r="P15" t="s">
        <v>63</v>
      </c>
    </row>
    <row r="16" spans="1:17" ht="15" customHeight="1" x14ac:dyDescent="0.25">
      <c r="A16" s="4" t="s">
        <v>64</v>
      </c>
      <c r="B16" t="s">
        <v>32</v>
      </c>
      <c r="C16">
        <v>1</v>
      </c>
      <c r="D16" t="s">
        <v>65</v>
      </c>
      <c r="E16">
        <v>0</v>
      </c>
      <c r="F16">
        <v>0</v>
      </c>
      <c r="G16" s="2">
        <v>0</v>
      </c>
      <c r="H16" s="2">
        <v>50</v>
      </c>
      <c r="I16" s="2">
        <v>0</v>
      </c>
      <c r="J16" s="2" t="s">
        <v>22</v>
      </c>
      <c r="K16" s="2">
        <v>0</v>
      </c>
      <c r="L16" s="2">
        <f>65-15</f>
        <v>50</v>
      </c>
      <c r="M16" s="3">
        <v>15</v>
      </c>
      <c r="N16" s="3">
        <f t="shared" si="2"/>
        <v>7.5</v>
      </c>
      <c r="P16" t="s">
        <v>66</v>
      </c>
    </row>
    <row r="17" spans="1:16" ht="15" customHeight="1" x14ac:dyDescent="0.25">
      <c r="A17" t="s">
        <v>67</v>
      </c>
      <c r="B17" t="s">
        <v>25</v>
      </c>
      <c r="C17">
        <v>1</v>
      </c>
      <c r="D17" t="s">
        <v>68</v>
      </c>
      <c r="E17">
        <v>0</v>
      </c>
      <c r="F17">
        <v>0</v>
      </c>
      <c r="G17" s="2">
        <v>0</v>
      </c>
      <c r="H17" s="2"/>
      <c r="I17" s="2">
        <v>0</v>
      </c>
      <c r="J17" s="2">
        <v>0</v>
      </c>
      <c r="K17" s="2">
        <v>0</v>
      </c>
      <c r="L17" s="2">
        <v>0</v>
      </c>
      <c r="M17" s="3">
        <v>0</v>
      </c>
      <c r="N17" s="3">
        <f t="shared" si="2"/>
        <v>0</v>
      </c>
      <c r="O17" t="s">
        <v>443</v>
      </c>
    </row>
    <row r="18" spans="1:16" ht="15" customHeight="1" x14ac:dyDescent="0.25">
      <c r="A18" s="4" t="s">
        <v>69</v>
      </c>
      <c r="B18" t="s">
        <v>16</v>
      </c>
      <c r="D18" t="s">
        <v>70</v>
      </c>
      <c r="E18">
        <v>0</v>
      </c>
      <c r="F18">
        <v>0</v>
      </c>
      <c r="G18" s="2">
        <v>0</v>
      </c>
      <c r="H18" s="2"/>
      <c r="I18" s="2">
        <v>0</v>
      </c>
      <c r="J18" s="2">
        <v>0</v>
      </c>
      <c r="K18" s="2">
        <v>0</v>
      </c>
      <c r="L18" s="2">
        <f>40-25-15</f>
        <v>0</v>
      </c>
      <c r="M18" s="3">
        <v>0</v>
      </c>
      <c r="N18" s="3">
        <f t="shared" si="2"/>
        <v>0</v>
      </c>
      <c r="P18" t="s">
        <v>71</v>
      </c>
    </row>
    <row r="19" spans="1:16" ht="15" customHeight="1" x14ac:dyDescent="0.25">
      <c r="A19" t="s">
        <v>72</v>
      </c>
      <c r="B19" t="s">
        <v>25</v>
      </c>
      <c r="C19">
        <v>1</v>
      </c>
      <c r="D19" t="s">
        <v>73</v>
      </c>
      <c r="E19">
        <v>0</v>
      </c>
      <c r="F19">
        <v>0</v>
      </c>
      <c r="G19" s="2">
        <v>0</v>
      </c>
      <c r="H19" s="2"/>
      <c r="I19" s="2">
        <v>4</v>
      </c>
      <c r="J19" s="2">
        <v>0</v>
      </c>
      <c r="K19" s="2">
        <v>0</v>
      </c>
      <c r="L19" s="2">
        <v>0</v>
      </c>
      <c r="M19" s="3">
        <v>0</v>
      </c>
      <c r="N19" s="3">
        <f t="shared" si="2"/>
        <v>-4</v>
      </c>
      <c r="P19" t="s">
        <v>74</v>
      </c>
    </row>
    <row r="20" spans="1:16" ht="15" hidden="1" customHeight="1" x14ac:dyDescent="0.25">
      <c r="A20" t="s">
        <v>75</v>
      </c>
      <c r="B20" t="s">
        <v>16</v>
      </c>
      <c r="C20">
        <v>1</v>
      </c>
      <c r="D20" t="s">
        <v>76</v>
      </c>
      <c r="E20">
        <v>0</v>
      </c>
      <c r="F20">
        <v>0</v>
      </c>
      <c r="G20" s="2">
        <v>0</v>
      </c>
      <c r="H20" s="2"/>
      <c r="I20" s="2">
        <v>0</v>
      </c>
      <c r="J20" s="2" t="s">
        <v>22</v>
      </c>
      <c r="K20" s="2">
        <v>0</v>
      </c>
      <c r="L20" s="2">
        <v>10.5</v>
      </c>
      <c r="M20" s="3">
        <v>-6</v>
      </c>
      <c r="N20" s="3">
        <f>L20 + K20   +  M20 - (G20 + I20 + J20)</f>
        <v>-3</v>
      </c>
      <c r="P20" t="s">
        <v>77</v>
      </c>
    </row>
    <row r="21" spans="1:16" ht="15" customHeight="1" x14ac:dyDescent="0.25">
      <c r="A21" s="4" t="s">
        <v>78</v>
      </c>
      <c r="B21" t="s">
        <v>25</v>
      </c>
      <c r="C21">
        <v>1</v>
      </c>
      <c r="D21" t="s">
        <v>79</v>
      </c>
      <c r="E21">
        <v>9</v>
      </c>
      <c r="F21">
        <v>9</v>
      </c>
      <c r="G21" s="2">
        <v>25</v>
      </c>
      <c r="H21" s="2"/>
      <c r="I21" s="2">
        <v>4</v>
      </c>
      <c r="J21" s="2" t="s">
        <v>22</v>
      </c>
      <c r="K21" s="2">
        <v>0</v>
      </c>
      <c r="L21" s="2">
        <f>129.5-20</f>
        <v>109.5</v>
      </c>
      <c r="M21" s="3">
        <v>0</v>
      </c>
      <c r="N21" s="3">
        <f t="shared" ref="N21:N23" si="3">L21 + K21   +  M21 - (G21 + I21 + J21+ H21)</f>
        <v>73</v>
      </c>
      <c r="P21" t="s">
        <v>80</v>
      </c>
    </row>
    <row r="22" spans="1:16" ht="15" customHeight="1" x14ac:dyDescent="0.25">
      <c r="A22" t="s">
        <v>81</v>
      </c>
      <c r="B22" t="s">
        <v>25</v>
      </c>
      <c r="C22">
        <v>1</v>
      </c>
      <c r="D22" t="s">
        <v>82</v>
      </c>
      <c r="E22">
        <v>0</v>
      </c>
      <c r="F22">
        <v>0</v>
      </c>
      <c r="G22" s="2">
        <v>0</v>
      </c>
      <c r="H22" s="2"/>
      <c r="I22" s="2">
        <v>0</v>
      </c>
      <c r="J22" s="2">
        <v>0</v>
      </c>
      <c r="K22" s="2">
        <v>0</v>
      </c>
      <c r="L22" s="2">
        <v>0</v>
      </c>
      <c r="M22" s="3">
        <v>0</v>
      </c>
      <c r="N22" s="3">
        <f t="shared" si="3"/>
        <v>0</v>
      </c>
      <c r="O22" t="s">
        <v>443</v>
      </c>
      <c r="P22" t="s">
        <v>83</v>
      </c>
    </row>
    <row r="23" spans="1:16" ht="15" customHeight="1" x14ac:dyDescent="0.25">
      <c r="A23" s="4" t="s">
        <v>84</v>
      </c>
      <c r="B23" t="s">
        <v>20</v>
      </c>
      <c r="C23">
        <v>1</v>
      </c>
      <c r="D23" t="s">
        <v>85</v>
      </c>
      <c r="E23">
        <v>0</v>
      </c>
      <c r="F23">
        <v>6</v>
      </c>
      <c r="G23" s="2">
        <v>11</v>
      </c>
      <c r="H23" s="2">
        <v>115</v>
      </c>
      <c r="I23" s="2">
        <v>4</v>
      </c>
      <c r="J23" s="2" t="s">
        <v>22</v>
      </c>
      <c r="K23" s="2">
        <v>0</v>
      </c>
      <c r="L23" s="2">
        <f>152.5-15</f>
        <v>137.5</v>
      </c>
      <c r="M23" s="3">
        <v>0</v>
      </c>
      <c r="N23" s="3">
        <f t="shared" si="3"/>
        <v>0</v>
      </c>
      <c r="P23" t="s">
        <v>86</v>
      </c>
    </row>
    <row r="24" spans="1:16" ht="15" hidden="1" customHeight="1" x14ac:dyDescent="0.25">
      <c r="A24" t="s">
        <v>87</v>
      </c>
      <c r="B24" t="s">
        <v>25</v>
      </c>
      <c r="D24" t="s">
        <v>88</v>
      </c>
      <c r="E24">
        <v>0</v>
      </c>
      <c r="F24">
        <v>0</v>
      </c>
      <c r="G24" s="2">
        <v>0</v>
      </c>
      <c r="H24" s="2"/>
      <c r="I24" s="2">
        <v>0</v>
      </c>
      <c r="J24" s="2" t="s">
        <v>22</v>
      </c>
      <c r="K24" s="2">
        <v>0</v>
      </c>
      <c r="L24" s="2">
        <v>0</v>
      </c>
      <c r="M24" s="3">
        <v>-37.5</v>
      </c>
      <c r="N24" s="3">
        <f>L24 + K24   +  M24 - (G24 + I24 + J24)</f>
        <v>-45</v>
      </c>
      <c r="P24" t="s">
        <v>89</v>
      </c>
    </row>
    <row r="25" spans="1:16" ht="15" customHeight="1" x14ac:dyDescent="0.25">
      <c r="A25" t="s">
        <v>90</v>
      </c>
      <c r="B25" t="s">
        <v>16</v>
      </c>
      <c r="D25" t="s">
        <v>91</v>
      </c>
      <c r="E25">
        <v>0</v>
      </c>
      <c r="F25">
        <v>0</v>
      </c>
      <c r="G25" s="2">
        <v>0</v>
      </c>
      <c r="H25" s="2"/>
      <c r="I25" s="2">
        <v>0</v>
      </c>
      <c r="J25" s="2">
        <v>0</v>
      </c>
      <c r="K25" s="2">
        <v>0</v>
      </c>
      <c r="L25" s="2">
        <v>0</v>
      </c>
      <c r="M25" s="3">
        <v>0</v>
      </c>
      <c r="N25" s="3">
        <f t="shared" ref="N25:N32" si="4">L25 + K25   +  M25 - (G25 + I25 + J25+ H25)</f>
        <v>0</v>
      </c>
      <c r="O25" t="s">
        <v>443</v>
      </c>
      <c r="P25" t="s">
        <v>92</v>
      </c>
    </row>
    <row r="26" spans="1:16" ht="15" customHeight="1" x14ac:dyDescent="0.25">
      <c r="A26" s="4" t="s">
        <v>93</v>
      </c>
      <c r="B26" t="s">
        <v>16</v>
      </c>
      <c r="C26">
        <v>1</v>
      </c>
      <c r="D26" t="s">
        <v>94</v>
      </c>
      <c r="E26">
        <v>10</v>
      </c>
      <c r="F26">
        <v>0</v>
      </c>
      <c r="G26" s="2">
        <v>15</v>
      </c>
      <c r="H26" s="2"/>
      <c r="I26" s="2">
        <v>0</v>
      </c>
      <c r="J26" s="2" t="s">
        <v>22</v>
      </c>
      <c r="K26" s="2">
        <v>22.5</v>
      </c>
      <c r="L26" s="2">
        <v>0</v>
      </c>
      <c r="M26" s="3">
        <v>0</v>
      </c>
      <c r="N26" s="3">
        <f t="shared" si="4"/>
        <v>0</v>
      </c>
      <c r="P26" t="s">
        <v>95</v>
      </c>
    </row>
    <row r="27" spans="1:16" ht="15" customHeight="1" x14ac:dyDescent="0.25">
      <c r="A27" s="4" t="s">
        <v>96</v>
      </c>
      <c r="B27" t="s">
        <v>20</v>
      </c>
      <c r="C27">
        <v>1</v>
      </c>
      <c r="D27" t="s">
        <v>97</v>
      </c>
      <c r="E27">
        <v>0</v>
      </c>
      <c r="F27">
        <v>11</v>
      </c>
      <c r="G27" s="2">
        <v>15</v>
      </c>
      <c r="H27" s="2">
        <v>115</v>
      </c>
      <c r="I27" s="2">
        <v>0</v>
      </c>
      <c r="J27" s="2" t="s">
        <v>22</v>
      </c>
      <c r="K27" s="2">
        <v>0</v>
      </c>
      <c r="L27" s="2">
        <f>80-22.5+80</f>
        <v>137.5</v>
      </c>
      <c r="M27" s="3">
        <v>0</v>
      </c>
      <c r="N27" s="3">
        <f t="shared" si="4"/>
        <v>0</v>
      </c>
      <c r="P27" t="s">
        <v>98</v>
      </c>
    </row>
    <row r="28" spans="1:16" ht="15" customHeight="1" x14ac:dyDescent="0.25">
      <c r="A28" t="s">
        <v>99</v>
      </c>
      <c r="B28" t="s">
        <v>32</v>
      </c>
      <c r="C28">
        <v>1</v>
      </c>
      <c r="D28" t="s">
        <v>100</v>
      </c>
      <c r="E28">
        <v>11</v>
      </c>
      <c r="F28">
        <v>10</v>
      </c>
      <c r="G28" s="2">
        <v>25</v>
      </c>
      <c r="H28" s="2">
        <v>62</v>
      </c>
      <c r="I28" s="2">
        <v>0</v>
      </c>
      <c r="J28" s="2" t="s">
        <v>22</v>
      </c>
      <c r="K28" s="2">
        <v>0</v>
      </c>
      <c r="L28" s="2">
        <f>97.5-15</f>
        <v>82.5</v>
      </c>
      <c r="M28" s="3">
        <v>0</v>
      </c>
      <c r="N28" s="3">
        <f t="shared" si="4"/>
        <v>-12</v>
      </c>
      <c r="P28" t="s">
        <v>101</v>
      </c>
    </row>
    <row r="29" spans="1:16" ht="15" customHeight="1" x14ac:dyDescent="0.25">
      <c r="A29" t="s">
        <v>102</v>
      </c>
      <c r="B29" t="s">
        <v>25</v>
      </c>
      <c r="C29">
        <v>1</v>
      </c>
      <c r="D29" t="s">
        <v>103</v>
      </c>
      <c r="E29">
        <v>0</v>
      </c>
      <c r="F29">
        <v>0</v>
      </c>
      <c r="G29" s="2">
        <v>0</v>
      </c>
      <c r="H29" s="2"/>
      <c r="I29" s="2">
        <v>0</v>
      </c>
      <c r="J29" s="2">
        <v>0</v>
      </c>
      <c r="K29" s="2">
        <v>0</v>
      </c>
      <c r="L29" s="2">
        <v>0</v>
      </c>
      <c r="M29" s="3">
        <v>0</v>
      </c>
      <c r="N29" s="3">
        <f t="shared" si="4"/>
        <v>0</v>
      </c>
      <c r="O29" t="s">
        <v>443</v>
      </c>
      <c r="P29" t="s">
        <v>104</v>
      </c>
    </row>
    <row r="30" spans="1:16" ht="15" customHeight="1" x14ac:dyDescent="0.25">
      <c r="A30" s="4" t="s">
        <v>105</v>
      </c>
      <c r="B30" t="s">
        <v>50</v>
      </c>
      <c r="C30">
        <v>1</v>
      </c>
      <c r="D30" t="s">
        <v>106</v>
      </c>
      <c r="E30">
        <v>0</v>
      </c>
      <c r="F30">
        <v>0</v>
      </c>
      <c r="G30" s="2">
        <v>0</v>
      </c>
      <c r="H30" s="2"/>
      <c r="I30" s="2">
        <v>0</v>
      </c>
      <c r="J30" s="2" t="s">
        <v>22</v>
      </c>
      <c r="K30" s="2">
        <v>0</v>
      </c>
      <c r="L30" s="2">
        <v>7.5</v>
      </c>
      <c r="M30" s="3">
        <v>0</v>
      </c>
      <c r="N30" s="3">
        <f t="shared" si="4"/>
        <v>0</v>
      </c>
      <c r="P30" t="s">
        <v>107</v>
      </c>
    </row>
    <row r="31" spans="1:16" ht="15" customHeight="1" x14ac:dyDescent="0.25">
      <c r="A31" s="4" t="s">
        <v>108</v>
      </c>
      <c r="B31" t="s">
        <v>20</v>
      </c>
      <c r="C31">
        <v>1</v>
      </c>
      <c r="D31" t="s">
        <v>109</v>
      </c>
      <c r="E31">
        <v>12</v>
      </c>
      <c r="F31">
        <v>12</v>
      </c>
      <c r="G31" s="2">
        <v>25</v>
      </c>
      <c r="H31" s="2">
        <v>125</v>
      </c>
      <c r="I31" s="2">
        <v>0</v>
      </c>
      <c r="J31" s="2" t="s">
        <v>22</v>
      </c>
      <c r="K31" s="2">
        <v>157.5</v>
      </c>
      <c r="L31" s="2">
        <v>0</v>
      </c>
      <c r="M31" s="3">
        <v>0</v>
      </c>
      <c r="N31" s="3">
        <f t="shared" si="4"/>
        <v>0</v>
      </c>
      <c r="P31" t="s">
        <v>110</v>
      </c>
    </row>
    <row r="32" spans="1:16" ht="15" customHeight="1" x14ac:dyDescent="0.25">
      <c r="A32" s="4" t="s">
        <v>111</v>
      </c>
      <c r="B32" t="s">
        <v>50</v>
      </c>
      <c r="C32">
        <v>1</v>
      </c>
      <c r="D32" t="s">
        <v>112</v>
      </c>
      <c r="E32">
        <v>0</v>
      </c>
      <c r="F32">
        <v>11</v>
      </c>
      <c r="G32" s="2">
        <v>15</v>
      </c>
      <c r="H32" s="2"/>
      <c r="I32" s="2">
        <v>0</v>
      </c>
      <c r="J32" s="2" t="s">
        <v>22</v>
      </c>
      <c r="K32" s="2">
        <v>0</v>
      </c>
      <c r="L32" s="2">
        <f>80-57.5</f>
        <v>22.5</v>
      </c>
      <c r="M32" s="3">
        <v>0</v>
      </c>
      <c r="N32" s="3">
        <f t="shared" si="4"/>
        <v>0</v>
      </c>
      <c r="P32" t="s">
        <v>98</v>
      </c>
    </row>
    <row r="33" spans="1:17" ht="15" hidden="1" customHeight="1" x14ac:dyDescent="0.25">
      <c r="A33" t="s">
        <v>113</v>
      </c>
      <c r="B33" t="s">
        <v>50</v>
      </c>
      <c r="C33">
        <v>1</v>
      </c>
      <c r="D33" t="s">
        <v>114</v>
      </c>
      <c r="E33">
        <v>0</v>
      </c>
      <c r="F33">
        <v>3</v>
      </c>
      <c r="G33" s="2">
        <v>6</v>
      </c>
      <c r="H33" s="2"/>
      <c r="I33" s="2">
        <v>0</v>
      </c>
      <c r="J33" s="2">
        <v>0</v>
      </c>
      <c r="K33" s="2">
        <v>0</v>
      </c>
      <c r="L33" s="2">
        <v>87</v>
      </c>
      <c r="M33" s="3">
        <v>-16</v>
      </c>
      <c r="N33" s="3">
        <f>L33 + K33   +  M33 - (G33 + I33 + J33)</f>
        <v>65</v>
      </c>
      <c r="P33" t="s">
        <v>115</v>
      </c>
    </row>
    <row r="34" spans="1:17" ht="15" customHeight="1" x14ac:dyDescent="0.25">
      <c r="A34" s="4" t="s">
        <v>116</v>
      </c>
      <c r="B34" t="s">
        <v>20</v>
      </c>
      <c r="C34">
        <v>1</v>
      </c>
      <c r="D34" t="s">
        <v>117</v>
      </c>
      <c r="E34">
        <v>9</v>
      </c>
      <c r="F34">
        <v>0</v>
      </c>
      <c r="G34" s="2">
        <v>15</v>
      </c>
      <c r="H34" s="2">
        <v>100</v>
      </c>
      <c r="I34" s="2">
        <v>0</v>
      </c>
      <c r="J34" s="2" t="s">
        <v>22</v>
      </c>
      <c r="K34" s="2">
        <v>0</v>
      </c>
      <c r="L34" s="2">
        <v>0</v>
      </c>
      <c r="M34" s="3">
        <v>122.5</v>
      </c>
      <c r="N34" s="3">
        <f>L34 + K34   +  M34 - (G34 + I34 + J34+ H34)</f>
        <v>0</v>
      </c>
      <c r="P34" t="s">
        <v>118</v>
      </c>
    </row>
    <row r="35" spans="1:17" ht="15" hidden="1" customHeight="1" x14ac:dyDescent="0.25">
      <c r="A35" t="s">
        <v>119</v>
      </c>
      <c r="B35" t="s">
        <v>46</v>
      </c>
      <c r="D35" t="s">
        <v>120</v>
      </c>
      <c r="E35">
        <v>7</v>
      </c>
      <c r="F35">
        <v>0</v>
      </c>
      <c r="G35" s="2">
        <v>14</v>
      </c>
      <c r="H35" s="2"/>
      <c r="I35" s="2">
        <v>0</v>
      </c>
      <c r="J35" s="2" t="s">
        <v>22</v>
      </c>
      <c r="K35" s="2">
        <v>0</v>
      </c>
      <c r="L35" s="2">
        <f>70-45-25</f>
        <v>0</v>
      </c>
      <c r="M35" s="3">
        <v>-45</v>
      </c>
      <c r="N35" s="3">
        <f>L35 + K35   +  M35 - (G35 + I35 + J35)</f>
        <v>-66.5</v>
      </c>
      <c r="P35" t="s">
        <v>121</v>
      </c>
    </row>
    <row r="36" spans="1:17" ht="15" customHeight="1" x14ac:dyDescent="0.25">
      <c r="A36" t="s">
        <v>122</v>
      </c>
      <c r="B36" t="s">
        <v>42</v>
      </c>
      <c r="D36" t="s">
        <v>123</v>
      </c>
      <c r="E36">
        <v>0</v>
      </c>
      <c r="F36">
        <v>0</v>
      </c>
      <c r="G36" s="2">
        <v>0</v>
      </c>
      <c r="H36" s="2"/>
      <c r="I36" s="2">
        <v>0</v>
      </c>
      <c r="J36" s="2">
        <v>0</v>
      </c>
      <c r="K36" s="2">
        <v>0</v>
      </c>
      <c r="L36" s="2">
        <v>0</v>
      </c>
      <c r="M36" s="3">
        <v>0</v>
      </c>
      <c r="N36" s="3">
        <f t="shared" ref="N36:N37" si="5">L36 + K36   +  M36 - (G36 + I36 + J36+ H36)</f>
        <v>0</v>
      </c>
      <c r="O36" t="s">
        <v>443</v>
      </c>
      <c r="P36" t="s">
        <v>124</v>
      </c>
    </row>
    <row r="37" spans="1:17" ht="15" customHeight="1" x14ac:dyDescent="0.25">
      <c r="A37" s="4" t="s">
        <v>125</v>
      </c>
      <c r="B37" t="s">
        <v>50</v>
      </c>
      <c r="C37">
        <v>1</v>
      </c>
      <c r="D37" t="s">
        <v>126</v>
      </c>
      <c r="E37">
        <v>0</v>
      </c>
      <c r="F37">
        <v>0</v>
      </c>
      <c r="G37" s="2">
        <v>0</v>
      </c>
      <c r="H37" s="2"/>
      <c r="I37" s="2">
        <v>0</v>
      </c>
      <c r="J37" s="2" t="s">
        <v>22</v>
      </c>
      <c r="K37" s="2">
        <v>0</v>
      </c>
      <c r="L37" s="2">
        <f>22.5-15</f>
        <v>7.5</v>
      </c>
      <c r="M37" s="3">
        <v>0</v>
      </c>
      <c r="N37" s="3">
        <f t="shared" si="5"/>
        <v>0</v>
      </c>
      <c r="P37" t="s">
        <v>127</v>
      </c>
    </row>
    <row r="38" spans="1:17" ht="15" hidden="1" customHeight="1" x14ac:dyDescent="0.25">
      <c r="A38" t="s">
        <v>128</v>
      </c>
      <c r="B38" t="s">
        <v>32</v>
      </c>
      <c r="D38" t="s">
        <v>129</v>
      </c>
      <c r="E38">
        <v>7</v>
      </c>
      <c r="F38">
        <v>0</v>
      </c>
      <c r="G38" s="2">
        <v>14</v>
      </c>
      <c r="H38" s="2"/>
      <c r="I38" s="2">
        <v>0</v>
      </c>
      <c r="J38" s="2" t="s">
        <v>22</v>
      </c>
      <c r="K38" s="2">
        <v>0</v>
      </c>
      <c r="L38" s="2">
        <f>107.15-22.5-45-15-24.65</f>
        <v>0</v>
      </c>
      <c r="M38" s="3">
        <v>-35.35</v>
      </c>
      <c r="N38" s="3">
        <f>L38 + K38   +  M38 - (G38 + I38 + J38)</f>
        <v>-56.85</v>
      </c>
      <c r="P38" t="s">
        <v>130</v>
      </c>
    </row>
    <row r="39" spans="1:17" ht="15" customHeight="1" x14ac:dyDescent="0.25">
      <c r="A39" s="4" t="s">
        <v>131</v>
      </c>
      <c r="B39" t="s">
        <v>25</v>
      </c>
      <c r="C39">
        <v>1</v>
      </c>
      <c r="D39" t="s">
        <v>132</v>
      </c>
      <c r="E39">
        <v>1</v>
      </c>
      <c r="F39">
        <v>0</v>
      </c>
      <c r="G39" s="2">
        <v>2</v>
      </c>
      <c r="H39" s="2"/>
      <c r="I39" s="2">
        <v>0</v>
      </c>
      <c r="J39" s="2">
        <v>4.5</v>
      </c>
      <c r="K39" s="2">
        <v>6.5</v>
      </c>
      <c r="L39" s="2">
        <v>0</v>
      </c>
      <c r="M39" s="3">
        <v>0</v>
      </c>
      <c r="N39" s="3">
        <f t="shared" ref="N39:N45" si="6">L39 + K39   +  M39 - (G39 + I39 + J39+ H39)</f>
        <v>0</v>
      </c>
      <c r="P39" t="s">
        <v>133</v>
      </c>
    </row>
    <row r="40" spans="1:17" ht="15" customHeight="1" x14ac:dyDescent="0.25">
      <c r="A40" t="s">
        <v>134</v>
      </c>
      <c r="B40" t="s">
        <v>16</v>
      </c>
      <c r="C40">
        <v>1</v>
      </c>
      <c r="D40" t="s">
        <v>135</v>
      </c>
      <c r="E40">
        <v>0</v>
      </c>
      <c r="F40">
        <v>0</v>
      </c>
      <c r="G40" s="2">
        <v>0</v>
      </c>
      <c r="H40" s="2"/>
      <c r="I40" s="2">
        <v>0</v>
      </c>
      <c r="J40" s="2">
        <v>0</v>
      </c>
      <c r="K40" s="2">
        <v>0</v>
      </c>
      <c r="L40" s="2">
        <v>0</v>
      </c>
      <c r="M40" s="3">
        <v>0</v>
      </c>
      <c r="N40" s="3">
        <f t="shared" si="6"/>
        <v>0</v>
      </c>
      <c r="O40" t="s">
        <v>443</v>
      </c>
      <c r="P40" t="s">
        <v>136</v>
      </c>
    </row>
    <row r="41" spans="1:17" ht="15" customHeight="1" x14ac:dyDescent="0.25">
      <c r="A41" s="4" t="s">
        <v>137</v>
      </c>
      <c r="B41" t="s">
        <v>16</v>
      </c>
      <c r="C41">
        <v>1</v>
      </c>
      <c r="D41" t="s">
        <v>138</v>
      </c>
      <c r="E41">
        <v>12</v>
      </c>
      <c r="F41">
        <v>0</v>
      </c>
      <c r="G41" s="2">
        <v>15</v>
      </c>
      <c r="H41" s="2">
        <v>25</v>
      </c>
      <c r="I41" s="2">
        <v>0</v>
      </c>
      <c r="J41" s="2" t="s">
        <v>22</v>
      </c>
      <c r="K41" s="2">
        <v>0</v>
      </c>
      <c r="L41" s="2">
        <v>47.5</v>
      </c>
      <c r="M41" s="3">
        <v>0</v>
      </c>
      <c r="N41" s="3">
        <f t="shared" si="6"/>
        <v>0</v>
      </c>
      <c r="P41" t="s">
        <v>139</v>
      </c>
    </row>
    <row r="42" spans="1:17" ht="15" customHeight="1" x14ac:dyDescent="0.25">
      <c r="A42" s="4" t="s">
        <v>140</v>
      </c>
      <c r="B42" t="s">
        <v>16</v>
      </c>
      <c r="C42">
        <v>1</v>
      </c>
      <c r="D42" t="s">
        <v>141</v>
      </c>
      <c r="E42">
        <v>2</v>
      </c>
      <c r="F42">
        <v>12</v>
      </c>
      <c r="G42" s="2">
        <v>25</v>
      </c>
      <c r="H42" s="2"/>
      <c r="I42" s="2">
        <v>0</v>
      </c>
      <c r="J42" s="2" t="s">
        <v>22</v>
      </c>
      <c r="K42" s="2">
        <v>0</v>
      </c>
      <c r="L42" s="2">
        <v>32.5</v>
      </c>
      <c r="M42" s="3">
        <v>0</v>
      </c>
      <c r="N42" s="3">
        <f t="shared" si="6"/>
        <v>0</v>
      </c>
      <c r="P42" t="s">
        <v>142</v>
      </c>
      <c r="Q42" t="s">
        <v>446</v>
      </c>
    </row>
    <row r="43" spans="1:17" ht="15" customHeight="1" x14ac:dyDescent="0.25">
      <c r="A43" s="4" t="s">
        <v>143</v>
      </c>
      <c r="B43" t="s">
        <v>42</v>
      </c>
      <c r="C43">
        <v>1</v>
      </c>
      <c r="D43" t="s">
        <v>144</v>
      </c>
      <c r="E43">
        <v>0</v>
      </c>
      <c r="F43">
        <v>0</v>
      </c>
      <c r="G43" s="2">
        <v>0</v>
      </c>
      <c r="H43" s="2"/>
      <c r="I43" s="2">
        <v>0</v>
      </c>
      <c r="J43" s="2" t="s">
        <v>22</v>
      </c>
      <c r="K43" s="2">
        <v>7.5</v>
      </c>
      <c r="L43" s="2">
        <v>0</v>
      </c>
      <c r="M43" s="3">
        <v>0</v>
      </c>
      <c r="N43" s="3">
        <f t="shared" si="6"/>
        <v>0</v>
      </c>
      <c r="P43" t="s">
        <v>145</v>
      </c>
    </row>
    <row r="44" spans="1:17" ht="15" customHeight="1" x14ac:dyDescent="0.25">
      <c r="A44" s="4" t="s">
        <v>146</v>
      </c>
      <c r="B44" t="s">
        <v>32</v>
      </c>
      <c r="C44">
        <v>1</v>
      </c>
      <c r="D44" t="s">
        <v>147</v>
      </c>
      <c r="E44">
        <v>1</v>
      </c>
      <c r="F44">
        <v>0</v>
      </c>
      <c r="G44" s="2">
        <v>2</v>
      </c>
      <c r="H44" s="2"/>
      <c r="I44" s="2">
        <v>0</v>
      </c>
      <c r="J44" s="2">
        <v>0</v>
      </c>
      <c r="K44" s="2">
        <v>2</v>
      </c>
      <c r="L44" s="2">
        <v>0</v>
      </c>
      <c r="M44" s="3">
        <v>0</v>
      </c>
      <c r="N44" s="3">
        <f t="shared" si="6"/>
        <v>0</v>
      </c>
      <c r="P44" t="s">
        <v>148</v>
      </c>
    </row>
    <row r="45" spans="1:17" ht="15" customHeight="1" x14ac:dyDescent="0.25">
      <c r="A45" s="4" t="s">
        <v>149</v>
      </c>
      <c r="B45" t="s">
        <v>42</v>
      </c>
      <c r="C45">
        <v>1</v>
      </c>
      <c r="D45" t="s">
        <v>150</v>
      </c>
      <c r="E45">
        <v>0</v>
      </c>
      <c r="F45">
        <v>0</v>
      </c>
      <c r="G45" s="2">
        <v>0</v>
      </c>
      <c r="H45" s="2"/>
      <c r="I45" s="2">
        <v>0</v>
      </c>
      <c r="J45" s="2" t="s">
        <v>22</v>
      </c>
      <c r="K45" s="2">
        <v>0</v>
      </c>
      <c r="L45" s="2">
        <v>7.5</v>
      </c>
      <c r="M45" s="3">
        <v>0</v>
      </c>
      <c r="N45" s="3">
        <f t="shared" si="6"/>
        <v>0</v>
      </c>
      <c r="P45" t="s">
        <v>151</v>
      </c>
    </row>
    <row r="46" spans="1:17" ht="15" hidden="1" customHeight="1" x14ac:dyDescent="0.25">
      <c r="A46" t="s">
        <v>152</v>
      </c>
      <c r="B46" t="s">
        <v>42</v>
      </c>
      <c r="D46" t="s">
        <v>153</v>
      </c>
      <c r="E46">
        <v>0</v>
      </c>
      <c r="F46">
        <v>0</v>
      </c>
      <c r="G46" s="2">
        <v>0</v>
      </c>
      <c r="H46" s="2"/>
      <c r="I46" s="2">
        <v>0</v>
      </c>
      <c r="J46" s="2">
        <v>0</v>
      </c>
      <c r="K46" s="2">
        <v>0</v>
      </c>
      <c r="L46" s="2">
        <v>0</v>
      </c>
      <c r="M46" s="3">
        <v>-12</v>
      </c>
      <c r="N46" s="3">
        <f>L46 + K46   +  M46 - (G46 + I46 + J46)</f>
        <v>-12</v>
      </c>
      <c r="P46" t="s">
        <v>154</v>
      </c>
    </row>
    <row r="47" spans="1:17" ht="15" customHeight="1" x14ac:dyDescent="0.25">
      <c r="A47" s="4" t="s">
        <v>155</v>
      </c>
      <c r="B47" t="s">
        <v>42</v>
      </c>
      <c r="C47">
        <v>1</v>
      </c>
      <c r="D47" t="s">
        <v>156</v>
      </c>
      <c r="E47">
        <v>0</v>
      </c>
      <c r="F47">
        <v>0</v>
      </c>
      <c r="G47" s="2">
        <v>0</v>
      </c>
      <c r="H47" s="2">
        <v>75</v>
      </c>
      <c r="I47" s="2">
        <v>4</v>
      </c>
      <c r="J47" s="2" t="s">
        <v>22</v>
      </c>
      <c r="K47" s="2">
        <v>0</v>
      </c>
      <c r="L47" s="2">
        <v>86.5</v>
      </c>
      <c r="M47" s="3">
        <v>0</v>
      </c>
      <c r="N47" s="3">
        <f t="shared" ref="N47:N50" si="7">L47 + K47   +  M47 - (G47 + I47 + J47+ H47)</f>
        <v>0</v>
      </c>
      <c r="P47" t="s">
        <v>157</v>
      </c>
    </row>
    <row r="48" spans="1:17" ht="15" customHeight="1" x14ac:dyDescent="0.25">
      <c r="A48" s="4" t="s">
        <v>158</v>
      </c>
      <c r="B48" t="s">
        <v>20</v>
      </c>
      <c r="C48">
        <v>1</v>
      </c>
      <c r="D48" t="s">
        <v>159</v>
      </c>
      <c r="E48">
        <v>0</v>
      </c>
      <c r="F48">
        <v>0</v>
      </c>
      <c r="G48" s="2">
        <v>0</v>
      </c>
      <c r="H48" s="2"/>
      <c r="I48" s="2">
        <v>0</v>
      </c>
      <c r="J48" s="2" t="s">
        <v>22</v>
      </c>
      <c r="K48" s="2">
        <v>0</v>
      </c>
      <c r="L48" s="2">
        <v>0</v>
      </c>
      <c r="M48" s="3">
        <v>90</v>
      </c>
      <c r="N48" s="3">
        <f t="shared" si="7"/>
        <v>82.5</v>
      </c>
      <c r="P48" t="s">
        <v>160</v>
      </c>
    </row>
    <row r="49" spans="1:17" ht="15" customHeight="1" x14ac:dyDescent="0.25">
      <c r="A49" s="4" t="s">
        <v>161</v>
      </c>
      <c r="B49" t="s">
        <v>46</v>
      </c>
      <c r="C49">
        <v>1</v>
      </c>
      <c r="D49" t="s">
        <v>162</v>
      </c>
      <c r="E49">
        <v>0</v>
      </c>
      <c r="F49">
        <v>12</v>
      </c>
      <c r="G49" s="2">
        <v>15</v>
      </c>
      <c r="H49" s="2">
        <v>100</v>
      </c>
      <c r="I49" s="2">
        <v>0</v>
      </c>
      <c r="J49" s="2" t="s">
        <v>22</v>
      </c>
      <c r="K49" s="2">
        <v>0</v>
      </c>
      <c r="L49" s="2">
        <v>100</v>
      </c>
      <c r="M49" s="3">
        <v>45</v>
      </c>
      <c r="N49" s="3">
        <f t="shared" si="7"/>
        <v>22.5</v>
      </c>
      <c r="P49" t="s">
        <v>163</v>
      </c>
    </row>
    <row r="50" spans="1:17" ht="15" customHeight="1" x14ac:dyDescent="0.25">
      <c r="A50" s="4" t="s">
        <v>164</v>
      </c>
      <c r="B50" t="s">
        <v>20</v>
      </c>
      <c r="C50">
        <v>1</v>
      </c>
      <c r="D50" t="s">
        <v>165</v>
      </c>
      <c r="E50">
        <v>12</v>
      </c>
      <c r="F50">
        <v>0</v>
      </c>
      <c r="G50" s="2">
        <v>15</v>
      </c>
      <c r="H50" s="2">
        <v>56</v>
      </c>
      <c r="I50" s="2">
        <v>0</v>
      </c>
      <c r="J50" s="2" t="s">
        <v>22</v>
      </c>
      <c r="K50" s="2">
        <v>0</v>
      </c>
      <c r="L50" s="2">
        <v>102.5</v>
      </c>
      <c r="M50" s="3">
        <v>0</v>
      </c>
      <c r="N50" s="3">
        <f t="shared" si="7"/>
        <v>24</v>
      </c>
      <c r="P50" t="s">
        <v>166</v>
      </c>
    </row>
    <row r="51" spans="1:17" ht="15" hidden="1" customHeight="1" x14ac:dyDescent="0.25">
      <c r="A51" t="s">
        <v>167</v>
      </c>
      <c r="B51" t="s">
        <v>46</v>
      </c>
      <c r="C51">
        <v>1</v>
      </c>
      <c r="D51" t="s">
        <v>168</v>
      </c>
      <c r="E51">
        <v>10</v>
      </c>
      <c r="F51">
        <v>10</v>
      </c>
      <c r="G51" s="2">
        <v>25</v>
      </c>
      <c r="H51" s="2"/>
      <c r="I51" s="2">
        <v>0</v>
      </c>
      <c r="J51" s="2">
        <v>0</v>
      </c>
      <c r="K51" s="2">
        <v>0</v>
      </c>
      <c r="L51" s="2">
        <v>90</v>
      </c>
      <c r="M51" s="3">
        <v>-50</v>
      </c>
      <c r="N51" s="3">
        <f>L51 + K51   +  M51 - (G51 + I51 + J51)</f>
        <v>15</v>
      </c>
      <c r="P51" t="s">
        <v>169</v>
      </c>
    </row>
    <row r="52" spans="1:17" ht="15" customHeight="1" x14ac:dyDescent="0.25">
      <c r="A52" t="s">
        <v>170</v>
      </c>
      <c r="B52" t="s">
        <v>46</v>
      </c>
      <c r="C52">
        <v>1</v>
      </c>
      <c r="D52" t="s">
        <v>171</v>
      </c>
      <c r="E52">
        <v>0</v>
      </c>
      <c r="F52">
        <v>0</v>
      </c>
      <c r="G52" s="2">
        <v>0</v>
      </c>
      <c r="H52" s="2"/>
      <c r="I52" s="2">
        <v>0</v>
      </c>
      <c r="J52" s="2">
        <v>0</v>
      </c>
      <c r="K52" s="2">
        <v>0</v>
      </c>
      <c r="L52" s="2">
        <v>0</v>
      </c>
      <c r="M52" s="3">
        <v>0</v>
      </c>
      <c r="N52" s="3">
        <f t="shared" ref="N52:N60" si="8">L52 + K52   +  M52 - (G52 + I52 + J52+ H52)</f>
        <v>0</v>
      </c>
      <c r="O52" t="s">
        <v>443</v>
      </c>
      <c r="P52" t="s">
        <v>172</v>
      </c>
    </row>
    <row r="53" spans="1:17" ht="15" customHeight="1" x14ac:dyDescent="0.25">
      <c r="A53" t="s">
        <v>173</v>
      </c>
      <c r="B53" t="s">
        <v>25</v>
      </c>
      <c r="D53" t="s">
        <v>174</v>
      </c>
      <c r="E53">
        <v>0</v>
      </c>
      <c r="F53">
        <v>0</v>
      </c>
      <c r="G53" s="2">
        <v>0</v>
      </c>
      <c r="H53" s="2"/>
      <c r="I53" s="2">
        <v>0</v>
      </c>
      <c r="J53" s="2">
        <v>0</v>
      </c>
      <c r="K53" s="2">
        <v>0</v>
      </c>
      <c r="L53" s="2">
        <f>15-15</f>
        <v>0</v>
      </c>
      <c r="M53" s="3">
        <v>0</v>
      </c>
      <c r="N53" s="3">
        <f t="shared" si="8"/>
        <v>0</v>
      </c>
      <c r="O53" t="s">
        <v>443</v>
      </c>
      <c r="P53" t="s">
        <v>175</v>
      </c>
    </row>
    <row r="54" spans="1:17" ht="15" customHeight="1" x14ac:dyDescent="0.25">
      <c r="A54" t="s">
        <v>176</v>
      </c>
      <c r="B54" t="s">
        <v>32</v>
      </c>
      <c r="D54" t="s">
        <v>177</v>
      </c>
      <c r="E54">
        <v>0</v>
      </c>
      <c r="F54">
        <v>0</v>
      </c>
      <c r="G54" s="2">
        <v>0</v>
      </c>
      <c r="H54" s="2"/>
      <c r="I54" s="2">
        <v>0</v>
      </c>
      <c r="J54" s="2">
        <v>0</v>
      </c>
      <c r="K54" s="2">
        <v>0</v>
      </c>
      <c r="L54" s="2">
        <v>0</v>
      </c>
      <c r="M54" s="3">
        <v>0</v>
      </c>
      <c r="N54" s="3">
        <f t="shared" si="8"/>
        <v>0</v>
      </c>
      <c r="O54" t="s">
        <v>443</v>
      </c>
      <c r="P54" t="s">
        <v>178</v>
      </c>
    </row>
    <row r="55" spans="1:17" ht="15" customHeight="1" x14ac:dyDescent="0.25">
      <c r="A55" s="4" t="s">
        <v>179</v>
      </c>
      <c r="B55" t="s">
        <v>16</v>
      </c>
      <c r="C55">
        <v>1</v>
      </c>
      <c r="D55" t="s">
        <v>180</v>
      </c>
      <c r="E55">
        <v>0</v>
      </c>
      <c r="F55">
        <v>0</v>
      </c>
      <c r="G55" s="2">
        <v>0</v>
      </c>
      <c r="H55" s="2"/>
      <c r="I55" s="2">
        <v>0</v>
      </c>
      <c r="J55" s="2" t="s">
        <v>22</v>
      </c>
      <c r="K55" s="2">
        <v>0</v>
      </c>
      <c r="L55" s="2">
        <v>0</v>
      </c>
      <c r="M55" s="3">
        <f>22.5-15</f>
        <v>7.5</v>
      </c>
      <c r="N55" s="3">
        <f t="shared" si="8"/>
        <v>0</v>
      </c>
      <c r="P55" t="s">
        <v>181</v>
      </c>
    </row>
    <row r="56" spans="1:17" ht="15" customHeight="1" x14ac:dyDescent="0.25">
      <c r="A56" t="s">
        <v>182</v>
      </c>
      <c r="B56" t="s">
        <v>42</v>
      </c>
      <c r="C56">
        <v>1</v>
      </c>
      <c r="D56" t="s">
        <v>183</v>
      </c>
      <c r="E56">
        <v>0</v>
      </c>
      <c r="F56">
        <v>0</v>
      </c>
      <c r="G56" s="2">
        <v>0</v>
      </c>
      <c r="H56" s="2"/>
      <c r="I56" s="2">
        <v>0</v>
      </c>
      <c r="J56" s="2">
        <v>0</v>
      </c>
      <c r="K56" s="2">
        <v>0</v>
      </c>
      <c r="L56" s="2">
        <v>0</v>
      </c>
      <c r="M56" s="3">
        <v>0</v>
      </c>
      <c r="N56" s="3">
        <f t="shared" si="8"/>
        <v>0</v>
      </c>
      <c r="O56" t="s">
        <v>443</v>
      </c>
      <c r="P56" t="s">
        <v>184</v>
      </c>
    </row>
    <row r="57" spans="1:17" ht="15" customHeight="1" x14ac:dyDescent="0.25">
      <c r="A57" s="4" t="s">
        <v>194</v>
      </c>
      <c r="B57" t="s">
        <v>32</v>
      </c>
      <c r="C57">
        <v>1</v>
      </c>
      <c r="D57" t="s">
        <v>195</v>
      </c>
      <c r="E57">
        <v>0</v>
      </c>
      <c r="F57">
        <v>5</v>
      </c>
      <c r="G57" s="2">
        <v>15</v>
      </c>
      <c r="H57" s="2">
        <v>50</v>
      </c>
      <c r="I57" s="2">
        <v>0</v>
      </c>
      <c r="J57" s="2" t="s">
        <v>22</v>
      </c>
      <c r="K57" s="2">
        <v>0</v>
      </c>
      <c r="L57" s="2">
        <f>87.5-15</f>
        <v>72.5</v>
      </c>
      <c r="M57" s="3">
        <v>0</v>
      </c>
      <c r="N57" s="3">
        <f t="shared" si="8"/>
        <v>0</v>
      </c>
      <c r="P57" t="s">
        <v>196</v>
      </c>
      <c r="Q57" t="s">
        <v>445</v>
      </c>
    </row>
    <row r="58" spans="1:17" ht="15" customHeight="1" x14ac:dyDescent="0.25">
      <c r="A58" t="s">
        <v>188</v>
      </c>
      <c r="B58" t="s">
        <v>50</v>
      </c>
      <c r="C58">
        <v>1</v>
      </c>
      <c r="D58" t="s">
        <v>189</v>
      </c>
      <c r="E58">
        <v>0</v>
      </c>
      <c r="F58">
        <v>0</v>
      </c>
      <c r="G58" s="2">
        <v>0</v>
      </c>
      <c r="H58" s="2"/>
      <c r="I58" s="2">
        <v>0</v>
      </c>
      <c r="J58" s="2">
        <v>0</v>
      </c>
      <c r="K58" s="2">
        <v>0</v>
      </c>
      <c r="L58" s="2">
        <f>10-10</f>
        <v>0</v>
      </c>
      <c r="M58" s="3">
        <v>0</v>
      </c>
      <c r="N58" s="3">
        <f t="shared" si="8"/>
        <v>0</v>
      </c>
      <c r="O58" t="s">
        <v>443</v>
      </c>
      <c r="P58" t="s">
        <v>190</v>
      </c>
    </row>
    <row r="59" spans="1:17" ht="15" customHeight="1" x14ac:dyDescent="0.25">
      <c r="A59" s="4" t="s">
        <v>191</v>
      </c>
      <c r="B59" t="s">
        <v>46</v>
      </c>
      <c r="C59">
        <v>1</v>
      </c>
      <c r="D59" t="s">
        <v>192</v>
      </c>
      <c r="E59">
        <v>6</v>
      </c>
      <c r="F59">
        <v>10</v>
      </c>
      <c r="G59" s="2">
        <v>25</v>
      </c>
      <c r="H59" s="2"/>
      <c r="I59" s="2">
        <v>4</v>
      </c>
      <c r="J59" s="2" t="s">
        <v>22</v>
      </c>
      <c r="K59" s="2">
        <v>0</v>
      </c>
      <c r="L59" s="2">
        <f>7-7</f>
        <v>0</v>
      </c>
      <c r="M59" s="3">
        <v>36.5</v>
      </c>
      <c r="N59" s="3">
        <f t="shared" si="8"/>
        <v>0</v>
      </c>
      <c r="P59" t="s">
        <v>193</v>
      </c>
    </row>
    <row r="60" spans="1:17" ht="15" customHeight="1" x14ac:dyDescent="0.25">
      <c r="A60" s="4" t="s">
        <v>197</v>
      </c>
      <c r="B60" t="s">
        <v>46</v>
      </c>
      <c r="C60">
        <v>1</v>
      </c>
      <c r="D60" t="s">
        <v>198</v>
      </c>
      <c r="E60">
        <v>5</v>
      </c>
      <c r="F60">
        <v>7</v>
      </c>
      <c r="G60" s="2">
        <v>25</v>
      </c>
      <c r="H60" s="2"/>
      <c r="I60" s="2">
        <v>0</v>
      </c>
      <c r="J60" s="2" t="s">
        <v>22</v>
      </c>
      <c r="K60" s="2">
        <v>32.5</v>
      </c>
      <c r="L60" s="2">
        <v>0</v>
      </c>
      <c r="M60" s="3">
        <v>0</v>
      </c>
      <c r="N60" s="3">
        <f t="shared" si="8"/>
        <v>0</v>
      </c>
      <c r="P60" t="s">
        <v>199</v>
      </c>
      <c r="Q60" t="s">
        <v>447</v>
      </c>
    </row>
    <row r="61" spans="1:17" ht="15" hidden="1" customHeight="1" x14ac:dyDescent="0.25">
      <c r="A61" t="s">
        <v>185</v>
      </c>
      <c r="B61" t="s">
        <v>46</v>
      </c>
      <c r="C61">
        <v>1</v>
      </c>
      <c r="D61" t="s">
        <v>186</v>
      </c>
      <c r="E61">
        <v>3</v>
      </c>
      <c r="F61">
        <v>4</v>
      </c>
      <c r="G61" s="2">
        <v>14</v>
      </c>
      <c r="H61" s="2"/>
      <c r="I61" s="2">
        <v>0</v>
      </c>
      <c r="J61" s="2" t="s">
        <v>22</v>
      </c>
      <c r="K61" s="2">
        <v>0</v>
      </c>
      <c r="L61" s="2">
        <v>32.5</v>
      </c>
      <c r="M61" s="3">
        <v>-4</v>
      </c>
      <c r="N61" s="3">
        <f>L61 + K61   +  M61 - (G61 + I61 + J61)</f>
        <v>7</v>
      </c>
      <c r="P61" t="s">
        <v>187</v>
      </c>
    </row>
    <row r="62" spans="1:17" ht="15" customHeight="1" x14ac:dyDescent="0.25">
      <c r="A62" t="s">
        <v>200</v>
      </c>
      <c r="B62" t="s">
        <v>50</v>
      </c>
      <c r="C62">
        <v>1</v>
      </c>
      <c r="D62" t="s">
        <v>201</v>
      </c>
      <c r="E62">
        <v>0</v>
      </c>
      <c r="F62">
        <v>0</v>
      </c>
      <c r="G62" s="2">
        <v>0</v>
      </c>
      <c r="H62" s="2"/>
      <c r="I62" s="2">
        <v>4</v>
      </c>
      <c r="J62" s="2" t="s">
        <v>22</v>
      </c>
      <c r="K62" s="2">
        <v>0</v>
      </c>
      <c r="L62" s="2">
        <v>0</v>
      </c>
      <c r="M62" s="3">
        <v>4</v>
      </c>
      <c r="N62" s="3">
        <f t="shared" ref="N62:N68" si="9">L62 + K62   +  M62 - (G62 + I62 + J62+ H62)</f>
        <v>-7.5</v>
      </c>
      <c r="P62" t="s">
        <v>202</v>
      </c>
    </row>
    <row r="63" spans="1:17" ht="15" customHeight="1" x14ac:dyDescent="0.25">
      <c r="A63" s="4" t="s">
        <v>203</v>
      </c>
      <c r="B63" t="s">
        <v>25</v>
      </c>
      <c r="C63">
        <v>1</v>
      </c>
      <c r="D63" t="s">
        <v>204</v>
      </c>
      <c r="E63">
        <v>0</v>
      </c>
      <c r="F63">
        <v>0</v>
      </c>
      <c r="G63" s="2">
        <v>0</v>
      </c>
      <c r="H63" s="2"/>
      <c r="I63" s="2">
        <v>4</v>
      </c>
      <c r="J63" s="2">
        <v>0</v>
      </c>
      <c r="K63" s="2">
        <v>0</v>
      </c>
      <c r="L63" s="2">
        <v>0</v>
      </c>
      <c r="M63" s="3">
        <v>4</v>
      </c>
      <c r="N63" s="3">
        <f t="shared" si="9"/>
        <v>0</v>
      </c>
      <c r="P63" t="s">
        <v>205</v>
      </c>
    </row>
    <row r="64" spans="1:17" ht="15" customHeight="1" x14ac:dyDescent="0.25">
      <c r="A64" t="s">
        <v>206</v>
      </c>
      <c r="B64" t="s">
        <v>50</v>
      </c>
      <c r="C64">
        <v>1</v>
      </c>
      <c r="D64" t="s">
        <v>207</v>
      </c>
      <c r="E64">
        <v>0</v>
      </c>
      <c r="F64">
        <v>0</v>
      </c>
      <c r="G64" s="2">
        <v>0</v>
      </c>
      <c r="H64" s="2"/>
      <c r="I64" s="2">
        <v>0</v>
      </c>
      <c r="J64" s="2">
        <v>0</v>
      </c>
      <c r="K64" s="2">
        <v>0</v>
      </c>
      <c r="L64" s="2">
        <v>0</v>
      </c>
      <c r="M64" s="3">
        <v>0</v>
      </c>
      <c r="N64" s="3">
        <f t="shared" si="9"/>
        <v>0</v>
      </c>
      <c r="O64" t="s">
        <v>443</v>
      </c>
      <c r="P64" t="s">
        <v>208</v>
      </c>
    </row>
    <row r="65" spans="1:16" ht="15" customHeight="1" x14ac:dyDescent="0.25">
      <c r="A65" s="4" t="s">
        <v>209</v>
      </c>
      <c r="B65" t="s">
        <v>25</v>
      </c>
      <c r="C65">
        <v>1</v>
      </c>
      <c r="D65" t="s">
        <v>210</v>
      </c>
      <c r="E65">
        <v>9</v>
      </c>
      <c r="F65">
        <v>9</v>
      </c>
      <c r="G65" s="2">
        <v>25</v>
      </c>
      <c r="H65" s="2"/>
      <c r="I65" s="2">
        <v>4</v>
      </c>
      <c r="J65" s="2" t="s">
        <v>22</v>
      </c>
      <c r="K65" s="2">
        <v>0</v>
      </c>
      <c r="L65" s="2">
        <f>129.5-20</f>
        <v>109.5</v>
      </c>
      <c r="M65" s="3">
        <v>0</v>
      </c>
      <c r="N65" s="3">
        <f t="shared" si="9"/>
        <v>73</v>
      </c>
      <c r="P65" t="s">
        <v>80</v>
      </c>
    </row>
    <row r="66" spans="1:16" ht="15" customHeight="1" x14ac:dyDescent="0.25">
      <c r="A66" s="4" t="s">
        <v>211</v>
      </c>
      <c r="B66" t="s">
        <v>46</v>
      </c>
      <c r="C66">
        <v>1</v>
      </c>
      <c r="D66" t="s">
        <v>212</v>
      </c>
      <c r="E66">
        <v>0</v>
      </c>
      <c r="F66">
        <v>0</v>
      </c>
      <c r="G66" s="2">
        <v>0</v>
      </c>
      <c r="H66" s="2"/>
      <c r="I66" s="2">
        <v>0</v>
      </c>
      <c r="J66" s="2" t="s">
        <v>22</v>
      </c>
      <c r="K66" s="2">
        <v>0</v>
      </c>
      <c r="L66" s="2">
        <v>7.5</v>
      </c>
      <c r="M66" s="3">
        <v>0</v>
      </c>
      <c r="N66" s="3">
        <f t="shared" si="9"/>
        <v>0</v>
      </c>
      <c r="P66" t="s">
        <v>213</v>
      </c>
    </row>
    <row r="67" spans="1:16" ht="15" customHeight="1" x14ac:dyDescent="0.25">
      <c r="A67" t="s">
        <v>214</v>
      </c>
      <c r="B67" t="s">
        <v>50</v>
      </c>
      <c r="C67">
        <v>1</v>
      </c>
      <c r="D67" t="s">
        <v>215</v>
      </c>
      <c r="E67">
        <v>0</v>
      </c>
      <c r="F67">
        <v>0</v>
      </c>
      <c r="G67" s="2">
        <v>0</v>
      </c>
      <c r="H67" s="2"/>
      <c r="I67" s="2">
        <v>0</v>
      </c>
      <c r="J67" s="2">
        <v>0</v>
      </c>
      <c r="K67" s="2">
        <v>0</v>
      </c>
      <c r="L67" s="2">
        <v>0</v>
      </c>
      <c r="M67" s="3">
        <v>0</v>
      </c>
      <c r="N67" s="3">
        <f t="shared" si="9"/>
        <v>0</v>
      </c>
      <c r="O67" t="s">
        <v>443</v>
      </c>
      <c r="P67" t="s">
        <v>216</v>
      </c>
    </row>
    <row r="68" spans="1:16" ht="15" customHeight="1" x14ac:dyDescent="0.25">
      <c r="A68" t="s">
        <v>217</v>
      </c>
      <c r="B68" t="s">
        <v>20</v>
      </c>
      <c r="C68">
        <v>1</v>
      </c>
      <c r="D68" t="s">
        <v>218</v>
      </c>
      <c r="E68">
        <v>0</v>
      </c>
      <c r="F68">
        <v>0</v>
      </c>
      <c r="G68" s="2">
        <v>0</v>
      </c>
      <c r="H68" s="2"/>
      <c r="I68" s="2">
        <v>4</v>
      </c>
      <c r="J68" s="2" t="s">
        <v>22</v>
      </c>
      <c r="K68" s="2">
        <v>0</v>
      </c>
      <c r="L68" s="2">
        <v>38.5</v>
      </c>
      <c r="M68" s="3">
        <v>0</v>
      </c>
      <c r="N68" s="3">
        <f t="shared" si="9"/>
        <v>27</v>
      </c>
      <c r="P68" t="s">
        <v>219</v>
      </c>
    </row>
    <row r="69" spans="1:16" ht="15" hidden="1" customHeight="1" x14ac:dyDescent="0.25">
      <c r="A69" t="s">
        <v>220</v>
      </c>
      <c r="B69" t="s">
        <v>25</v>
      </c>
      <c r="C69">
        <v>1</v>
      </c>
      <c r="D69" t="s">
        <v>221</v>
      </c>
      <c r="E69">
        <v>9</v>
      </c>
      <c r="F69">
        <v>3</v>
      </c>
      <c r="G69" s="2">
        <v>21</v>
      </c>
      <c r="H69" s="2"/>
      <c r="I69" s="2">
        <v>4</v>
      </c>
      <c r="J69" s="2" t="s">
        <v>22</v>
      </c>
      <c r="K69" s="2">
        <v>0</v>
      </c>
      <c r="L69" s="2">
        <v>263.5</v>
      </c>
      <c r="M69" s="3">
        <v>-55</v>
      </c>
      <c r="N69" s="3">
        <f>L69 + K69   +  M69 - (G69 + I69 + J69)</f>
        <v>176</v>
      </c>
      <c r="P69" t="s">
        <v>222</v>
      </c>
    </row>
    <row r="70" spans="1:16" ht="15" customHeight="1" x14ac:dyDescent="0.25">
      <c r="A70" t="s">
        <v>223</v>
      </c>
      <c r="B70" t="s">
        <v>32</v>
      </c>
      <c r="C70">
        <v>1</v>
      </c>
      <c r="D70" t="s">
        <v>224</v>
      </c>
      <c r="E70">
        <v>0</v>
      </c>
      <c r="F70">
        <v>0</v>
      </c>
      <c r="G70" s="2">
        <v>0</v>
      </c>
      <c r="H70" s="2"/>
      <c r="I70" s="2">
        <v>0</v>
      </c>
      <c r="J70" s="2" t="s">
        <v>22</v>
      </c>
      <c r="K70" s="2">
        <v>0</v>
      </c>
      <c r="L70" s="2">
        <v>7.5</v>
      </c>
      <c r="M70" s="3">
        <v>0</v>
      </c>
      <c r="N70" s="3">
        <f t="shared" ref="N70:N72" si="10">L70 + K70   +  M70 - (G70 + I70 + J70+ H70)</f>
        <v>0</v>
      </c>
      <c r="P70" t="s">
        <v>225</v>
      </c>
    </row>
    <row r="71" spans="1:16" ht="15" customHeight="1" x14ac:dyDescent="0.25">
      <c r="A71" t="s">
        <v>226</v>
      </c>
      <c r="B71" t="s">
        <v>16</v>
      </c>
      <c r="D71" t="s">
        <v>227</v>
      </c>
      <c r="E71">
        <v>11</v>
      </c>
      <c r="F71">
        <v>2</v>
      </c>
      <c r="G71" s="2">
        <v>19</v>
      </c>
      <c r="H71" s="2"/>
      <c r="I71" s="2">
        <v>0</v>
      </c>
      <c r="J71" s="2" t="s">
        <v>22</v>
      </c>
      <c r="K71" s="2">
        <v>0</v>
      </c>
      <c r="L71" s="2">
        <f>166-22.5-51-59-25</f>
        <v>8.5</v>
      </c>
      <c r="M71" s="3">
        <v>0</v>
      </c>
      <c r="N71" s="3">
        <f t="shared" si="10"/>
        <v>-18</v>
      </c>
      <c r="P71" t="s">
        <v>228</v>
      </c>
    </row>
    <row r="72" spans="1:16" ht="15" customHeight="1" x14ac:dyDescent="0.25">
      <c r="A72" t="s">
        <v>229</v>
      </c>
      <c r="B72" t="s">
        <v>25</v>
      </c>
      <c r="C72">
        <v>1</v>
      </c>
      <c r="D72" t="s">
        <v>230</v>
      </c>
      <c r="E72">
        <v>8</v>
      </c>
      <c r="F72">
        <v>0</v>
      </c>
      <c r="G72" s="2">
        <v>15</v>
      </c>
      <c r="H72" s="2"/>
      <c r="I72" s="2">
        <v>0</v>
      </c>
      <c r="J72" s="2" t="s">
        <v>22</v>
      </c>
      <c r="K72" s="2">
        <v>0</v>
      </c>
      <c r="L72" s="2">
        <v>147.5</v>
      </c>
      <c r="M72" s="3">
        <v>0</v>
      </c>
      <c r="N72" s="3">
        <f t="shared" si="10"/>
        <v>125</v>
      </c>
      <c r="P72" t="s">
        <v>231</v>
      </c>
    </row>
    <row r="73" spans="1:16" ht="15" hidden="1" customHeight="1" x14ac:dyDescent="0.25">
      <c r="A73" t="s">
        <v>232</v>
      </c>
      <c r="B73" t="s">
        <v>20</v>
      </c>
      <c r="D73" t="s">
        <v>233</v>
      </c>
      <c r="E73">
        <v>0</v>
      </c>
      <c r="F73">
        <v>0</v>
      </c>
      <c r="G73" s="2">
        <v>0</v>
      </c>
      <c r="H73" s="2"/>
      <c r="I73" s="2">
        <v>0</v>
      </c>
      <c r="J73" s="2" t="s">
        <v>22</v>
      </c>
      <c r="K73" s="2">
        <v>135</v>
      </c>
      <c r="L73" s="2">
        <v>41.5</v>
      </c>
      <c r="M73" s="3">
        <v>-17</v>
      </c>
      <c r="N73" s="3">
        <f>L73 + K73   +  M73 - (G73 + I73 + J73)</f>
        <v>152</v>
      </c>
      <c r="P73" t="s">
        <v>234</v>
      </c>
    </row>
    <row r="74" spans="1:16" ht="15" hidden="1" customHeight="1" x14ac:dyDescent="0.25">
      <c r="A74" t="s">
        <v>235</v>
      </c>
      <c r="B74" t="s">
        <v>16</v>
      </c>
      <c r="D74" t="s">
        <v>236</v>
      </c>
      <c r="E74">
        <v>0</v>
      </c>
      <c r="F74">
        <v>0</v>
      </c>
      <c r="G74" s="2">
        <v>0</v>
      </c>
      <c r="H74" s="2"/>
      <c r="I74" s="2">
        <v>0</v>
      </c>
      <c r="J74" s="2" t="s">
        <v>22</v>
      </c>
      <c r="K74" s="2">
        <v>0</v>
      </c>
      <c r="L74" s="2">
        <v>25</v>
      </c>
      <c r="M74" s="3">
        <v>-37.5</v>
      </c>
      <c r="N74" s="3">
        <f>L74 + K74   +  M74 - (G74 + I74 + J74)</f>
        <v>-20</v>
      </c>
      <c r="P74" t="s">
        <v>237</v>
      </c>
    </row>
    <row r="75" spans="1:16" ht="15" customHeight="1" x14ac:dyDescent="0.25">
      <c r="A75" t="s">
        <v>240</v>
      </c>
      <c r="B75" t="s">
        <v>46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/>
      <c r="I75" s="2">
        <v>0</v>
      </c>
      <c r="J75" s="2" t="s">
        <v>22</v>
      </c>
      <c r="K75" s="2">
        <v>0</v>
      </c>
      <c r="L75" s="2">
        <v>15</v>
      </c>
      <c r="M75" s="3">
        <v>0</v>
      </c>
      <c r="N75" s="3">
        <f>L75 + K75   +  M75 - (G75 + I75 + J75+ H75)</f>
        <v>7.5</v>
      </c>
      <c r="P75" t="s">
        <v>242</v>
      </c>
    </row>
    <row r="76" spans="1:16" ht="15" hidden="1" customHeight="1" x14ac:dyDescent="0.25">
      <c r="A76" t="s">
        <v>243</v>
      </c>
      <c r="B76" t="s">
        <v>20</v>
      </c>
      <c r="D76" t="s">
        <v>244</v>
      </c>
      <c r="E76">
        <v>5</v>
      </c>
      <c r="F76">
        <v>0</v>
      </c>
      <c r="G76" s="2">
        <v>10</v>
      </c>
      <c r="H76" s="2"/>
      <c r="I76" s="2">
        <v>0</v>
      </c>
      <c r="J76" s="2" t="s">
        <v>22</v>
      </c>
      <c r="K76" s="2">
        <v>0</v>
      </c>
      <c r="L76" s="2">
        <f>70-45-25</f>
        <v>0</v>
      </c>
      <c r="M76" s="3">
        <v>-45</v>
      </c>
      <c r="N76" s="3">
        <f>L76 + K76   +  M76 - (G76 + I76 + J76)</f>
        <v>-62.5</v>
      </c>
      <c r="P76" t="s">
        <v>121</v>
      </c>
    </row>
    <row r="77" spans="1:16" ht="15" customHeight="1" x14ac:dyDescent="0.25">
      <c r="A77" t="s">
        <v>245</v>
      </c>
      <c r="B77" t="s">
        <v>46</v>
      </c>
      <c r="C77">
        <v>1</v>
      </c>
      <c r="D77" t="s">
        <v>246</v>
      </c>
      <c r="E77">
        <v>11</v>
      </c>
      <c r="F77">
        <v>0</v>
      </c>
      <c r="G77" s="2">
        <v>15</v>
      </c>
      <c r="H77" s="2"/>
      <c r="I77" s="2">
        <v>0</v>
      </c>
      <c r="J77" s="2">
        <v>0</v>
      </c>
      <c r="K77" s="2">
        <v>0</v>
      </c>
      <c r="L77" s="2">
        <v>15</v>
      </c>
      <c r="M77" s="3">
        <v>0</v>
      </c>
      <c r="N77" s="3">
        <f t="shared" ref="N77:N82" si="11">L77 + K77   +  M77 - (G77 + I77 + J77+ H77)</f>
        <v>0</v>
      </c>
      <c r="P77" t="s">
        <v>247</v>
      </c>
    </row>
    <row r="78" spans="1:16" ht="15" customHeight="1" x14ac:dyDescent="0.25">
      <c r="A78" t="s">
        <v>238</v>
      </c>
      <c r="B78" t="s">
        <v>16</v>
      </c>
      <c r="C78">
        <v>1</v>
      </c>
      <c r="D78" t="s">
        <v>239</v>
      </c>
      <c r="E78">
        <v>6</v>
      </c>
      <c r="F78">
        <v>3</v>
      </c>
      <c r="G78" s="2">
        <v>18</v>
      </c>
      <c r="H78" s="2"/>
      <c r="I78" s="2">
        <v>0</v>
      </c>
      <c r="J78" s="2" t="s">
        <v>22</v>
      </c>
      <c r="K78" s="2">
        <v>0</v>
      </c>
      <c r="L78" s="2">
        <v>32.5</v>
      </c>
      <c r="M78" s="3">
        <v>0</v>
      </c>
      <c r="N78" s="3">
        <f t="shared" si="11"/>
        <v>7</v>
      </c>
      <c r="P78" t="s">
        <v>187</v>
      </c>
    </row>
    <row r="79" spans="1:16" ht="15" customHeight="1" x14ac:dyDescent="0.25">
      <c r="A79" t="s">
        <v>248</v>
      </c>
      <c r="B79" t="s">
        <v>32</v>
      </c>
      <c r="D79" t="s">
        <v>249</v>
      </c>
      <c r="E79">
        <v>0</v>
      </c>
      <c r="F79">
        <v>0</v>
      </c>
      <c r="G79" s="2">
        <v>0</v>
      </c>
      <c r="H79" s="2"/>
      <c r="I79" s="2">
        <v>0</v>
      </c>
      <c r="J79" s="2" t="s">
        <v>22</v>
      </c>
      <c r="K79" s="2">
        <v>0</v>
      </c>
      <c r="L79" s="2">
        <v>55</v>
      </c>
      <c r="M79" s="3">
        <v>0</v>
      </c>
      <c r="N79" s="3">
        <f t="shared" si="11"/>
        <v>47.5</v>
      </c>
      <c r="P79" t="s">
        <v>250</v>
      </c>
    </row>
    <row r="80" spans="1:16" ht="15" customHeight="1" x14ac:dyDescent="0.25">
      <c r="A80" t="s">
        <v>251</v>
      </c>
      <c r="B80" t="s">
        <v>50</v>
      </c>
      <c r="C80">
        <v>1</v>
      </c>
      <c r="D80" t="s">
        <v>252</v>
      </c>
      <c r="E80">
        <v>7</v>
      </c>
      <c r="F80">
        <v>0</v>
      </c>
      <c r="G80" s="2">
        <v>14</v>
      </c>
      <c r="H80" s="2"/>
      <c r="I80" s="2">
        <v>4</v>
      </c>
      <c r="J80" s="2" t="s">
        <v>22</v>
      </c>
      <c r="K80" s="2">
        <v>51.5</v>
      </c>
      <c r="L80" s="2">
        <v>9</v>
      </c>
      <c r="M80" s="3">
        <v>0</v>
      </c>
      <c r="N80" s="3">
        <f t="shared" si="11"/>
        <v>35</v>
      </c>
      <c r="P80" t="s">
        <v>253</v>
      </c>
    </row>
    <row r="81" spans="1:16" ht="15" customHeight="1" x14ac:dyDescent="0.25">
      <c r="A81" t="s">
        <v>254</v>
      </c>
      <c r="B81" t="s">
        <v>50</v>
      </c>
      <c r="C81">
        <v>1</v>
      </c>
      <c r="D81" t="s">
        <v>255</v>
      </c>
      <c r="E81">
        <v>0</v>
      </c>
      <c r="F81">
        <v>0</v>
      </c>
      <c r="G81" s="2">
        <v>0</v>
      </c>
      <c r="H81" s="2"/>
      <c r="I81" s="2">
        <v>4</v>
      </c>
      <c r="J81" s="2" t="s">
        <v>22</v>
      </c>
      <c r="K81" s="2">
        <v>0</v>
      </c>
      <c r="L81" s="2">
        <v>19</v>
      </c>
      <c r="M81" s="3">
        <v>0</v>
      </c>
      <c r="N81" s="3">
        <f t="shared" si="11"/>
        <v>7.5</v>
      </c>
      <c r="P81" t="s">
        <v>256</v>
      </c>
    </row>
    <row r="82" spans="1:16" ht="15" customHeight="1" x14ac:dyDescent="0.25">
      <c r="A82" t="s">
        <v>257</v>
      </c>
      <c r="B82" t="s">
        <v>25</v>
      </c>
      <c r="C82">
        <v>1</v>
      </c>
      <c r="D82" t="s">
        <v>258</v>
      </c>
      <c r="E82">
        <v>0</v>
      </c>
      <c r="F82">
        <v>0</v>
      </c>
      <c r="G82" s="2">
        <v>0</v>
      </c>
      <c r="H82" s="2"/>
      <c r="I82" s="2">
        <v>4</v>
      </c>
      <c r="J82" s="2" t="s">
        <v>22</v>
      </c>
      <c r="K82" s="2">
        <v>0</v>
      </c>
      <c r="L82" s="2">
        <v>45.5</v>
      </c>
      <c r="M82" s="3">
        <v>4</v>
      </c>
      <c r="N82" s="3">
        <f t="shared" si="11"/>
        <v>38</v>
      </c>
      <c r="P82" t="s">
        <v>259</v>
      </c>
    </row>
    <row r="83" spans="1:16" ht="15" hidden="1" customHeight="1" x14ac:dyDescent="0.25">
      <c r="A83" t="s">
        <v>260</v>
      </c>
      <c r="B83" t="s">
        <v>50</v>
      </c>
      <c r="C83">
        <v>1</v>
      </c>
      <c r="D83" t="s">
        <v>261</v>
      </c>
      <c r="E83">
        <v>10</v>
      </c>
      <c r="F83">
        <v>0</v>
      </c>
      <c r="G83" s="2">
        <v>15</v>
      </c>
      <c r="H83" s="2"/>
      <c r="I83" s="2">
        <v>0</v>
      </c>
      <c r="J83" s="2">
        <v>0</v>
      </c>
      <c r="K83" s="2">
        <v>0</v>
      </c>
      <c r="L83" s="2">
        <v>185</v>
      </c>
      <c r="M83" s="3">
        <v>-45</v>
      </c>
      <c r="N83" s="3">
        <f>L83 + K83   +  M83 - (G83 + I83 + J83)</f>
        <v>125</v>
      </c>
      <c r="P83" t="s">
        <v>262</v>
      </c>
    </row>
    <row r="84" spans="1:16" ht="15" customHeight="1" x14ac:dyDescent="0.25">
      <c r="A84" t="s">
        <v>263</v>
      </c>
      <c r="B84" t="s">
        <v>46</v>
      </c>
      <c r="C84">
        <v>1</v>
      </c>
      <c r="D84" t="s">
        <v>264</v>
      </c>
      <c r="E84">
        <v>2</v>
      </c>
      <c r="F84">
        <v>0</v>
      </c>
      <c r="G84" s="2">
        <v>4</v>
      </c>
      <c r="H84" s="2"/>
      <c r="I84" s="2">
        <v>0</v>
      </c>
      <c r="J84" s="2" t="s">
        <v>22</v>
      </c>
      <c r="K84" s="2">
        <v>4</v>
      </c>
      <c r="L84" s="2">
        <f>3.75+3.75</f>
        <v>7.5</v>
      </c>
      <c r="M84" s="3">
        <v>0</v>
      </c>
      <c r="N84" s="3">
        <f t="shared" ref="N84:N93" si="12">L84 + K84   +  M84 - (G84 + I84 + J84+ H84)</f>
        <v>0</v>
      </c>
      <c r="P84" t="s">
        <v>148</v>
      </c>
    </row>
    <row r="85" spans="1:16" ht="15" customHeight="1" x14ac:dyDescent="0.25">
      <c r="A85" t="s">
        <v>265</v>
      </c>
      <c r="B85" t="s">
        <v>50</v>
      </c>
      <c r="D85" t="s">
        <v>266</v>
      </c>
      <c r="E85">
        <v>0</v>
      </c>
      <c r="F85">
        <v>0</v>
      </c>
      <c r="G85" s="2">
        <v>0</v>
      </c>
      <c r="H85" s="2"/>
      <c r="I85" s="2">
        <v>0</v>
      </c>
      <c r="J85" s="2">
        <v>0</v>
      </c>
      <c r="K85" s="2">
        <v>80</v>
      </c>
      <c r="L85" s="2">
        <v>0</v>
      </c>
      <c r="M85" s="3">
        <v>0</v>
      </c>
      <c r="N85" s="3">
        <f t="shared" si="12"/>
        <v>80</v>
      </c>
      <c r="P85" t="s">
        <v>267</v>
      </c>
    </row>
    <row r="86" spans="1:16" ht="15" customHeight="1" x14ac:dyDescent="0.25">
      <c r="A86" t="s">
        <v>268</v>
      </c>
      <c r="B86" t="s">
        <v>46</v>
      </c>
      <c r="D86" t="s">
        <v>269</v>
      </c>
      <c r="E86">
        <v>0</v>
      </c>
      <c r="F86">
        <v>0</v>
      </c>
      <c r="G86" s="2">
        <v>0</v>
      </c>
      <c r="H86" s="2"/>
      <c r="I86" s="2">
        <v>0</v>
      </c>
      <c r="J86" s="2">
        <v>0</v>
      </c>
      <c r="K86" s="2">
        <v>0</v>
      </c>
      <c r="L86" s="2">
        <v>0</v>
      </c>
      <c r="M86" s="3">
        <v>0</v>
      </c>
      <c r="N86" s="3">
        <f t="shared" si="12"/>
        <v>0</v>
      </c>
      <c r="O86" t="s">
        <v>443</v>
      </c>
      <c r="P86" t="s">
        <v>270</v>
      </c>
    </row>
    <row r="87" spans="1:16" ht="15" customHeight="1" x14ac:dyDescent="0.25">
      <c r="A87" t="s">
        <v>271</v>
      </c>
      <c r="B87" t="s">
        <v>16</v>
      </c>
      <c r="C87">
        <v>1</v>
      </c>
      <c r="D87" t="s">
        <v>272</v>
      </c>
      <c r="E87">
        <v>8</v>
      </c>
      <c r="F87">
        <v>0</v>
      </c>
      <c r="G87" s="2">
        <v>15</v>
      </c>
      <c r="H87" s="2"/>
      <c r="I87" s="2">
        <v>0</v>
      </c>
      <c r="J87" s="2" t="s">
        <v>22</v>
      </c>
      <c r="K87" s="2">
        <v>0</v>
      </c>
      <c r="L87" s="2">
        <v>147.5</v>
      </c>
      <c r="M87" s="3">
        <v>0</v>
      </c>
      <c r="N87" s="3">
        <f t="shared" si="12"/>
        <v>125</v>
      </c>
      <c r="P87" t="s">
        <v>231</v>
      </c>
    </row>
    <row r="88" spans="1:16" ht="15" customHeight="1" x14ac:dyDescent="0.25">
      <c r="A88" t="s">
        <v>273</v>
      </c>
      <c r="B88" t="s">
        <v>42</v>
      </c>
      <c r="C88">
        <v>1</v>
      </c>
      <c r="D88" t="s">
        <v>274</v>
      </c>
      <c r="E88">
        <v>0</v>
      </c>
      <c r="F88">
        <v>0</v>
      </c>
      <c r="G88" s="2">
        <v>0</v>
      </c>
      <c r="H88" s="2"/>
      <c r="I88" s="2">
        <v>0</v>
      </c>
      <c r="J88" s="2">
        <v>0</v>
      </c>
      <c r="K88" s="2">
        <v>0</v>
      </c>
      <c r="L88" s="2">
        <v>0</v>
      </c>
      <c r="M88" s="3">
        <v>0</v>
      </c>
      <c r="N88" s="3">
        <f t="shared" si="12"/>
        <v>0</v>
      </c>
      <c r="P88" t="s">
        <v>275</v>
      </c>
    </row>
    <row r="89" spans="1:16" ht="15" customHeight="1" x14ac:dyDescent="0.25">
      <c r="A89" t="s">
        <v>276</v>
      </c>
      <c r="B89" t="s">
        <v>25</v>
      </c>
      <c r="D89" t="s">
        <v>277</v>
      </c>
      <c r="E89">
        <v>11</v>
      </c>
      <c r="F89">
        <v>6</v>
      </c>
      <c r="G89" s="2">
        <v>25</v>
      </c>
      <c r="H89" s="2"/>
      <c r="I89" s="2">
        <v>0</v>
      </c>
      <c r="J89" s="2" t="s">
        <v>22</v>
      </c>
      <c r="K89" s="2">
        <v>0</v>
      </c>
      <c r="L89" s="2">
        <v>157.5</v>
      </c>
      <c r="M89" s="3">
        <v>0</v>
      </c>
      <c r="N89" s="3">
        <f t="shared" si="12"/>
        <v>125</v>
      </c>
      <c r="P89" t="s">
        <v>278</v>
      </c>
    </row>
    <row r="90" spans="1:16" ht="15" customHeight="1" x14ac:dyDescent="0.25">
      <c r="A90" t="s">
        <v>279</v>
      </c>
      <c r="B90" t="s">
        <v>32</v>
      </c>
      <c r="C90">
        <v>1</v>
      </c>
      <c r="D90" t="s">
        <v>280</v>
      </c>
      <c r="E90">
        <v>11</v>
      </c>
      <c r="F90">
        <v>9</v>
      </c>
      <c r="G90" s="2">
        <v>25</v>
      </c>
      <c r="H90" s="2"/>
      <c r="I90" s="2">
        <v>4</v>
      </c>
      <c r="J90" s="2" t="s">
        <v>22</v>
      </c>
      <c r="K90" s="2">
        <v>126.5</v>
      </c>
      <c r="L90" s="2">
        <v>26.5</v>
      </c>
      <c r="M90" s="3">
        <v>0</v>
      </c>
      <c r="N90" s="3">
        <f t="shared" si="12"/>
        <v>116.5</v>
      </c>
      <c r="P90" t="s">
        <v>281</v>
      </c>
    </row>
    <row r="91" spans="1:16" ht="15" customHeight="1" x14ac:dyDescent="0.25">
      <c r="A91" t="s">
        <v>282</v>
      </c>
      <c r="B91" t="s">
        <v>46</v>
      </c>
      <c r="C91">
        <v>1</v>
      </c>
      <c r="D91" t="s">
        <v>283</v>
      </c>
      <c r="E91">
        <v>12</v>
      </c>
      <c r="F91">
        <v>10</v>
      </c>
      <c r="G91" s="2">
        <v>25</v>
      </c>
      <c r="H91" s="2"/>
      <c r="I91" s="2">
        <v>0</v>
      </c>
      <c r="J91" s="2">
        <v>0</v>
      </c>
      <c r="K91" s="2">
        <v>150</v>
      </c>
      <c r="L91" s="2">
        <v>0</v>
      </c>
      <c r="M91" s="3">
        <v>0</v>
      </c>
      <c r="N91" s="3">
        <f t="shared" si="12"/>
        <v>125</v>
      </c>
      <c r="P91" t="s">
        <v>284</v>
      </c>
    </row>
    <row r="92" spans="1:16" ht="15" customHeight="1" x14ac:dyDescent="0.25">
      <c r="A92" t="s">
        <v>285</v>
      </c>
      <c r="B92" t="s">
        <v>20</v>
      </c>
      <c r="D92" t="s">
        <v>286</v>
      </c>
      <c r="E92">
        <v>0</v>
      </c>
      <c r="F92">
        <v>0</v>
      </c>
      <c r="G92" s="2">
        <v>0</v>
      </c>
      <c r="H92" s="2"/>
      <c r="I92" s="2">
        <v>0</v>
      </c>
      <c r="J92" s="2" t="s">
        <v>22</v>
      </c>
      <c r="K92" s="2">
        <v>0</v>
      </c>
      <c r="L92" s="2">
        <v>0</v>
      </c>
      <c r="M92" s="3">
        <v>0</v>
      </c>
      <c r="N92" s="3">
        <f t="shared" si="12"/>
        <v>-7.5</v>
      </c>
      <c r="P92" t="s">
        <v>287</v>
      </c>
    </row>
    <row r="93" spans="1:16" ht="15" customHeight="1" x14ac:dyDescent="0.25">
      <c r="A93" t="s">
        <v>288</v>
      </c>
      <c r="B93" t="s">
        <v>16</v>
      </c>
      <c r="D93" t="s">
        <v>289</v>
      </c>
      <c r="E93">
        <v>0</v>
      </c>
      <c r="F93">
        <v>0</v>
      </c>
      <c r="G93" s="2">
        <v>0</v>
      </c>
      <c r="H93" s="2"/>
      <c r="I93" s="2">
        <v>0</v>
      </c>
      <c r="J93" s="2">
        <v>0</v>
      </c>
      <c r="K93" s="2">
        <v>0</v>
      </c>
      <c r="L93" s="2">
        <v>0</v>
      </c>
      <c r="M93" s="3">
        <v>0</v>
      </c>
      <c r="N93" s="3">
        <f t="shared" si="12"/>
        <v>0</v>
      </c>
      <c r="P93" t="s">
        <v>290</v>
      </c>
    </row>
    <row r="94" spans="1:16" ht="15" hidden="1" customHeight="1" x14ac:dyDescent="0.25">
      <c r="A94" t="s">
        <v>291</v>
      </c>
      <c r="B94" t="s">
        <v>42</v>
      </c>
      <c r="C94">
        <v>1</v>
      </c>
      <c r="D94" t="s">
        <v>292</v>
      </c>
      <c r="E94">
        <v>4</v>
      </c>
      <c r="F94">
        <v>0</v>
      </c>
      <c r="G94" s="2">
        <v>8</v>
      </c>
      <c r="H94" s="2"/>
      <c r="I94" s="2">
        <v>0</v>
      </c>
      <c r="J94" s="2" t="s">
        <v>22</v>
      </c>
      <c r="K94" s="2">
        <v>0</v>
      </c>
      <c r="L94" s="2">
        <v>11.5</v>
      </c>
      <c r="M94" s="3">
        <v>-4</v>
      </c>
      <c r="N94" s="3">
        <f>L94 + K94   +  M94 - (G94 + I94 + J94)</f>
        <v>-8</v>
      </c>
      <c r="P94" t="s">
        <v>293</v>
      </c>
    </row>
    <row r="95" spans="1:16" ht="15" hidden="1" customHeight="1" x14ac:dyDescent="0.25">
      <c r="A95" t="s">
        <v>294</v>
      </c>
      <c r="B95" t="s">
        <v>32</v>
      </c>
      <c r="C95">
        <v>1</v>
      </c>
      <c r="D95" t="s">
        <v>295</v>
      </c>
      <c r="E95">
        <v>0</v>
      </c>
      <c r="F95">
        <v>0</v>
      </c>
      <c r="G95" s="2">
        <v>0</v>
      </c>
      <c r="H95" s="2"/>
      <c r="I95" s="2">
        <v>4</v>
      </c>
      <c r="J95" s="2" t="s">
        <v>22</v>
      </c>
      <c r="K95" s="2">
        <v>0</v>
      </c>
      <c r="L95" s="2">
        <v>41.5</v>
      </c>
      <c r="M95" s="3">
        <v>-15</v>
      </c>
      <c r="N95" s="3">
        <f>L95 + K95   +  M95 - (G95 + I95 + J95)</f>
        <v>15</v>
      </c>
      <c r="P95" t="s">
        <v>296</v>
      </c>
    </row>
    <row r="96" spans="1:16" ht="15" customHeight="1" x14ac:dyDescent="0.25">
      <c r="A96" t="s">
        <v>297</v>
      </c>
      <c r="B96" t="s">
        <v>20</v>
      </c>
      <c r="C96">
        <v>1</v>
      </c>
      <c r="D96" t="s">
        <v>298</v>
      </c>
      <c r="E96">
        <v>0</v>
      </c>
      <c r="F96">
        <v>0</v>
      </c>
      <c r="G96" s="2">
        <v>0</v>
      </c>
      <c r="H96" s="2"/>
      <c r="I96" s="2">
        <v>0</v>
      </c>
      <c r="J96" s="2">
        <v>0</v>
      </c>
      <c r="K96" s="2">
        <v>0</v>
      </c>
      <c r="L96" s="2">
        <v>15</v>
      </c>
      <c r="M96" s="3">
        <v>100</v>
      </c>
      <c r="N96" s="3">
        <f>L96 + K96   +  M96 - (G96 + I96 + J96+ H96)</f>
        <v>115</v>
      </c>
      <c r="P96" t="s">
        <v>299</v>
      </c>
    </row>
    <row r="97" spans="1:16" ht="15" hidden="1" customHeight="1" x14ac:dyDescent="0.25">
      <c r="A97" t="s">
        <v>300</v>
      </c>
      <c r="B97" t="s">
        <v>20</v>
      </c>
      <c r="C97">
        <v>1</v>
      </c>
      <c r="D97" t="s">
        <v>301</v>
      </c>
      <c r="E97">
        <v>0</v>
      </c>
      <c r="F97">
        <v>0</v>
      </c>
      <c r="G97" s="2">
        <v>0</v>
      </c>
      <c r="H97" s="2"/>
      <c r="I97" s="2">
        <v>0</v>
      </c>
      <c r="J97" s="2" t="s">
        <v>22</v>
      </c>
      <c r="K97" s="2">
        <v>0</v>
      </c>
      <c r="L97" s="2">
        <v>0</v>
      </c>
      <c r="M97" s="3">
        <v>-23</v>
      </c>
      <c r="N97" s="3">
        <f>L97 + K97   +  M97 - (G97 + I97 + J97)</f>
        <v>-30.5</v>
      </c>
      <c r="P97" t="s">
        <v>302</v>
      </c>
    </row>
    <row r="98" spans="1:16" ht="15" customHeight="1" x14ac:dyDescent="0.25">
      <c r="A98" t="s">
        <v>303</v>
      </c>
      <c r="B98" t="s">
        <v>50</v>
      </c>
      <c r="C98">
        <v>1</v>
      </c>
      <c r="D98" t="s">
        <v>304</v>
      </c>
      <c r="E98">
        <v>0</v>
      </c>
      <c r="F98">
        <v>0</v>
      </c>
      <c r="G98" s="2">
        <v>0</v>
      </c>
      <c r="H98" s="2"/>
      <c r="I98" s="2">
        <v>0</v>
      </c>
      <c r="J98" s="2" t="s">
        <v>22</v>
      </c>
      <c r="K98" s="2">
        <v>0</v>
      </c>
      <c r="L98" s="2">
        <v>57.5</v>
      </c>
      <c r="M98" s="3">
        <v>0</v>
      </c>
      <c r="N98" s="3">
        <f t="shared" ref="N98:N99" si="13">L98 + K98   +  M98 - (G98 + I98 + J98+ H98)</f>
        <v>50</v>
      </c>
      <c r="P98" t="s">
        <v>305</v>
      </c>
    </row>
    <row r="99" spans="1:16" ht="15" customHeight="1" x14ac:dyDescent="0.25">
      <c r="A99" t="s">
        <v>306</v>
      </c>
      <c r="B99" t="s">
        <v>20</v>
      </c>
      <c r="C99">
        <v>1</v>
      </c>
      <c r="D99" t="s">
        <v>307</v>
      </c>
      <c r="E99">
        <v>12</v>
      </c>
      <c r="F99">
        <v>12</v>
      </c>
      <c r="G99" s="2">
        <v>25</v>
      </c>
      <c r="H99" s="2"/>
      <c r="I99" s="2">
        <v>0</v>
      </c>
      <c r="J99" s="2" t="s">
        <v>22</v>
      </c>
      <c r="K99" s="2">
        <v>0</v>
      </c>
      <c r="L99" s="2">
        <v>32.5</v>
      </c>
      <c r="M99" s="3">
        <v>125</v>
      </c>
      <c r="N99" s="3">
        <f t="shared" si="13"/>
        <v>125</v>
      </c>
      <c r="P99" t="s">
        <v>308</v>
      </c>
    </row>
    <row r="100" spans="1:16" ht="15" hidden="1" customHeight="1" x14ac:dyDescent="0.25">
      <c r="A100" t="s">
        <v>309</v>
      </c>
      <c r="B100" t="s">
        <v>42</v>
      </c>
      <c r="D100" t="s">
        <v>310</v>
      </c>
      <c r="E100">
        <v>0</v>
      </c>
      <c r="F100">
        <v>0</v>
      </c>
      <c r="G100" s="2">
        <v>0</v>
      </c>
      <c r="H100" s="2"/>
      <c r="I100" s="2">
        <v>0</v>
      </c>
      <c r="J100" s="2" t="s">
        <v>22</v>
      </c>
      <c r="K100" s="2">
        <v>0</v>
      </c>
      <c r="L100" s="2">
        <v>0</v>
      </c>
      <c r="M100" s="3">
        <v>-15</v>
      </c>
      <c r="N100" s="3">
        <f>L100 + K100   +  M100 - (G100 + I100 + J100)</f>
        <v>-22.5</v>
      </c>
      <c r="P100" t="s">
        <v>311</v>
      </c>
    </row>
    <row r="101" spans="1:16" ht="15" customHeight="1" x14ac:dyDescent="0.25">
      <c r="A101" t="s">
        <v>312</v>
      </c>
      <c r="B101" t="s">
        <v>25</v>
      </c>
      <c r="C101">
        <v>1</v>
      </c>
      <c r="D101" t="s">
        <v>313</v>
      </c>
      <c r="E101">
        <v>0</v>
      </c>
      <c r="F101">
        <v>0</v>
      </c>
      <c r="G101" s="2">
        <v>0</v>
      </c>
      <c r="H101" s="2"/>
      <c r="I101" s="2">
        <v>0</v>
      </c>
      <c r="J101" s="2">
        <v>0</v>
      </c>
      <c r="K101" s="2">
        <v>0</v>
      </c>
      <c r="L101" s="2">
        <v>0</v>
      </c>
      <c r="M101" s="3">
        <v>0</v>
      </c>
      <c r="N101" s="3">
        <f t="shared" ref="N101:N104" si="14">L101 + K101   +  M101 - (G101 + I101 + J101+ H101)</f>
        <v>0</v>
      </c>
      <c r="P101" t="s">
        <v>314</v>
      </c>
    </row>
    <row r="102" spans="1:16" ht="15" customHeight="1" x14ac:dyDescent="0.25">
      <c r="A102" t="s">
        <v>315</v>
      </c>
      <c r="B102" t="s">
        <v>20</v>
      </c>
      <c r="C102">
        <v>1</v>
      </c>
      <c r="D102" t="s">
        <v>316</v>
      </c>
      <c r="E102">
        <v>11</v>
      </c>
      <c r="F102">
        <v>0</v>
      </c>
      <c r="G102" s="2">
        <v>15</v>
      </c>
      <c r="H102" s="2"/>
      <c r="I102" s="2">
        <v>4</v>
      </c>
      <c r="J102" s="2" t="s">
        <v>22</v>
      </c>
      <c r="K102" s="2">
        <v>0</v>
      </c>
      <c r="L102" s="2">
        <v>41.5</v>
      </c>
      <c r="M102" s="3">
        <v>0</v>
      </c>
      <c r="N102" s="3">
        <f t="shared" si="14"/>
        <v>15</v>
      </c>
      <c r="P102" t="s">
        <v>317</v>
      </c>
    </row>
    <row r="103" spans="1:16" ht="15" customHeight="1" x14ac:dyDescent="0.25">
      <c r="A103" t="s">
        <v>318</v>
      </c>
      <c r="B103" t="s">
        <v>25</v>
      </c>
      <c r="C103">
        <v>1</v>
      </c>
      <c r="D103" t="s">
        <v>319</v>
      </c>
      <c r="E103">
        <v>0</v>
      </c>
      <c r="F103">
        <v>0</v>
      </c>
      <c r="G103" s="2">
        <v>0</v>
      </c>
      <c r="H103" s="2"/>
      <c r="I103" s="2">
        <v>0</v>
      </c>
      <c r="J103" s="2" t="s">
        <v>22</v>
      </c>
      <c r="K103" s="2">
        <v>0</v>
      </c>
      <c r="L103" s="2">
        <v>15</v>
      </c>
      <c r="M103" s="3">
        <v>7.5</v>
      </c>
      <c r="N103" s="3">
        <f t="shared" si="14"/>
        <v>15</v>
      </c>
      <c r="P103" t="s">
        <v>320</v>
      </c>
    </row>
    <row r="104" spans="1:16" ht="15" customHeight="1" x14ac:dyDescent="0.25">
      <c r="A104" t="s">
        <v>321</v>
      </c>
      <c r="B104" t="s">
        <v>25</v>
      </c>
      <c r="C104">
        <v>1</v>
      </c>
      <c r="D104" t="s">
        <v>322</v>
      </c>
      <c r="E104">
        <v>7</v>
      </c>
      <c r="F104">
        <v>0</v>
      </c>
      <c r="G104" s="2">
        <v>14</v>
      </c>
      <c r="H104" s="2"/>
      <c r="I104" s="2">
        <v>0</v>
      </c>
      <c r="J104" s="2" t="s">
        <v>22</v>
      </c>
      <c r="K104" s="2">
        <v>0</v>
      </c>
      <c r="L104" s="2">
        <v>20.5</v>
      </c>
      <c r="M104" s="3">
        <v>0</v>
      </c>
      <c r="N104" s="3">
        <f t="shared" si="14"/>
        <v>-1</v>
      </c>
      <c r="P104" t="s">
        <v>323</v>
      </c>
    </row>
    <row r="105" spans="1:16" ht="15" hidden="1" customHeight="1" x14ac:dyDescent="0.25">
      <c r="A105" t="s">
        <v>324</v>
      </c>
      <c r="B105" t="s">
        <v>46</v>
      </c>
      <c r="D105" t="s">
        <v>325</v>
      </c>
      <c r="E105">
        <v>5</v>
      </c>
      <c r="F105">
        <v>0</v>
      </c>
      <c r="G105" s="2">
        <v>10</v>
      </c>
      <c r="H105" s="2"/>
      <c r="I105" s="2">
        <v>0</v>
      </c>
      <c r="J105" s="2">
        <v>0</v>
      </c>
      <c r="K105" s="2">
        <v>0</v>
      </c>
      <c r="L105" s="2">
        <v>58</v>
      </c>
      <c r="M105" s="3">
        <v>-18</v>
      </c>
      <c r="N105" s="3">
        <f>L105 + K105   +  M105 - (G105 + I105 + J105)</f>
        <v>30</v>
      </c>
      <c r="P105" t="s">
        <v>326</v>
      </c>
    </row>
    <row r="106" spans="1:16" ht="15" hidden="1" customHeight="1" x14ac:dyDescent="0.25">
      <c r="A106" t="s">
        <v>327</v>
      </c>
      <c r="B106" t="s">
        <v>20</v>
      </c>
      <c r="D106" t="s">
        <v>328</v>
      </c>
      <c r="E106">
        <v>0</v>
      </c>
      <c r="F106">
        <v>0</v>
      </c>
      <c r="G106" s="2">
        <v>0</v>
      </c>
      <c r="H106" s="2"/>
      <c r="I106" s="2">
        <v>0</v>
      </c>
      <c r="J106" s="2" t="s">
        <v>22</v>
      </c>
      <c r="K106" s="2">
        <v>22.5</v>
      </c>
      <c r="L106" s="2">
        <v>0</v>
      </c>
      <c r="M106" s="3">
        <v>-19</v>
      </c>
      <c r="N106" s="3">
        <f>L106 + K106   +  M106 - (G106 + I106 + J106)</f>
        <v>-4</v>
      </c>
      <c r="P106" t="s">
        <v>329</v>
      </c>
    </row>
    <row r="107" spans="1:16" ht="15" customHeight="1" x14ac:dyDescent="0.25">
      <c r="A107" t="s">
        <v>330</v>
      </c>
      <c r="B107" t="s">
        <v>20</v>
      </c>
      <c r="C107">
        <v>1</v>
      </c>
      <c r="D107" t="s">
        <v>331</v>
      </c>
      <c r="E107">
        <v>0</v>
      </c>
      <c r="F107">
        <v>0</v>
      </c>
      <c r="G107" s="2">
        <v>0</v>
      </c>
      <c r="H107" s="2"/>
      <c r="I107" s="2">
        <v>4</v>
      </c>
      <c r="J107" s="2" t="s">
        <v>22</v>
      </c>
      <c r="K107" s="2">
        <v>0</v>
      </c>
      <c r="L107" s="2">
        <v>81.5</v>
      </c>
      <c r="M107" s="3">
        <v>0</v>
      </c>
      <c r="N107" s="3">
        <f t="shared" ref="N107:N110" si="15">L107 + K107   +  M107 - (G107 + I107 + J107+ H107)</f>
        <v>70</v>
      </c>
      <c r="P107" t="s">
        <v>332</v>
      </c>
    </row>
    <row r="108" spans="1:16" ht="15" customHeight="1" x14ac:dyDescent="0.25">
      <c r="A108" t="s">
        <v>333</v>
      </c>
      <c r="B108" t="s">
        <v>25</v>
      </c>
      <c r="D108" t="s">
        <v>334</v>
      </c>
      <c r="E108">
        <v>10</v>
      </c>
      <c r="F108">
        <v>6</v>
      </c>
      <c r="G108" s="2">
        <v>25</v>
      </c>
      <c r="H108" s="2"/>
      <c r="I108" s="2">
        <v>0</v>
      </c>
      <c r="J108" s="2" t="s">
        <v>22</v>
      </c>
      <c r="K108" s="2">
        <v>0</v>
      </c>
      <c r="L108" s="2">
        <v>157.5</v>
      </c>
      <c r="M108" s="3">
        <v>0</v>
      </c>
      <c r="N108" s="3">
        <f t="shared" si="15"/>
        <v>125</v>
      </c>
      <c r="P108" t="s">
        <v>278</v>
      </c>
    </row>
    <row r="109" spans="1:16" ht="15" customHeight="1" x14ac:dyDescent="0.25">
      <c r="A109" t="s">
        <v>335</v>
      </c>
      <c r="B109" t="s">
        <v>32</v>
      </c>
      <c r="C109">
        <v>1</v>
      </c>
      <c r="D109" t="s">
        <v>336</v>
      </c>
      <c r="E109">
        <v>0</v>
      </c>
      <c r="F109">
        <v>0</v>
      </c>
      <c r="G109" s="2">
        <v>0</v>
      </c>
      <c r="H109" s="2"/>
      <c r="I109" s="2">
        <v>0</v>
      </c>
      <c r="J109" s="2" t="s">
        <v>22</v>
      </c>
      <c r="K109" s="2">
        <v>0</v>
      </c>
      <c r="L109" s="2">
        <v>0</v>
      </c>
      <c r="M109" s="3">
        <v>7.5</v>
      </c>
      <c r="N109" s="3">
        <f t="shared" si="15"/>
        <v>0</v>
      </c>
      <c r="P109" t="s">
        <v>337</v>
      </c>
    </row>
    <row r="110" spans="1:16" ht="15" customHeight="1" x14ac:dyDescent="0.25">
      <c r="A110" t="s">
        <v>338</v>
      </c>
      <c r="B110" t="s">
        <v>50</v>
      </c>
      <c r="D110" t="s">
        <v>339</v>
      </c>
      <c r="E110">
        <v>12</v>
      </c>
      <c r="F110">
        <v>8</v>
      </c>
      <c r="G110" s="2">
        <v>25</v>
      </c>
      <c r="H110" s="2"/>
      <c r="I110" s="2">
        <v>4</v>
      </c>
      <c r="J110" s="2" t="s">
        <v>22</v>
      </c>
      <c r="K110" s="2">
        <v>0</v>
      </c>
      <c r="L110" s="2">
        <f>132-1-73-25</f>
        <v>33</v>
      </c>
      <c r="M110" s="3">
        <v>0</v>
      </c>
      <c r="N110" s="3">
        <f t="shared" si="15"/>
        <v>-3.5</v>
      </c>
      <c r="P110" t="s">
        <v>340</v>
      </c>
    </row>
    <row r="111" spans="1:16" ht="15" hidden="1" customHeight="1" x14ac:dyDescent="0.25">
      <c r="A111" t="s">
        <v>341</v>
      </c>
      <c r="B111" t="s">
        <v>25</v>
      </c>
      <c r="D111" t="s">
        <v>342</v>
      </c>
      <c r="E111">
        <v>0</v>
      </c>
      <c r="F111">
        <v>0</v>
      </c>
      <c r="G111" s="2">
        <v>0</v>
      </c>
      <c r="H111" s="2"/>
      <c r="I111" s="2">
        <v>0</v>
      </c>
      <c r="J111" s="2" t="s">
        <v>22</v>
      </c>
      <c r="K111" s="2">
        <v>0</v>
      </c>
      <c r="L111" s="2">
        <f>62.5-25-37.5</f>
        <v>0</v>
      </c>
      <c r="M111" s="3">
        <v>-23</v>
      </c>
      <c r="N111" s="3">
        <f>L111 + K111   +  M111 - (G111 + I111 + J111)</f>
        <v>-30.5</v>
      </c>
      <c r="P111" t="s">
        <v>343</v>
      </c>
    </row>
    <row r="112" spans="1:16" ht="15" customHeight="1" x14ac:dyDescent="0.25">
      <c r="A112" t="s">
        <v>344</v>
      </c>
      <c r="B112" t="s">
        <v>20</v>
      </c>
      <c r="C112">
        <v>1</v>
      </c>
      <c r="D112" t="s">
        <v>345</v>
      </c>
      <c r="E112">
        <v>12</v>
      </c>
      <c r="F112">
        <v>0</v>
      </c>
      <c r="G112" s="2">
        <v>15</v>
      </c>
      <c r="H112" s="2"/>
      <c r="I112" s="2">
        <v>4</v>
      </c>
      <c r="J112" s="2" t="s">
        <v>22</v>
      </c>
      <c r="K112" s="2">
        <v>0</v>
      </c>
      <c r="L112" s="2">
        <v>114.5</v>
      </c>
      <c r="M112" s="3">
        <v>0</v>
      </c>
      <c r="N112" s="3">
        <f>L112 + K112   +  M112 - (G112 + I112 + J112+ H112)</f>
        <v>88</v>
      </c>
      <c r="P112" t="s">
        <v>346</v>
      </c>
    </row>
    <row r="113" spans="1:16" ht="15" hidden="1" customHeight="1" x14ac:dyDescent="0.25">
      <c r="A113" t="s">
        <v>347</v>
      </c>
      <c r="B113" t="s">
        <v>32</v>
      </c>
      <c r="D113" t="s">
        <v>348</v>
      </c>
      <c r="E113">
        <v>0</v>
      </c>
      <c r="F113">
        <v>12</v>
      </c>
      <c r="G113" s="2">
        <v>15</v>
      </c>
      <c r="H113" s="2"/>
      <c r="I113" s="2">
        <v>0</v>
      </c>
      <c r="J113" s="2" t="s">
        <v>22</v>
      </c>
      <c r="K113" s="2">
        <v>0</v>
      </c>
      <c r="L113" s="2">
        <v>0</v>
      </c>
      <c r="M113" s="3">
        <v>-45</v>
      </c>
      <c r="N113" s="3">
        <f>L113 + K113   +  M113 - (G113 + I113 + J113)</f>
        <v>-67.5</v>
      </c>
      <c r="P113" t="s">
        <v>349</v>
      </c>
    </row>
    <row r="114" spans="1:16" ht="15" customHeight="1" x14ac:dyDescent="0.25">
      <c r="A114" t="s">
        <v>350</v>
      </c>
      <c r="B114" t="s">
        <v>50</v>
      </c>
      <c r="D114" t="s">
        <v>351</v>
      </c>
      <c r="E114">
        <v>0</v>
      </c>
      <c r="F114">
        <v>0</v>
      </c>
      <c r="G114" s="2">
        <v>0</v>
      </c>
      <c r="H114" s="2"/>
      <c r="I114" s="2">
        <v>0</v>
      </c>
      <c r="J114" s="2">
        <v>0</v>
      </c>
      <c r="K114" s="2">
        <v>0</v>
      </c>
      <c r="L114" s="2">
        <v>0</v>
      </c>
      <c r="M114" s="3">
        <v>0</v>
      </c>
      <c r="N114" s="3">
        <f>L114 + K114   +  M114 - (G114 + I114 + J114+ H114)</f>
        <v>0</v>
      </c>
      <c r="P114" t="s">
        <v>352</v>
      </c>
    </row>
    <row r="115" spans="1:16" ht="15" hidden="1" customHeight="1" x14ac:dyDescent="0.25">
      <c r="A115" t="s">
        <v>353</v>
      </c>
      <c r="B115" t="s">
        <v>20</v>
      </c>
      <c r="D115" t="s">
        <v>354</v>
      </c>
      <c r="E115">
        <v>12</v>
      </c>
      <c r="F115">
        <v>12</v>
      </c>
      <c r="G115" s="2">
        <v>25</v>
      </c>
      <c r="H115" s="2"/>
      <c r="I115" s="2">
        <v>0</v>
      </c>
      <c r="J115" s="2" t="s">
        <v>22</v>
      </c>
      <c r="K115" s="2">
        <v>65</v>
      </c>
      <c r="L115" s="2">
        <v>0</v>
      </c>
      <c r="M115" s="3">
        <v>-65</v>
      </c>
      <c r="N115" s="3">
        <f>L115 + K115   +  M115 - (G115 + I115 + J115)</f>
        <v>-32.5</v>
      </c>
      <c r="P115" t="s">
        <v>355</v>
      </c>
    </row>
    <row r="116" spans="1:16" ht="15" customHeight="1" x14ac:dyDescent="0.25">
      <c r="A116" t="s">
        <v>356</v>
      </c>
      <c r="B116" t="s">
        <v>32</v>
      </c>
      <c r="D116" t="s">
        <v>357</v>
      </c>
      <c r="E116">
        <v>0</v>
      </c>
      <c r="F116">
        <v>0</v>
      </c>
      <c r="G116" s="2">
        <v>0</v>
      </c>
      <c r="H116" s="2"/>
      <c r="I116" s="2">
        <v>0</v>
      </c>
      <c r="J116" s="2" t="s">
        <v>22</v>
      </c>
      <c r="K116" s="2">
        <v>0</v>
      </c>
      <c r="L116" s="2">
        <v>0</v>
      </c>
      <c r="M116" s="3">
        <v>0</v>
      </c>
      <c r="N116" s="3">
        <f>L116 + K116   +  M116 - (G116 + I116 + J116+ H116)</f>
        <v>-7.5</v>
      </c>
      <c r="P116" t="s">
        <v>358</v>
      </c>
    </row>
    <row r="117" spans="1:16" ht="15" hidden="1" customHeight="1" x14ac:dyDescent="0.25">
      <c r="A117" t="s">
        <v>359</v>
      </c>
      <c r="B117" t="s">
        <v>46</v>
      </c>
      <c r="C117">
        <v>1</v>
      </c>
      <c r="D117" t="s">
        <v>360</v>
      </c>
      <c r="E117">
        <v>0</v>
      </c>
      <c r="F117">
        <v>0</v>
      </c>
      <c r="G117" s="2">
        <v>0</v>
      </c>
      <c r="H117" s="2"/>
      <c r="I117" s="2">
        <v>0</v>
      </c>
      <c r="J117" s="2" t="s">
        <v>22</v>
      </c>
      <c r="K117" s="2">
        <v>0</v>
      </c>
      <c r="L117" s="2">
        <v>22.5</v>
      </c>
      <c r="M117" s="3">
        <v>-15</v>
      </c>
      <c r="N117" s="3">
        <f>L117 + K117   +  M117 - (G117 + I117 + J117)</f>
        <v>0</v>
      </c>
      <c r="P117" t="s">
        <v>361</v>
      </c>
    </row>
    <row r="118" spans="1:16" ht="15" hidden="1" customHeight="1" x14ac:dyDescent="0.25">
      <c r="A118" t="s">
        <v>362</v>
      </c>
      <c r="B118" t="s">
        <v>25</v>
      </c>
      <c r="D118" t="s">
        <v>363</v>
      </c>
      <c r="E118">
        <v>0</v>
      </c>
      <c r="F118">
        <v>0</v>
      </c>
      <c r="G118" s="2">
        <v>0</v>
      </c>
      <c r="H118" s="2"/>
      <c r="I118" s="2">
        <v>0</v>
      </c>
      <c r="J118" s="2" t="s">
        <v>22</v>
      </c>
      <c r="K118" s="2">
        <v>0</v>
      </c>
      <c r="L118" s="2">
        <v>0</v>
      </c>
      <c r="M118" s="3">
        <v>-37.5</v>
      </c>
      <c r="N118" s="3">
        <f>L118 + K118   +  M118 - (G118 + I118 + J118)</f>
        <v>-45</v>
      </c>
      <c r="P118" t="s">
        <v>364</v>
      </c>
    </row>
    <row r="119" spans="1:16" ht="15" customHeight="1" x14ac:dyDescent="0.25">
      <c r="A119" t="s">
        <v>365</v>
      </c>
      <c r="B119" t="s">
        <v>20</v>
      </c>
      <c r="C119">
        <v>1</v>
      </c>
      <c r="D119" t="s">
        <v>366</v>
      </c>
      <c r="E119">
        <v>6</v>
      </c>
      <c r="F119">
        <v>0</v>
      </c>
      <c r="G119" s="2">
        <v>12</v>
      </c>
      <c r="H119" s="2"/>
      <c r="I119" s="2">
        <v>0</v>
      </c>
      <c r="J119" s="2" t="s">
        <v>22</v>
      </c>
      <c r="K119" s="2">
        <v>0</v>
      </c>
      <c r="L119" s="2">
        <v>40</v>
      </c>
      <c r="M119" s="3">
        <v>0</v>
      </c>
      <c r="N119" s="3">
        <f t="shared" ref="N119:N123" si="16">L119 + K119   +  M119 - (G119 + I119 + J119+ H119)</f>
        <v>20.5</v>
      </c>
      <c r="P119" t="s">
        <v>367</v>
      </c>
    </row>
    <row r="120" spans="1:16" ht="15" customHeight="1" x14ac:dyDescent="0.25">
      <c r="A120" t="s">
        <v>368</v>
      </c>
      <c r="B120" t="s">
        <v>50</v>
      </c>
      <c r="C120">
        <v>1</v>
      </c>
      <c r="D120" t="s">
        <v>369</v>
      </c>
      <c r="E120">
        <v>0</v>
      </c>
      <c r="F120">
        <v>0</v>
      </c>
      <c r="G120" s="2">
        <v>0</v>
      </c>
      <c r="H120" s="2"/>
      <c r="I120" s="2">
        <v>4</v>
      </c>
      <c r="J120" s="2" t="s">
        <v>22</v>
      </c>
      <c r="K120" s="2">
        <v>0</v>
      </c>
      <c r="L120" s="2">
        <v>84.5</v>
      </c>
      <c r="M120" s="3">
        <v>0</v>
      </c>
      <c r="N120" s="3">
        <f t="shared" si="16"/>
        <v>73</v>
      </c>
      <c r="P120" t="s">
        <v>370</v>
      </c>
    </row>
    <row r="121" spans="1:16" ht="15" customHeight="1" x14ac:dyDescent="0.25">
      <c r="A121" t="s">
        <v>371</v>
      </c>
      <c r="B121" t="s">
        <v>42</v>
      </c>
      <c r="D121" t="s">
        <v>372</v>
      </c>
      <c r="E121">
        <v>0</v>
      </c>
      <c r="F121">
        <v>0</v>
      </c>
      <c r="G121" s="2">
        <v>0</v>
      </c>
      <c r="H121" s="2"/>
      <c r="I121" s="2">
        <v>0</v>
      </c>
      <c r="J121" s="2">
        <v>0</v>
      </c>
      <c r="K121" s="2">
        <v>0</v>
      </c>
      <c r="L121" s="2">
        <v>15</v>
      </c>
      <c r="M121" s="3">
        <v>0</v>
      </c>
      <c r="N121" s="3">
        <f t="shared" si="16"/>
        <v>15</v>
      </c>
      <c r="P121" t="s">
        <v>373</v>
      </c>
    </row>
    <row r="122" spans="1:16" ht="15" customHeight="1" x14ac:dyDescent="0.25">
      <c r="A122" t="s">
        <v>374</v>
      </c>
      <c r="B122" t="s">
        <v>42</v>
      </c>
      <c r="D122" t="s">
        <v>375</v>
      </c>
      <c r="E122">
        <v>12</v>
      </c>
      <c r="F122">
        <v>4</v>
      </c>
      <c r="G122" s="2">
        <v>23</v>
      </c>
      <c r="H122" s="2"/>
      <c r="I122" s="2">
        <v>0</v>
      </c>
      <c r="J122" s="2" t="s">
        <v>22</v>
      </c>
      <c r="K122" s="2">
        <v>0</v>
      </c>
      <c r="L122" s="2">
        <v>131.5</v>
      </c>
      <c r="M122" s="3">
        <v>0</v>
      </c>
      <c r="N122" s="3">
        <f t="shared" si="16"/>
        <v>101</v>
      </c>
      <c r="P122" t="s">
        <v>376</v>
      </c>
    </row>
    <row r="123" spans="1:16" ht="15" customHeight="1" x14ac:dyDescent="0.25">
      <c r="A123" t="s">
        <v>377</v>
      </c>
      <c r="B123" t="s">
        <v>20</v>
      </c>
      <c r="C123">
        <v>1</v>
      </c>
      <c r="D123" t="s">
        <v>378</v>
      </c>
      <c r="E123">
        <v>0</v>
      </c>
      <c r="F123">
        <v>0</v>
      </c>
      <c r="G123" s="2">
        <v>0</v>
      </c>
      <c r="H123" s="2"/>
      <c r="I123" s="2">
        <v>4</v>
      </c>
      <c r="J123" s="2">
        <v>0</v>
      </c>
      <c r="K123" s="2">
        <v>0</v>
      </c>
      <c r="L123" s="2">
        <v>19</v>
      </c>
      <c r="M123" s="3">
        <v>0</v>
      </c>
      <c r="N123" s="3">
        <f t="shared" si="16"/>
        <v>15</v>
      </c>
      <c r="P123" t="s">
        <v>379</v>
      </c>
    </row>
    <row r="124" spans="1:16" ht="15" hidden="1" customHeight="1" x14ac:dyDescent="0.25">
      <c r="A124" t="s">
        <v>380</v>
      </c>
      <c r="B124" t="s">
        <v>16</v>
      </c>
      <c r="C124">
        <v>1</v>
      </c>
      <c r="D124" t="s">
        <v>381</v>
      </c>
      <c r="E124">
        <v>7</v>
      </c>
      <c r="F124">
        <v>0</v>
      </c>
      <c r="G124" s="2">
        <v>14</v>
      </c>
      <c r="H124" s="2"/>
      <c r="I124" s="2">
        <v>0</v>
      </c>
      <c r="J124" s="2" t="s">
        <v>22</v>
      </c>
      <c r="K124" s="2">
        <v>0</v>
      </c>
      <c r="L124" s="2">
        <v>82.5</v>
      </c>
      <c r="M124" s="3">
        <v>-45</v>
      </c>
      <c r="N124" s="3">
        <f>L124 + K124   +  M124 - (G124 + I124 + J124)</f>
        <v>16</v>
      </c>
      <c r="P124" t="s">
        <v>382</v>
      </c>
    </row>
    <row r="125" spans="1:16" ht="15" customHeight="1" x14ac:dyDescent="0.25">
      <c r="A125" t="s">
        <v>383</v>
      </c>
      <c r="B125" t="s">
        <v>16</v>
      </c>
      <c r="C125">
        <v>1</v>
      </c>
      <c r="D125" t="s">
        <v>384</v>
      </c>
      <c r="E125">
        <v>0</v>
      </c>
      <c r="F125">
        <v>0</v>
      </c>
      <c r="G125" s="2">
        <v>0</v>
      </c>
      <c r="H125" s="2"/>
      <c r="I125" s="2">
        <v>0</v>
      </c>
      <c r="J125" s="2" t="s">
        <v>22</v>
      </c>
      <c r="K125" s="2">
        <v>0</v>
      </c>
      <c r="L125" s="2">
        <v>7.5</v>
      </c>
      <c r="M125" s="3">
        <v>0</v>
      </c>
      <c r="N125" s="3">
        <f t="shared" ref="N125:N126" si="17">L125 + K125   +  M125 - (G125 + I125 + J125+ H125)</f>
        <v>0</v>
      </c>
      <c r="P125" t="s">
        <v>385</v>
      </c>
    </row>
    <row r="126" spans="1:16" ht="15" customHeight="1" x14ac:dyDescent="0.25">
      <c r="A126" t="s">
        <v>386</v>
      </c>
      <c r="B126" t="s">
        <v>16</v>
      </c>
      <c r="C126">
        <v>1</v>
      </c>
      <c r="D126" t="s">
        <v>387</v>
      </c>
      <c r="E126">
        <v>12</v>
      </c>
      <c r="F126">
        <v>0</v>
      </c>
      <c r="G126" s="2">
        <v>15</v>
      </c>
      <c r="H126" s="2"/>
      <c r="I126" s="2">
        <v>0</v>
      </c>
      <c r="J126" s="2" t="s">
        <v>22</v>
      </c>
      <c r="K126" s="2">
        <v>0</v>
      </c>
      <c r="L126" s="2">
        <v>37.5</v>
      </c>
      <c r="M126" s="3">
        <v>0</v>
      </c>
      <c r="N126" s="3">
        <f t="shared" si="17"/>
        <v>15</v>
      </c>
      <c r="P126" t="s">
        <v>388</v>
      </c>
    </row>
    <row r="127" spans="1:16" ht="15" hidden="1" customHeight="1" x14ac:dyDescent="0.25">
      <c r="A127" t="s">
        <v>389</v>
      </c>
      <c r="B127" t="s">
        <v>46</v>
      </c>
      <c r="C127">
        <v>1</v>
      </c>
      <c r="D127" t="s">
        <v>390</v>
      </c>
      <c r="E127">
        <v>12</v>
      </c>
      <c r="F127">
        <v>3</v>
      </c>
      <c r="G127" s="2">
        <v>21</v>
      </c>
      <c r="H127" s="2"/>
      <c r="I127" s="2">
        <v>0</v>
      </c>
      <c r="J127" s="2" t="s">
        <v>22</v>
      </c>
      <c r="K127" s="2">
        <v>0</v>
      </c>
      <c r="L127" s="2">
        <v>34.5</v>
      </c>
      <c r="M127" s="3">
        <v>-12</v>
      </c>
      <c r="N127" s="3">
        <f>L127 + K127   +  M127 - (G127 + I127 + J127)</f>
        <v>-6</v>
      </c>
      <c r="P127" t="s">
        <v>391</v>
      </c>
    </row>
    <row r="128" spans="1:16" ht="15" customHeight="1" x14ac:dyDescent="0.25">
      <c r="A128" t="s">
        <v>392</v>
      </c>
      <c r="B128" t="s">
        <v>50</v>
      </c>
      <c r="C128">
        <v>1</v>
      </c>
      <c r="D128" t="s">
        <v>393</v>
      </c>
      <c r="E128">
        <v>0</v>
      </c>
      <c r="F128">
        <v>0</v>
      </c>
      <c r="G128" s="2">
        <v>0</v>
      </c>
      <c r="H128" s="2"/>
      <c r="I128" s="2">
        <v>0</v>
      </c>
      <c r="J128" s="2" t="s">
        <v>22</v>
      </c>
      <c r="K128" s="2">
        <v>0</v>
      </c>
      <c r="L128" s="2">
        <v>140.5</v>
      </c>
      <c r="M128" s="3">
        <v>0</v>
      </c>
      <c r="N128" s="3">
        <f t="shared" ref="N128:N129" si="18">L128 + K128   +  M128 - (G128 + I128 + J128+ H128)</f>
        <v>133</v>
      </c>
      <c r="P128" t="s">
        <v>394</v>
      </c>
    </row>
    <row r="129" spans="1:16" ht="15" customHeight="1" x14ac:dyDescent="0.25">
      <c r="A129" t="s">
        <v>395</v>
      </c>
      <c r="B129" t="s">
        <v>16</v>
      </c>
      <c r="C129">
        <v>1</v>
      </c>
      <c r="D129" t="s">
        <v>396</v>
      </c>
      <c r="E129">
        <v>0</v>
      </c>
      <c r="F129">
        <v>0</v>
      </c>
      <c r="G129" s="2">
        <v>0</v>
      </c>
      <c r="H129" s="2"/>
      <c r="I129" s="2">
        <v>0</v>
      </c>
      <c r="J129" s="2" t="s">
        <v>22</v>
      </c>
      <c r="K129" s="2">
        <v>0</v>
      </c>
      <c r="L129" s="2">
        <v>7.5</v>
      </c>
      <c r="M129" s="3">
        <v>0</v>
      </c>
      <c r="N129" s="3">
        <f t="shared" si="18"/>
        <v>0</v>
      </c>
      <c r="P129" t="s">
        <v>397</v>
      </c>
    </row>
    <row r="130" spans="1:16" ht="15" hidden="1" customHeight="1" x14ac:dyDescent="0.25">
      <c r="A130" t="s">
        <v>398</v>
      </c>
      <c r="B130" t="s">
        <v>25</v>
      </c>
      <c r="D130" t="s">
        <v>399</v>
      </c>
      <c r="E130">
        <v>0</v>
      </c>
      <c r="F130">
        <v>0</v>
      </c>
      <c r="G130" s="2">
        <v>0</v>
      </c>
      <c r="H130" s="2"/>
      <c r="I130" s="2">
        <v>0</v>
      </c>
      <c r="J130" s="2" t="s">
        <v>22</v>
      </c>
      <c r="K130" s="2">
        <v>0</v>
      </c>
      <c r="L130" s="2">
        <v>137.5</v>
      </c>
      <c r="M130" s="3">
        <v>-15</v>
      </c>
      <c r="N130" s="3">
        <f>L130 + K130   +  M130 - (G130 + I130 + J130)</f>
        <v>115</v>
      </c>
      <c r="P130" t="s">
        <v>400</v>
      </c>
    </row>
    <row r="131" spans="1:16" ht="15" customHeight="1" x14ac:dyDescent="0.25">
      <c r="A131" t="s">
        <v>401</v>
      </c>
      <c r="B131" t="s">
        <v>50</v>
      </c>
      <c r="C131">
        <v>1</v>
      </c>
      <c r="D131" t="s">
        <v>402</v>
      </c>
      <c r="E131">
        <v>0</v>
      </c>
      <c r="F131">
        <v>0</v>
      </c>
      <c r="G131" s="2">
        <v>0</v>
      </c>
      <c r="H131" s="2"/>
      <c r="I131" s="2">
        <v>0</v>
      </c>
      <c r="J131" s="2">
        <v>0</v>
      </c>
      <c r="K131" s="2">
        <v>0</v>
      </c>
      <c r="L131" s="2">
        <v>5</v>
      </c>
      <c r="M131" s="3">
        <v>0</v>
      </c>
      <c r="N131" s="3">
        <f t="shared" ref="N131:N141" si="19">L131 + K131   +  M131 - (G131 + I131 + J131+ H131)</f>
        <v>5</v>
      </c>
      <c r="P131" t="s">
        <v>403</v>
      </c>
    </row>
    <row r="132" spans="1:16" ht="15" customHeight="1" x14ac:dyDescent="0.25">
      <c r="A132" t="s">
        <v>404</v>
      </c>
      <c r="B132" t="s">
        <v>20</v>
      </c>
      <c r="C132">
        <v>1</v>
      </c>
      <c r="D132" t="s">
        <v>405</v>
      </c>
      <c r="E132">
        <v>2</v>
      </c>
      <c r="F132">
        <v>0</v>
      </c>
      <c r="G132" s="2">
        <v>4</v>
      </c>
      <c r="H132" s="2"/>
      <c r="I132" s="2">
        <v>0</v>
      </c>
      <c r="J132" s="2" t="s">
        <v>22</v>
      </c>
      <c r="K132" s="2">
        <v>0</v>
      </c>
      <c r="L132" s="2">
        <v>115</v>
      </c>
      <c r="M132" s="3">
        <v>40</v>
      </c>
      <c r="N132" s="3">
        <f t="shared" si="19"/>
        <v>143.5</v>
      </c>
      <c r="P132" t="s">
        <v>406</v>
      </c>
    </row>
    <row r="133" spans="1:16" ht="15" customHeight="1" x14ac:dyDescent="0.25">
      <c r="A133" t="s">
        <v>407</v>
      </c>
      <c r="B133" t="s">
        <v>16</v>
      </c>
      <c r="D133" t="s">
        <v>408</v>
      </c>
      <c r="E133">
        <v>0</v>
      </c>
      <c r="F133">
        <v>0</v>
      </c>
      <c r="G133" s="2">
        <v>0</v>
      </c>
      <c r="H133" s="2"/>
      <c r="I133" s="2">
        <v>0</v>
      </c>
      <c r="J133" s="2">
        <v>0</v>
      </c>
      <c r="K133" s="2">
        <v>0</v>
      </c>
      <c r="L133" s="2">
        <f>62.5-2.5-15-25-20</f>
        <v>0</v>
      </c>
      <c r="M133" s="3">
        <v>0</v>
      </c>
      <c r="N133" s="3">
        <f t="shared" si="19"/>
        <v>0</v>
      </c>
      <c r="P133" t="s">
        <v>409</v>
      </c>
    </row>
    <row r="134" spans="1:16" ht="15" customHeight="1" x14ac:dyDescent="0.25">
      <c r="A134" t="s">
        <v>410</v>
      </c>
      <c r="B134" t="s">
        <v>25</v>
      </c>
      <c r="C134">
        <v>1</v>
      </c>
      <c r="D134" t="s">
        <v>411</v>
      </c>
      <c r="E134">
        <v>0</v>
      </c>
      <c r="F134">
        <v>0</v>
      </c>
      <c r="G134" s="2">
        <v>0</v>
      </c>
      <c r="H134" s="2"/>
      <c r="I134" s="2">
        <v>0</v>
      </c>
      <c r="J134" s="2" t="s">
        <v>22</v>
      </c>
      <c r="K134" s="2">
        <v>0</v>
      </c>
      <c r="L134" s="2">
        <v>122.5</v>
      </c>
      <c r="M134" s="3">
        <v>0</v>
      </c>
      <c r="N134" s="3">
        <f t="shared" si="19"/>
        <v>115</v>
      </c>
      <c r="P134" t="s">
        <v>412</v>
      </c>
    </row>
    <row r="135" spans="1:16" ht="15" customHeight="1" x14ac:dyDescent="0.25">
      <c r="A135" t="s">
        <v>413</v>
      </c>
      <c r="B135" t="s">
        <v>46</v>
      </c>
      <c r="C135">
        <v>1</v>
      </c>
      <c r="D135" t="s">
        <v>414</v>
      </c>
      <c r="E135">
        <v>0</v>
      </c>
      <c r="F135">
        <v>0</v>
      </c>
      <c r="G135" s="2">
        <v>0</v>
      </c>
      <c r="H135" s="2"/>
      <c r="I135" s="2">
        <v>0</v>
      </c>
      <c r="J135" s="2" t="s">
        <v>22</v>
      </c>
      <c r="K135" s="2">
        <v>0</v>
      </c>
      <c r="L135" s="2">
        <v>0</v>
      </c>
      <c r="M135" s="3">
        <v>7.5</v>
      </c>
      <c r="N135" s="3">
        <f t="shared" si="19"/>
        <v>0</v>
      </c>
      <c r="P135" t="s">
        <v>415</v>
      </c>
    </row>
    <row r="136" spans="1:16" ht="15" customHeight="1" x14ac:dyDescent="0.25">
      <c r="A136" t="s">
        <v>416</v>
      </c>
      <c r="B136" t="s">
        <v>16</v>
      </c>
      <c r="C136">
        <v>1</v>
      </c>
      <c r="D136" t="s">
        <v>417</v>
      </c>
      <c r="E136">
        <v>0</v>
      </c>
      <c r="F136">
        <v>0</v>
      </c>
      <c r="G136" s="2">
        <v>0</v>
      </c>
      <c r="H136" s="2"/>
      <c r="I136" s="2">
        <v>0</v>
      </c>
      <c r="J136" s="2">
        <v>0</v>
      </c>
      <c r="K136" s="2">
        <v>0</v>
      </c>
      <c r="L136" s="2">
        <v>0</v>
      </c>
      <c r="M136" s="3">
        <v>0</v>
      </c>
      <c r="N136" s="3">
        <f t="shared" si="19"/>
        <v>0</v>
      </c>
      <c r="P136" t="s">
        <v>418</v>
      </c>
    </row>
    <row r="137" spans="1:16" ht="15" customHeight="1" x14ac:dyDescent="0.25">
      <c r="A137" t="s">
        <v>419</v>
      </c>
      <c r="B137" t="s">
        <v>16</v>
      </c>
      <c r="C137">
        <v>1</v>
      </c>
      <c r="D137" t="s">
        <v>420</v>
      </c>
      <c r="E137">
        <v>0</v>
      </c>
      <c r="F137">
        <v>0</v>
      </c>
      <c r="G137" s="2">
        <v>0</v>
      </c>
      <c r="H137" s="2"/>
      <c r="I137" s="2">
        <v>0</v>
      </c>
      <c r="J137" s="2">
        <v>0</v>
      </c>
      <c r="K137" s="2">
        <v>0</v>
      </c>
      <c r="L137" s="2">
        <v>0</v>
      </c>
      <c r="M137" s="3">
        <v>0</v>
      </c>
      <c r="N137" s="3">
        <f t="shared" si="19"/>
        <v>0</v>
      </c>
      <c r="P137" t="s">
        <v>421</v>
      </c>
    </row>
    <row r="138" spans="1:16" ht="15" customHeight="1" x14ac:dyDescent="0.25">
      <c r="A138" t="s">
        <v>422</v>
      </c>
      <c r="B138" t="s">
        <v>42</v>
      </c>
      <c r="C138">
        <v>1</v>
      </c>
      <c r="D138" t="s">
        <v>423</v>
      </c>
      <c r="E138">
        <v>0</v>
      </c>
      <c r="F138">
        <v>12</v>
      </c>
      <c r="G138" s="2">
        <v>15</v>
      </c>
      <c r="H138" s="2"/>
      <c r="I138" s="2">
        <v>0</v>
      </c>
      <c r="J138" s="2" t="s">
        <v>22</v>
      </c>
      <c r="K138" s="2">
        <v>0</v>
      </c>
      <c r="L138" s="2">
        <v>62.5</v>
      </c>
      <c r="M138" s="3">
        <v>0</v>
      </c>
      <c r="N138" s="3">
        <f t="shared" si="19"/>
        <v>40</v>
      </c>
      <c r="P138" t="s">
        <v>424</v>
      </c>
    </row>
    <row r="139" spans="1:16" ht="15" customHeight="1" x14ac:dyDescent="0.25">
      <c r="A139" t="s">
        <v>425</v>
      </c>
      <c r="B139" t="s">
        <v>32</v>
      </c>
      <c r="C139">
        <v>1</v>
      </c>
      <c r="D139" t="s">
        <v>426</v>
      </c>
      <c r="E139">
        <v>0</v>
      </c>
      <c r="F139">
        <v>5</v>
      </c>
      <c r="G139" s="2">
        <v>10</v>
      </c>
      <c r="H139" s="2"/>
      <c r="I139" s="2">
        <v>0</v>
      </c>
      <c r="J139" s="2" t="s">
        <v>22</v>
      </c>
      <c r="K139" s="2">
        <v>0</v>
      </c>
      <c r="L139" s="2">
        <v>72.5</v>
      </c>
      <c r="M139" s="3">
        <v>32</v>
      </c>
      <c r="N139" s="3">
        <f t="shared" si="19"/>
        <v>87</v>
      </c>
      <c r="P139" t="s">
        <v>427</v>
      </c>
    </row>
    <row r="140" spans="1:16" ht="15" customHeight="1" x14ac:dyDescent="0.25">
      <c r="A140" t="s">
        <v>428</v>
      </c>
      <c r="B140" t="s">
        <v>16</v>
      </c>
      <c r="C140">
        <v>1</v>
      </c>
      <c r="D140" t="s">
        <v>429</v>
      </c>
      <c r="E140">
        <v>12</v>
      </c>
      <c r="F140">
        <v>0</v>
      </c>
      <c r="G140" s="2">
        <v>15</v>
      </c>
      <c r="H140" s="2"/>
      <c r="I140" s="2">
        <v>0</v>
      </c>
      <c r="J140" s="2">
        <v>0</v>
      </c>
      <c r="K140" s="2">
        <v>0</v>
      </c>
      <c r="L140" s="2">
        <v>20.5</v>
      </c>
      <c r="M140" s="3">
        <v>0</v>
      </c>
      <c r="N140" s="3">
        <f t="shared" si="19"/>
        <v>5.5</v>
      </c>
      <c r="P140" t="s">
        <v>323</v>
      </c>
    </row>
    <row r="141" spans="1:16" ht="15" customHeight="1" x14ac:dyDescent="0.25">
      <c r="A141" t="s">
        <v>430</v>
      </c>
      <c r="B141" t="s">
        <v>50</v>
      </c>
      <c r="C141">
        <v>1</v>
      </c>
      <c r="D141" t="s">
        <v>431</v>
      </c>
      <c r="E141">
        <v>11</v>
      </c>
      <c r="F141">
        <v>0</v>
      </c>
      <c r="G141" s="2">
        <v>15</v>
      </c>
      <c r="H141" s="2"/>
      <c r="I141" s="2">
        <v>0</v>
      </c>
      <c r="J141" s="2">
        <v>0</v>
      </c>
      <c r="K141" s="2">
        <v>0</v>
      </c>
      <c r="L141" s="2">
        <v>15</v>
      </c>
      <c r="M141" s="3">
        <v>0</v>
      </c>
      <c r="N141" s="3">
        <f t="shared" si="19"/>
        <v>0</v>
      </c>
      <c r="P141" t="s">
        <v>247</v>
      </c>
    </row>
    <row r="142" spans="1:16" ht="15" hidden="1" customHeight="1" x14ac:dyDescent="0.25">
      <c r="A142" t="s">
        <v>432</v>
      </c>
      <c r="B142" t="s">
        <v>42</v>
      </c>
      <c r="D142" t="s">
        <v>433</v>
      </c>
      <c r="E142">
        <v>0</v>
      </c>
      <c r="F142">
        <v>0</v>
      </c>
      <c r="G142" s="2">
        <v>0</v>
      </c>
      <c r="H142" s="2"/>
      <c r="I142" s="2">
        <v>0</v>
      </c>
      <c r="J142" s="2" t="s">
        <v>22</v>
      </c>
      <c r="K142" s="2">
        <v>0</v>
      </c>
      <c r="L142" s="2">
        <v>25</v>
      </c>
      <c r="M142" s="3">
        <v>-37.5</v>
      </c>
      <c r="N142" s="3">
        <f>L142 + K142   +  M142 - (G142 + I142 + J142)</f>
        <v>-20</v>
      </c>
      <c r="P142" t="s">
        <v>237</v>
      </c>
    </row>
    <row r="143" spans="1:16" ht="15" customHeight="1" x14ac:dyDescent="0.25">
      <c r="A143" t="s">
        <v>434</v>
      </c>
      <c r="B143" t="s">
        <v>20</v>
      </c>
      <c r="D143" t="s">
        <v>435</v>
      </c>
      <c r="E143">
        <v>0</v>
      </c>
      <c r="F143">
        <v>0</v>
      </c>
      <c r="G143" s="2">
        <v>0</v>
      </c>
      <c r="H143" s="2"/>
      <c r="I143" s="2">
        <v>0</v>
      </c>
      <c r="J143" s="2" t="s">
        <v>22</v>
      </c>
      <c r="K143" s="2">
        <v>0</v>
      </c>
      <c r="L143" s="2">
        <f>77.5-7.5-15-15</f>
        <v>40</v>
      </c>
      <c r="M143" s="3">
        <v>0</v>
      </c>
      <c r="N143" s="3">
        <f t="shared" ref="N143:N145" si="20">L143 + K143   +  M143 - (G143 + I143 + J143+ H143)</f>
        <v>32.5</v>
      </c>
      <c r="P143" t="s">
        <v>436</v>
      </c>
    </row>
    <row r="144" spans="1:16" ht="15" customHeight="1" x14ac:dyDescent="0.25">
      <c r="A144" t="s">
        <v>437</v>
      </c>
      <c r="B144" t="s">
        <v>42</v>
      </c>
      <c r="D144" t="s">
        <v>438</v>
      </c>
      <c r="E144">
        <v>0</v>
      </c>
      <c r="F144">
        <v>0</v>
      </c>
      <c r="G144" s="2">
        <v>0</v>
      </c>
      <c r="H144" s="2"/>
      <c r="I144" s="2">
        <v>0</v>
      </c>
      <c r="J144" s="2">
        <v>0</v>
      </c>
      <c r="K144" s="2">
        <v>0</v>
      </c>
      <c r="L144" s="2">
        <v>0</v>
      </c>
      <c r="M144" s="3">
        <v>0</v>
      </c>
      <c r="N144" s="3">
        <f t="shared" si="20"/>
        <v>0</v>
      </c>
      <c r="P144" t="s">
        <v>439</v>
      </c>
    </row>
    <row r="145" spans="1:16" ht="15" customHeight="1" x14ac:dyDescent="0.25">
      <c r="A145" t="s">
        <v>440</v>
      </c>
      <c r="B145" t="s">
        <v>20</v>
      </c>
      <c r="D145" t="s">
        <v>441</v>
      </c>
      <c r="E145">
        <v>0</v>
      </c>
      <c r="F145">
        <v>0</v>
      </c>
      <c r="G145" s="2">
        <v>0</v>
      </c>
      <c r="H145" s="2"/>
      <c r="I145" s="2">
        <v>0</v>
      </c>
      <c r="J145" s="2">
        <v>0</v>
      </c>
      <c r="K145" s="2">
        <v>0</v>
      </c>
      <c r="L145" s="2">
        <v>0</v>
      </c>
      <c r="M145" s="3">
        <v>0</v>
      </c>
      <c r="N145" s="3">
        <f t="shared" si="20"/>
        <v>0</v>
      </c>
      <c r="P145" t="s">
        <v>439</v>
      </c>
    </row>
  </sheetData>
  <autoFilter ref="A1:P145" xr:uid="{00000000-0001-0000-0000-000000000000}">
    <filterColumn colId="12">
      <colorFilter dxfId="0" cellColor="0"/>
    </filterColumn>
    <sortState xmlns:xlrd2="http://schemas.microsoft.com/office/spreadsheetml/2017/richdata2" ref="A2:P145">
      <sortCondition ref="A1"/>
    </sortState>
  </autoFilter>
  <conditionalFormatting sqref="N2">
    <cfRule type="cellIs" dxfId="288" priority="1" stopIfTrue="1" operator="lessThan">
      <formula>0</formula>
    </cfRule>
  </conditionalFormatting>
  <conditionalFormatting sqref="M2">
    <cfRule type="cellIs" dxfId="287" priority="2" stopIfTrue="1" operator="lessThan">
      <formula>0</formula>
    </cfRule>
  </conditionalFormatting>
  <conditionalFormatting sqref="N3:N6 N8:N13 N15:N19 N21:N23 N25:N32 N34 N36:N37 N39:N45 N47:N50 N52:N60 N62:N68 N70:N72 N75 N77:N82 N84:N93 N96 N98:N99 N101:N104 N107:N110 N112 N114 N116 N119:N123 N125:N126 N128:N129 N131:N141 N143:N145">
    <cfRule type="cellIs" dxfId="286" priority="3" stopIfTrue="1" operator="lessThan">
      <formula>0</formula>
    </cfRule>
  </conditionalFormatting>
  <conditionalFormatting sqref="M3">
    <cfRule type="cellIs" dxfId="285" priority="4" stopIfTrue="1" operator="lessThan">
      <formula>0</formula>
    </cfRule>
  </conditionalFormatting>
  <conditionalFormatting sqref="M4">
    <cfRule type="cellIs" dxfId="283" priority="6" stopIfTrue="1" operator="lessThan">
      <formula>0</formula>
    </cfRule>
  </conditionalFormatting>
  <conditionalFormatting sqref="M5">
    <cfRule type="cellIs" dxfId="281" priority="8" stopIfTrue="1" operator="lessThan">
      <formula>0</formula>
    </cfRule>
  </conditionalFormatting>
  <conditionalFormatting sqref="M6">
    <cfRule type="cellIs" dxfId="279" priority="10" stopIfTrue="1" operator="lessThan">
      <formula>0</formula>
    </cfRule>
  </conditionalFormatting>
  <conditionalFormatting sqref="N7">
    <cfRule type="cellIs" dxfId="278" priority="11" stopIfTrue="1" operator="lessThan">
      <formula>0</formula>
    </cfRule>
  </conditionalFormatting>
  <conditionalFormatting sqref="M7">
    <cfRule type="cellIs" dxfId="277" priority="12" stopIfTrue="1" operator="lessThan">
      <formula>0</formula>
    </cfRule>
  </conditionalFormatting>
  <conditionalFormatting sqref="M8">
    <cfRule type="cellIs" dxfId="275" priority="14" stopIfTrue="1" operator="lessThan">
      <formula>0</formula>
    </cfRule>
  </conditionalFormatting>
  <conditionalFormatting sqref="M9">
    <cfRule type="cellIs" dxfId="273" priority="16" stopIfTrue="1" operator="lessThan">
      <formula>0</formula>
    </cfRule>
  </conditionalFormatting>
  <conditionalFormatting sqref="M10">
    <cfRule type="cellIs" dxfId="271" priority="18" stopIfTrue="1" operator="lessThan">
      <formula>0</formula>
    </cfRule>
  </conditionalFormatting>
  <conditionalFormatting sqref="M11">
    <cfRule type="cellIs" dxfId="269" priority="20" stopIfTrue="1" operator="lessThan">
      <formula>0</formula>
    </cfRule>
  </conditionalFormatting>
  <conditionalFormatting sqref="M12">
    <cfRule type="cellIs" dxfId="267" priority="22" stopIfTrue="1" operator="lessThan">
      <formula>0</formula>
    </cfRule>
  </conditionalFormatting>
  <conditionalFormatting sqref="M13">
    <cfRule type="cellIs" dxfId="265" priority="24" stopIfTrue="1" operator="lessThan">
      <formula>0</formula>
    </cfRule>
  </conditionalFormatting>
  <conditionalFormatting sqref="N14">
    <cfRule type="cellIs" dxfId="264" priority="25" stopIfTrue="1" operator="lessThan">
      <formula>0</formula>
    </cfRule>
  </conditionalFormatting>
  <conditionalFormatting sqref="M14">
    <cfRule type="cellIs" dxfId="263" priority="26" stopIfTrue="1" operator="lessThan">
      <formula>0</formula>
    </cfRule>
  </conditionalFormatting>
  <conditionalFormatting sqref="M15">
    <cfRule type="cellIs" dxfId="261" priority="28" stopIfTrue="1" operator="lessThan">
      <formula>0</formula>
    </cfRule>
  </conditionalFormatting>
  <conditionalFormatting sqref="M16">
    <cfRule type="cellIs" dxfId="259" priority="30" stopIfTrue="1" operator="lessThan">
      <formula>0</formula>
    </cfRule>
  </conditionalFormatting>
  <conditionalFormatting sqref="M17">
    <cfRule type="cellIs" dxfId="257" priority="32" stopIfTrue="1" operator="lessThan">
      <formula>0</formula>
    </cfRule>
  </conditionalFormatting>
  <conditionalFormatting sqref="M18">
    <cfRule type="cellIs" dxfId="255" priority="34" stopIfTrue="1" operator="lessThan">
      <formula>0</formula>
    </cfRule>
  </conditionalFormatting>
  <conditionalFormatting sqref="M19">
    <cfRule type="cellIs" dxfId="253" priority="36" stopIfTrue="1" operator="lessThan">
      <formula>0</formula>
    </cfRule>
  </conditionalFormatting>
  <conditionalFormatting sqref="N20">
    <cfRule type="cellIs" dxfId="252" priority="37" stopIfTrue="1" operator="lessThan">
      <formula>0</formula>
    </cfRule>
  </conditionalFormatting>
  <conditionalFormatting sqref="M20">
    <cfRule type="cellIs" dxfId="251" priority="38" stopIfTrue="1" operator="lessThan">
      <formula>0</formula>
    </cfRule>
  </conditionalFormatting>
  <conditionalFormatting sqref="M21">
    <cfRule type="cellIs" dxfId="249" priority="40" stopIfTrue="1" operator="lessThan">
      <formula>0</formula>
    </cfRule>
  </conditionalFormatting>
  <conditionalFormatting sqref="M22">
    <cfRule type="cellIs" dxfId="247" priority="42" stopIfTrue="1" operator="lessThan">
      <formula>0</formula>
    </cfRule>
  </conditionalFormatting>
  <conditionalFormatting sqref="M23">
    <cfRule type="cellIs" dxfId="245" priority="44" stopIfTrue="1" operator="lessThan">
      <formula>0</formula>
    </cfRule>
  </conditionalFormatting>
  <conditionalFormatting sqref="N24">
    <cfRule type="cellIs" dxfId="244" priority="45" stopIfTrue="1" operator="lessThan">
      <formula>0</formula>
    </cfRule>
  </conditionalFormatting>
  <conditionalFormatting sqref="M24">
    <cfRule type="cellIs" dxfId="243" priority="46" stopIfTrue="1" operator="lessThan">
      <formula>0</formula>
    </cfRule>
  </conditionalFormatting>
  <conditionalFormatting sqref="M25">
    <cfRule type="cellIs" dxfId="241" priority="48" stopIfTrue="1" operator="lessThan">
      <formula>0</formula>
    </cfRule>
  </conditionalFormatting>
  <conditionalFormatting sqref="M26">
    <cfRule type="cellIs" dxfId="239" priority="50" stopIfTrue="1" operator="lessThan">
      <formula>0</formula>
    </cfRule>
  </conditionalFormatting>
  <conditionalFormatting sqref="M27">
    <cfRule type="cellIs" dxfId="237" priority="52" stopIfTrue="1" operator="lessThan">
      <formula>0</formula>
    </cfRule>
  </conditionalFormatting>
  <conditionalFormatting sqref="M28">
    <cfRule type="cellIs" dxfId="235" priority="54" stopIfTrue="1" operator="lessThan">
      <formula>0</formula>
    </cfRule>
  </conditionalFormatting>
  <conditionalFormatting sqref="M29">
    <cfRule type="cellIs" dxfId="233" priority="56" stopIfTrue="1" operator="lessThan">
      <formula>0</formula>
    </cfRule>
  </conditionalFormatting>
  <conditionalFormatting sqref="M30">
    <cfRule type="cellIs" dxfId="231" priority="58" stopIfTrue="1" operator="lessThan">
      <formula>0</formula>
    </cfRule>
  </conditionalFormatting>
  <conditionalFormatting sqref="M31">
    <cfRule type="cellIs" dxfId="229" priority="60" stopIfTrue="1" operator="lessThan">
      <formula>0</formula>
    </cfRule>
  </conditionalFormatting>
  <conditionalFormatting sqref="M32">
    <cfRule type="cellIs" dxfId="227" priority="62" stopIfTrue="1" operator="lessThan">
      <formula>0</formula>
    </cfRule>
  </conditionalFormatting>
  <conditionalFormatting sqref="N33">
    <cfRule type="cellIs" dxfId="226" priority="63" stopIfTrue="1" operator="lessThan">
      <formula>0</formula>
    </cfRule>
  </conditionalFormatting>
  <conditionalFormatting sqref="M33">
    <cfRule type="cellIs" dxfId="225" priority="64" stopIfTrue="1" operator="lessThan">
      <formula>0</formula>
    </cfRule>
  </conditionalFormatting>
  <conditionalFormatting sqref="M34">
    <cfRule type="cellIs" dxfId="223" priority="66" stopIfTrue="1" operator="lessThan">
      <formula>0</formula>
    </cfRule>
  </conditionalFormatting>
  <conditionalFormatting sqref="N35">
    <cfRule type="cellIs" dxfId="222" priority="67" stopIfTrue="1" operator="lessThan">
      <formula>0</formula>
    </cfRule>
  </conditionalFormatting>
  <conditionalFormatting sqref="M35">
    <cfRule type="cellIs" dxfId="221" priority="68" stopIfTrue="1" operator="lessThan">
      <formula>0</formula>
    </cfRule>
  </conditionalFormatting>
  <conditionalFormatting sqref="M36">
    <cfRule type="cellIs" dxfId="219" priority="70" stopIfTrue="1" operator="lessThan">
      <formula>0</formula>
    </cfRule>
  </conditionalFormatting>
  <conditionalFormatting sqref="M37">
    <cfRule type="cellIs" dxfId="217" priority="72" stopIfTrue="1" operator="lessThan">
      <formula>0</formula>
    </cfRule>
  </conditionalFormatting>
  <conditionalFormatting sqref="N38">
    <cfRule type="cellIs" dxfId="216" priority="73" stopIfTrue="1" operator="lessThan">
      <formula>0</formula>
    </cfRule>
  </conditionalFormatting>
  <conditionalFormatting sqref="M38">
    <cfRule type="cellIs" dxfId="215" priority="74" stopIfTrue="1" operator="lessThan">
      <formula>0</formula>
    </cfRule>
  </conditionalFormatting>
  <conditionalFormatting sqref="M39">
    <cfRule type="cellIs" dxfId="213" priority="76" stopIfTrue="1" operator="lessThan">
      <formula>0</formula>
    </cfRule>
  </conditionalFormatting>
  <conditionalFormatting sqref="M40">
    <cfRule type="cellIs" dxfId="211" priority="78" stopIfTrue="1" operator="lessThan">
      <formula>0</formula>
    </cfRule>
  </conditionalFormatting>
  <conditionalFormatting sqref="M41">
    <cfRule type="cellIs" dxfId="209" priority="80" stopIfTrue="1" operator="lessThan">
      <formula>0</formula>
    </cfRule>
  </conditionalFormatting>
  <conditionalFormatting sqref="M42">
    <cfRule type="cellIs" dxfId="207" priority="82" stopIfTrue="1" operator="lessThan">
      <formula>0</formula>
    </cfRule>
  </conditionalFormatting>
  <conditionalFormatting sqref="M43">
    <cfRule type="cellIs" dxfId="205" priority="84" stopIfTrue="1" operator="lessThan">
      <formula>0</formula>
    </cfRule>
  </conditionalFormatting>
  <conditionalFormatting sqref="M44">
    <cfRule type="cellIs" dxfId="203" priority="86" stopIfTrue="1" operator="lessThan">
      <formula>0</formula>
    </cfRule>
  </conditionalFormatting>
  <conditionalFormatting sqref="M45">
    <cfRule type="cellIs" dxfId="201" priority="88" stopIfTrue="1" operator="lessThan">
      <formula>0</formula>
    </cfRule>
  </conditionalFormatting>
  <conditionalFormatting sqref="N46">
    <cfRule type="cellIs" dxfId="200" priority="89" stopIfTrue="1" operator="lessThan">
      <formula>0</formula>
    </cfRule>
  </conditionalFormatting>
  <conditionalFormatting sqref="M46">
    <cfRule type="cellIs" dxfId="199" priority="90" stopIfTrue="1" operator="lessThan">
      <formula>0</formula>
    </cfRule>
  </conditionalFormatting>
  <conditionalFormatting sqref="M47">
    <cfRule type="cellIs" dxfId="197" priority="92" stopIfTrue="1" operator="lessThan">
      <formula>0</formula>
    </cfRule>
  </conditionalFormatting>
  <conditionalFormatting sqref="M48">
    <cfRule type="cellIs" dxfId="195" priority="94" stopIfTrue="1" operator="lessThan">
      <formula>0</formula>
    </cfRule>
  </conditionalFormatting>
  <conditionalFormatting sqref="M49">
    <cfRule type="cellIs" dxfId="193" priority="96" stopIfTrue="1" operator="lessThan">
      <formula>0</formula>
    </cfRule>
  </conditionalFormatting>
  <conditionalFormatting sqref="M50">
    <cfRule type="cellIs" dxfId="191" priority="98" stopIfTrue="1" operator="lessThan">
      <formula>0</formula>
    </cfRule>
  </conditionalFormatting>
  <conditionalFormatting sqref="N51">
    <cfRule type="cellIs" dxfId="190" priority="99" stopIfTrue="1" operator="lessThan">
      <formula>0</formula>
    </cfRule>
  </conditionalFormatting>
  <conditionalFormatting sqref="M51">
    <cfRule type="cellIs" dxfId="189" priority="100" stopIfTrue="1" operator="lessThan">
      <formula>0</formula>
    </cfRule>
  </conditionalFormatting>
  <conditionalFormatting sqref="M52">
    <cfRule type="cellIs" dxfId="187" priority="102" stopIfTrue="1" operator="lessThan">
      <formula>0</formula>
    </cfRule>
  </conditionalFormatting>
  <conditionalFormatting sqref="M53">
    <cfRule type="cellIs" dxfId="185" priority="104" stopIfTrue="1" operator="lessThan">
      <formula>0</formula>
    </cfRule>
  </conditionalFormatting>
  <conditionalFormatting sqref="M54">
    <cfRule type="cellIs" dxfId="183" priority="106" stopIfTrue="1" operator="lessThan">
      <formula>0</formula>
    </cfRule>
  </conditionalFormatting>
  <conditionalFormatting sqref="M55">
    <cfRule type="cellIs" dxfId="181" priority="108" stopIfTrue="1" operator="lessThan">
      <formula>0</formula>
    </cfRule>
  </conditionalFormatting>
  <conditionalFormatting sqref="M56">
    <cfRule type="cellIs" dxfId="179" priority="110" stopIfTrue="1" operator="lessThan">
      <formula>0</formula>
    </cfRule>
  </conditionalFormatting>
  <conditionalFormatting sqref="M57">
    <cfRule type="cellIs" dxfId="177" priority="112" stopIfTrue="1" operator="lessThan">
      <formula>0</formula>
    </cfRule>
  </conditionalFormatting>
  <conditionalFormatting sqref="M58">
    <cfRule type="cellIs" dxfId="175" priority="114" stopIfTrue="1" operator="lessThan">
      <formula>0</formula>
    </cfRule>
  </conditionalFormatting>
  <conditionalFormatting sqref="M59">
    <cfRule type="cellIs" dxfId="173" priority="116" stopIfTrue="1" operator="lessThan">
      <formula>0</formula>
    </cfRule>
  </conditionalFormatting>
  <conditionalFormatting sqref="M60">
    <cfRule type="cellIs" dxfId="171" priority="118" stopIfTrue="1" operator="lessThan">
      <formula>0</formula>
    </cfRule>
  </conditionalFormatting>
  <conditionalFormatting sqref="N61">
    <cfRule type="cellIs" dxfId="170" priority="119" stopIfTrue="1" operator="lessThan">
      <formula>0</formula>
    </cfRule>
  </conditionalFormatting>
  <conditionalFormatting sqref="M61">
    <cfRule type="cellIs" dxfId="169" priority="120" stopIfTrue="1" operator="lessThan">
      <formula>0</formula>
    </cfRule>
  </conditionalFormatting>
  <conditionalFormatting sqref="M62">
    <cfRule type="cellIs" dxfId="167" priority="122" stopIfTrue="1" operator="lessThan">
      <formula>0</formula>
    </cfRule>
  </conditionalFormatting>
  <conditionalFormatting sqref="M63">
    <cfRule type="cellIs" dxfId="165" priority="124" stopIfTrue="1" operator="lessThan">
      <formula>0</formula>
    </cfRule>
  </conditionalFormatting>
  <conditionalFormatting sqref="M64">
    <cfRule type="cellIs" dxfId="163" priority="126" stopIfTrue="1" operator="lessThan">
      <formula>0</formula>
    </cfRule>
  </conditionalFormatting>
  <conditionalFormatting sqref="M65">
    <cfRule type="cellIs" dxfId="161" priority="128" stopIfTrue="1" operator="lessThan">
      <formula>0</formula>
    </cfRule>
  </conditionalFormatting>
  <conditionalFormatting sqref="M66">
    <cfRule type="cellIs" dxfId="159" priority="130" stopIfTrue="1" operator="lessThan">
      <formula>0</formula>
    </cfRule>
  </conditionalFormatting>
  <conditionalFormatting sqref="M67">
    <cfRule type="cellIs" dxfId="157" priority="132" stopIfTrue="1" operator="lessThan">
      <formula>0</formula>
    </cfRule>
  </conditionalFormatting>
  <conditionalFormatting sqref="M68">
    <cfRule type="cellIs" dxfId="155" priority="134" stopIfTrue="1" operator="lessThan">
      <formula>0</formula>
    </cfRule>
  </conditionalFormatting>
  <conditionalFormatting sqref="N69">
    <cfRule type="cellIs" dxfId="154" priority="135" stopIfTrue="1" operator="lessThan">
      <formula>0</formula>
    </cfRule>
  </conditionalFormatting>
  <conditionalFormatting sqref="M69">
    <cfRule type="cellIs" dxfId="153" priority="136" stopIfTrue="1" operator="lessThan">
      <formula>0</formula>
    </cfRule>
  </conditionalFormatting>
  <conditionalFormatting sqref="M70">
    <cfRule type="cellIs" dxfId="151" priority="138" stopIfTrue="1" operator="lessThan">
      <formula>0</formula>
    </cfRule>
  </conditionalFormatting>
  <conditionalFormatting sqref="M71">
    <cfRule type="cellIs" dxfId="149" priority="140" stopIfTrue="1" operator="lessThan">
      <formula>0</formula>
    </cfRule>
  </conditionalFormatting>
  <conditionalFormatting sqref="M72">
    <cfRule type="cellIs" dxfId="147" priority="142" stopIfTrue="1" operator="lessThan">
      <formula>0</formula>
    </cfRule>
  </conditionalFormatting>
  <conditionalFormatting sqref="N73">
    <cfRule type="cellIs" dxfId="146" priority="143" stopIfTrue="1" operator="lessThan">
      <formula>0</formula>
    </cfRule>
  </conditionalFormatting>
  <conditionalFormatting sqref="M73">
    <cfRule type="cellIs" dxfId="145" priority="144" stopIfTrue="1" operator="lessThan">
      <formula>0</formula>
    </cfRule>
  </conditionalFormatting>
  <conditionalFormatting sqref="N74">
    <cfRule type="cellIs" dxfId="144" priority="145" stopIfTrue="1" operator="lessThan">
      <formula>0</formula>
    </cfRule>
  </conditionalFormatting>
  <conditionalFormatting sqref="M74">
    <cfRule type="cellIs" dxfId="143" priority="146" stopIfTrue="1" operator="lessThan">
      <formula>0</formula>
    </cfRule>
  </conditionalFormatting>
  <conditionalFormatting sqref="M75">
    <cfRule type="cellIs" dxfId="141" priority="148" stopIfTrue="1" operator="lessThan">
      <formula>0</formula>
    </cfRule>
  </conditionalFormatting>
  <conditionalFormatting sqref="N76">
    <cfRule type="cellIs" dxfId="140" priority="149" stopIfTrue="1" operator="lessThan">
      <formula>0</formula>
    </cfRule>
  </conditionalFormatting>
  <conditionalFormatting sqref="M76">
    <cfRule type="cellIs" dxfId="139" priority="150" stopIfTrue="1" operator="lessThan">
      <formula>0</formula>
    </cfRule>
  </conditionalFormatting>
  <conditionalFormatting sqref="M77">
    <cfRule type="cellIs" dxfId="137" priority="152" stopIfTrue="1" operator="lessThan">
      <formula>0</formula>
    </cfRule>
  </conditionalFormatting>
  <conditionalFormatting sqref="M78">
    <cfRule type="cellIs" dxfId="135" priority="154" stopIfTrue="1" operator="lessThan">
      <formula>0</formula>
    </cfRule>
  </conditionalFormatting>
  <conditionalFormatting sqref="M79">
    <cfRule type="cellIs" dxfId="133" priority="156" stopIfTrue="1" operator="lessThan">
      <formula>0</formula>
    </cfRule>
  </conditionalFormatting>
  <conditionalFormatting sqref="M80">
    <cfRule type="cellIs" dxfId="131" priority="158" stopIfTrue="1" operator="lessThan">
      <formula>0</formula>
    </cfRule>
  </conditionalFormatting>
  <conditionalFormatting sqref="M81">
    <cfRule type="cellIs" dxfId="129" priority="160" stopIfTrue="1" operator="lessThan">
      <formula>0</formula>
    </cfRule>
  </conditionalFormatting>
  <conditionalFormatting sqref="M82">
    <cfRule type="cellIs" dxfId="127" priority="162" stopIfTrue="1" operator="lessThan">
      <formula>0</formula>
    </cfRule>
  </conditionalFormatting>
  <conditionalFormatting sqref="N83">
    <cfRule type="cellIs" dxfId="126" priority="163" stopIfTrue="1" operator="lessThan">
      <formula>0</formula>
    </cfRule>
  </conditionalFormatting>
  <conditionalFormatting sqref="M83">
    <cfRule type="cellIs" dxfId="125" priority="164" stopIfTrue="1" operator="lessThan">
      <formula>0</formula>
    </cfRule>
  </conditionalFormatting>
  <conditionalFormatting sqref="M84">
    <cfRule type="cellIs" dxfId="123" priority="166" stopIfTrue="1" operator="lessThan">
      <formula>0</formula>
    </cfRule>
  </conditionalFormatting>
  <conditionalFormatting sqref="M85">
    <cfRule type="cellIs" dxfId="121" priority="168" stopIfTrue="1" operator="lessThan">
      <formula>0</formula>
    </cfRule>
  </conditionalFormatting>
  <conditionalFormatting sqref="M86">
    <cfRule type="cellIs" dxfId="119" priority="170" stopIfTrue="1" operator="lessThan">
      <formula>0</formula>
    </cfRule>
  </conditionalFormatting>
  <conditionalFormatting sqref="M87">
    <cfRule type="cellIs" dxfId="117" priority="172" stopIfTrue="1" operator="lessThan">
      <formula>0</formula>
    </cfRule>
  </conditionalFormatting>
  <conditionalFormatting sqref="M88">
    <cfRule type="cellIs" dxfId="115" priority="174" stopIfTrue="1" operator="lessThan">
      <formula>0</formula>
    </cfRule>
  </conditionalFormatting>
  <conditionalFormatting sqref="M89">
    <cfRule type="cellIs" dxfId="113" priority="176" stopIfTrue="1" operator="lessThan">
      <formula>0</formula>
    </cfRule>
  </conditionalFormatting>
  <conditionalFormatting sqref="M90">
    <cfRule type="cellIs" dxfId="111" priority="178" stopIfTrue="1" operator="lessThan">
      <formula>0</formula>
    </cfRule>
  </conditionalFormatting>
  <conditionalFormatting sqref="M91">
    <cfRule type="cellIs" dxfId="109" priority="180" stopIfTrue="1" operator="lessThan">
      <formula>0</formula>
    </cfRule>
  </conditionalFormatting>
  <conditionalFormatting sqref="M92">
    <cfRule type="cellIs" dxfId="107" priority="182" stopIfTrue="1" operator="lessThan">
      <formula>0</formula>
    </cfRule>
  </conditionalFormatting>
  <conditionalFormatting sqref="M93">
    <cfRule type="cellIs" dxfId="105" priority="184" stopIfTrue="1" operator="lessThan">
      <formula>0</formula>
    </cfRule>
  </conditionalFormatting>
  <conditionalFormatting sqref="N94">
    <cfRule type="cellIs" dxfId="104" priority="185" stopIfTrue="1" operator="lessThan">
      <formula>0</formula>
    </cfRule>
  </conditionalFormatting>
  <conditionalFormatting sqref="M94">
    <cfRule type="cellIs" dxfId="103" priority="186" stopIfTrue="1" operator="lessThan">
      <formula>0</formula>
    </cfRule>
  </conditionalFormatting>
  <conditionalFormatting sqref="N95">
    <cfRule type="cellIs" dxfId="102" priority="187" stopIfTrue="1" operator="lessThan">
      <formula>0</formula>
    </cfRule>
  </conditionalFormatting>
  <conditionalFormatting sqref="M95">
    <cfRule type="cellIs" dxfId="101" priority="188" stopIfTrue="1" operator="lessThan">
      <formula>0</formula>
    </cfRule>
  </conditionalFormatting>
  <conditionalFormatting sqref="M96">
    <cfRule type="cellIs" dxfId="99" priority="190" stopIfTrue="1" operator="lessThan">
      <formula>0</formula>
    </cfRule>
  </conditionalFormatting>
  <conditionalFormatting sqref="N97">
    <cfRule type="cellIs" dxfId="98" priority="191" stopIfTrue="1" operator="lessThan">
      <formula>0</formula>
    </cfRule>
  </conditionalFormatting>
  <conditionalFormatting sqref="M97">
    <cfRule type="cellIs" dxfId="97" priority="192" stopIfTrue="1" operator="lessThan">
      <formula>0</formula>
    </cfRule>
  </conditionalFormatting>
  <conditionalFormatting sqref="M98">
    <cfRule type="cellIs" dxfId="95" priority="194" stopIfTrue="1" operator="lessThan">
      <formula>0</formula>
    </cfRule>
  </conditionalFormatting>
  <conditionalFormatting sqref="M99">
    <cfRule type="cellIs" dxfId="93" priority="196" stopIfTrue="1" operator="lessThan">
      <formula>0</formula>
    </cfRule>
  </conditionalFormatting>
  <conditionalFormatting sqref="N100">
    <cfRule type="cellIs" dxfId="92" priority="197" stopIfTrue="1" operator="lessThan">
      <formula>0</formula>
    </cfRule>
  </conditionalFormatting>
  <conditionalFormatting sqref="M100">
    <cfRule type="cellIs" dxfId="91" priority="198" stopIfTrue="1" operator="lessThan">
      <formula>0</formula>
    </cfRule>
  </conditionalFormatting>
  <conditionalFormatting sqref="M101">
    <cfRule type="cellIs" dxfId="89" priority="200" stopIfTrue="1" operator="lessThan">
      <formula>0</formula>
    </cfRule>
  </conditionalFormatting>
  <conditionalFormatting sqref="M102">
    <cfRule type="cellIs" dxfId="87" priority="202" stopIfTrue="1" operator="lessThan">
      <formula>0</formula>
    </cfRule>
  </conditionalFormatting>
  <conditionalFormatting sqref="M103">
    <cfRule type="cellIs" dxfId="85" priority="204" stopIfTrue="1" operator="lessThan">
      <formula>0</formula>
    </cfRule>
  </conditionalFormatting>
  <conditionalFormatting sqref="M104">
    <cfRule type="cellIs" dxfId="83" priority="206" stopIfTrue="1" operator="lessThan">
      <formula>0</formula>
    </cfRule>
  </conditionalFormatting>
  <conditionalFormatting sqref="N105">
    <cfRule type="cellIs" dxfId="82" priority="207" stopIfTrue="1" operator="lessThan">
      <formula>0</formula>
    </cfRule>
  </conditionalFormatting>
  <conditionalFormatting sqref="M105">
    <cfRule type="cellIs" dxfId="81" priority="208" stopIfTrue="1" operator="lessThan">
      <formula>0</formula>
    </cfRule>
  </conditionalFormatting>
  <conditionalFormatting sqref="N106">
    <cfRule type="cellIs" dxfId="80" priority="209" stopIfTrue="1" operator="lessThan">
      <formula>0</formula>
    </cfRule>
  </conditionalFormatting>
  <conditionalFormatting sqref="M106">
    <cfRule type="cellIs" dxfId="79" priority="210" stopIfTrue="1" operator="lessThan">
      <formula>0</formula>
    </cfRule>
  </conditionalFormatting>
  <conditionalFormatting sqref="M107">
    <cfRule type="cellIs" dxfId="77" priority="212" stopIfTrue="1" operator="lessThan">
      <formula>0</formula>
    </cfRule>
  </conditionalFormatting>
  <conditionalFormatting sqref="M108">
    <cfRule type="cellIs" dxfId="75" priority="214" stopIfTrue="1" operator="lessThan">
      <formula>0</formula>
    </cfRule>
  </conditionalFormatting>
  <conditionalFormatting sqref="M109">
    <cfRule type="cellIs" dxfId="73" priority="216" stopIfTrue="1" operator="lessThan">
      <formula>0</formula>
    </cfRule>
  </conditionalFormatting>
  <conditionalFormatting sqref="M110">
    <cfRule type="cellIs" dxfId="71" priority="218" stopIfTrue="1" operator="lessThan">
      <formula>0</formula>
    </cfRule>
  </conditionalFormatting>
  <conditionalFormatting sqref="N111">
    <cfRule type="cellIs" dxfId="70" priority="219" stopIfTrue="1" operator="lessThan">
      <formula>0</formula>
    </cfRule>
  </conditionalFormatting>
  <conditionalFormatting sqref="M111">
    <cfRule type="cellIs" dxfId="69" priority="220" stopIfTrue="1" operator="lessThan">
      <formula>0</formula>
    </cfRule>
  </conditionalFormatting>
  <conditionalFormatting sqref="M112">
    <cfRule type="cellIs" dxfId="67" priority="222" stopIfTrue="1" operator="lessThan">
      <formula>0</formula>
    </cfRule>
  </conditionalFormatting>
  <conditionalFormatting sqref="N113">
    <cfRule type="cellIs" dxfId="66" priority="223" stopIfTrue="1" operator="lessThan">
      <formula>0</formula>
    </cfRule>
  </conditionalFormatting>
  <conditionalFormatting sqref="M113">
    <cfRule type="cellIs" dxfId="65" priority="224" stopIfTrue="1" operator="lessThan">
      <formula>0</formula>
    </cfRule>
  </conditionalFormatting>
  <conditionalFormatting sqref="M114">
    <cfRule type="cellIs" dxfId="63" priority="226" stopIfTrue="1" operator="lessThan">
      <formula>0</formula>
    </cfRule>
  </conditionalFormatting>
  <conditionalFormatting sqref="N115">
    <cfRule type="cellIs" dxfId="62" priority="227" stopIfTrue="1" operator="lessThan">
      <formula>0</formula>
    </cfRule>
  </conditionalFormatting>
  <conditionalFormatting sqref="M115">
    <cfRule type="cellIs" dxfId="61" priority="228" stopIfTrue="1" operator="lessThan">
      <formula>0</formula>
    </cfRule>
  </conditionalFormatting>
  <conditionalFormatting sqref="M116">
    <cfRule type="cellIs" dxfId="59" priority="230" stopIfTrue="1" operator="lessThan">
      <formula>0</formula>
    </cfRule>
  </conditionalFormatting>
  <conditionalFormatting sqref="N117">
    <cfRule type="cellIs" dxfId="58" priority="231" stopIfTrue="1" operator="lessThan">
      <formula>0</formula>
    </cfRule>
  </conditionalFormatting>
  <conditionalFormatting sqref="M117">
    <cfRule type="cellIs" dxfId="57" priority="232" stopIfTrue="1" operator="lessThan">
      <formula>0</formula>
    </cfRule>
  </conditionalFormatting>
  <conditionalFormatting sqref="N118">
    <cfRule type="cellIs" dxfId="56" priority="233" stopIfTrue="1" operator="lessThan">
      <formula>0</formula>
    </cfRule>
  </conditionalFormatting>
  <conditionalFormatting sqref="M118">
    <cfRule type="cellIs" dxfId="55" priority="234" stopIfTrue="1" operator="lessThan">
      <formula>0</formula>
    </cfRule>
  </conditionalFormatting>
  <conditionalFormatting sqref="M119">
    <cfRule type="cellIs" dxfId="53" priority="236" stopIfTrue="1" operator="lessThan">
      <formula>0</formula>
    </cfRule>
  </conditionalFormatting>
  <conditionalFormatting sqref="M120">
    <cfRule type="cellIs" dxfId="51" priority="238" stopIfTrue="1" operator="lessThan">
      <formula>0</formula>
    </cfRule>
  </conditionalFormatting>
  <conditionalFormatting sqref="M121">
    <cfRule type="cellIs" dxfId="49" priority="240" stopIfTrue="1" operator="lessThan">
      <formula>0</formula>
    </cfRule>
  </conditionalFormatting>
  <conditionalFormatting sqref="M122">
    <cfRule type="cellIs" dxfId="47" priority="242" stopIfTrue="1" operator="lessThan">
      <formula>0</formula>
    </cfRule>
  </conditionalFormatting>
  <conditionalFormatting sqref="M123">
    <cfRule type="cellIs" dxfId="45" priority="244" stopIfTrue="1" operator="lessThan">
      <formula>0</formula>
    </cfRule>
  </conditionalFormatting>
  <conditionalFormatting sqref="N124">
    <cfRule type="cellIs" dxfId="44" priority="245" stopIfTrue="1" operator="lessThan">
      <formula>0</formula>
    </cfRule>
  </conditionalFormatting>
  <conditionalFormatting sqref="M124">
    <cfRule type="cellIs" dxfId="43" priority="246" stopIfTrue="1" operator="lessThan">
      <formula>0</formula>
    </cfRule>
  </conditionalFormatting>
  <conditionalFormatting sqref="M125">
    <cfRule type="cellIs" dxfId="41" priority="248" stopIfTrue="1" operator="lessThan">
      <formula>0</formula>
    </cfRule>
  </conditionalFormatting>
  <conditionalFormatting sqref="M126">
    <cfRule type="cellIs" dxfId="39" priority="250" stopIfTrue="1" operator="lessThan">
      <formula>0</formula>
    </cfRule>
  </conditionalFormatting>
  <conditionalFormatting sqref="N127">
    <cfRule type="cellIs" dxfId="38" priority="251" stopIfTrue="1" operator="lessThan">
      <formula>0</formula>
    </cfRule>
  </conditionalFormatting>
  <conditionalFormatting sqref="M127">
    <cfRule type="cellIs" dxfId="37" priority="252" stopIfTrue="1" operator="lessThan">
      <formula>0</formula>
    </cfRule>
  </conditionalFormatting>
  <conditionalFormatting sqref="M128">
    <cfRule type="cellIs" dxfId="35" priority="254" stopIfTrue="1" operator="lessThan">
      <formula>0</formula>
    </cfRule>
  </conditionalFormatting>
  <conditionalFormatting sqref="M129">
    <cfRule type="cellIs" dxfId="33" priority="256" stopIfTrue="1" operator="lessThan">
      <formula>0</formula>
    </cfRule>
  </conditionalFormatting>
  <conditionalFormatting sqref="N130">
    <cfRule type="cellIs" dxfId="32" priority="257" stopIfTrue="1" operator="lessThan">
      <formula>0</formula>
    </cfRule>
  </conditionalFormatting>
  <conditionalFormatting sqref="M130">
    <cfRule type="cellIs" dxfId="31" priority="258" stopIfTrue="1" operator="lessThan">
      <formula>0</formula>
    </cfRule>
  </conditionalFormatting>
  <conditionalFormatting sqref="M131">
    <cfRule type="cellIs" dxfId="29" priority="260" stopIfTrue="1" operator="lessThan">
      <formula>0</formula>
    </cfRule>
  </conditionalFormatting>
  <conditionalFormatting sqref="M132">
    <cfRule type="cellIs" dxfId="27" priority="262" stopIfTrue="1" operator="lessThan">
      <formula>0</formula>
    </cfRule>
  </conditionalFormatting>
  <conditionalFormatting sqref="M133">
    <cfRule type="cellIs" dxfId="25" priority="264" stopIfTrue="1" operator="lessThan">
      <formula>0</formula>
    </cfRule>
  </conditionalFormatting>
  <conditionalFormatting sqref="M134">
    <cfRule type="cellIs" dxfId="23" priority="266" stopIfTrue="1" operator="lessThan">
      <formula>0</formula>
    </cfRule>
  </conditionalFormatting>
  <conditionalFormatting sqref="M135">
    <cfRule type="cellIs" dxfId="21" priority="268" stopIfTrue="1" operator="lessThan">
      <formula>0</formula>
    </cfRule>
  </conditionalFormatting>
  <conditionalFormatting sqref="M136">
    <cfRule type="cellIs" dxfId="19" priority="270" stopIfTrue="1" operator="lessThan">
      <formula>0</formula>
    </cfRule>
  </conditionalFormatting>
  <conditionalFormatting sqref="M137">
    <cfRule type="cellIs" dxfId="17" priority="272" stopIfTrue="1" operator="lessThan">
      <formula>0</formula>
    </cfRule>
  </conditionalFormatting>
  <conditionalFormatting sqref="M138">
    <cfRule type="cellIs" dxfId="15" priority="274" stopIfTrue="1" operator="lessThan">
      <formula>0</formula>
    </cfRule>
  </conditionalFormatting>
  <conditionalFormatting sqref="M139">
    <cfRule type="cellIs" dxfId="13" priority="276" stopIfTrue="1" operator="lessThan">
      <formula>0</formula>
    </cfRule>
  </conditionalFormatting>
  <conditionalFormatting sqref="M140">
    <cfRule type="cellIs" dxfId="11" priority="278" stopIfTrue="1" operator="lessThan">
      <formula>0</formula>
    </cfRule>
  </conditionalFormatting>
  <conditionalFormatting sqref="M141">
    <cfRule type="cellIs" dxfId="9" priority="280" stopIfTrue="1" operator="lessThan">
      <formula>0</formula>
    </cfRule>
  </conditionalFormatting>
  <conditionalFormatting sqref="N142">
    <cfRule type="cellIs" dxfId="8" priority="281" stopIfTrue="1" operator="lessThan">
      <formula>0</formula>
    </cfRule>
  </conditionalFormatting>
  <conditionalFormatting sqref="M142">
    <cfRule type="cellIs" dxfId="7" priority="282" stopIfTrue="1" operator="lessThan">
      <formula>0</formula>
    </cfRule>
  </conditionalFormatting>
  <conditionalFormatting sqref="M143">
    <cfRule type="cellIs" dxfId="5" priority="284" stopIfTrue="1" operator="lessThan">
      <formula>0</formula>
    </cfRule>
  </conditionalFormatting>
  <conditionalFormatting sqref="M144">
    <cfRule type="cellIs" dxfId="3" priority="286" stopIfTrue="1" operator="lessThan">
      <formula>0</formula>
    </cfRule>
  </conditionalFormatting>
  <conditionalFormatting sqref="M145">
    <cfRule type="cellIs" dxfId="1" priority="288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2025-01-07T00:51:52Z</dcterms:modified>
</cp:coreProperties>
</file>