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Mensal" sheetId="1" state="visible" r:id="rId2"/>
  </sheets>
  <definedNames>
    <definedName function="false" hidden="true" localSheetId="0" name="_xlnm._FilterDatabase" vbProcedure="false">relatorioMensal!$A$1:$Q$146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<sst xmlns="http://schemas.openxmlformats.org/spreadsheetml/2006/main" count="760" uniqueCount="460">
  <si>
    <t xml:space="preserve">Nome</t>
  </si>
  <si>
    <t xml:space="preserve">Turma</t>
  </si>
  <si>
    <t xml:space="preserve">Associado</t>
  </si>
  <si>
    <t xml:space="preserve">Contribuinte</t>
  </si>
  <si>
    <t xml:space="preserve">Nr Acolhimento</t>
  </si>
  <si>
    <t xml:space="preserve">Nr Prolongamento</t>
  </si>
  <si>
    <t xml:space="preserve">Preco CAF</t>
  </si>
  <si>
    <t xml:space="preserve">Preco Danca</t>
  </si>
  <si>
    <t xml:space="preserve">Preco Lanche</t>
  </si>
  <si>
    <t xml:space="preserve">Preço Karate</t>
  </si>
  <si>
    <t xml:space="preserve">Valor Recebido Num</t>
  </si>
  <si>
    <t xml:space="preserve">Valor Recebido Transf</t>
  </si>
  <si>
    <t xml:space="preserve">Saldo Anterior</t>
  </si>
  <si>
    <t xml:space="preserve">Saldo</t>
  </si>
  <si>
    <t xml:space="preserve">Recibo</t>
  </si>
  <si>
    <t xml:space="preserve">Email</t>
  </si>
  <si>
    <t xml:space="preserve">Info</t>
  </si>
  <si>
    <t xml:space="preserve">Afonso António Cruz Silva</t>
  </si>
  <si>
    <t xml:space="preserve">PEFN1</t>
  </si>
  <si>
    <t xml:space="preserve">300362838</t>
  </si>
  <si>
    <t xml:space="preserve">emitido</t>
  </si>
  <si>
    <t xml:space="preserve">marisacruz469@gmail.com</t>
  </si>
  <si>
    <t xml:space="preserve">Afonso Ferreira Silva</t>
  </si>
  <si>
    <t xml:space="preserve">PEFN2</t>
  </si>
  <si>
    <t xml:space="preserve">303530561</t>
  </si>
  <si>
    <t xml:space="preserve">danielasofia24dezenbro@gmail.com</t>
  </si>
  <si>
    <t xml:space="preserve">Afonso Filipe Pereira de Oliveira Santos</t>
  </si>
  <si>
    <t xml:space="preserve">FN4</t>
  </si>
  <si>
    <t xml:space="preserve">285738380</t>
  </si>
  <si>
    <t xml:space="preserve">editeoliveira2003@gmail.com</t>
  </si>
  <si>
    <t xml:space="preserve">Afonso Filipe Silva Teixeira</t>
  </si>
  <si>
    <t xml:space="preserve">FN2A</t>
  </si>
  <si>
    <t xml:space="preserve">289953316</t>
  </si>
  <si>
    <t xml:space="preserve">ric_t@hotmail.com</t>
  </si>
  <si>
    <t xml:space="preserve">pago mais 10€ de CAF do que frequentou</t>
  </si>
  <si>
    <t xml:space="preserve">Afonso Monteiro Ferreira</t>
  </si>
  <si>
    <t xml:space="preserve">300813775</t>
  </si>
  <si>
    <t xml:space="preserve">brun.vand07@gmail.com</t>
  </si>
  <si>
    <t xml:space="preserve">Afonso Oliveira Moreira</t>
  </si>
  <si>
    <t xml:space="preserve">307498190</t>
  </si>
  <si>
    <t xml:space="preserve">catiasofiaoliveira88@gmail.com</t>
  </si>
  <si>
    <t xml:space="preserve">Afonso Silva Gonçalves</t>
  </si>
  <si>
    <t xml:space="preserve">FN2</t>
  </si>
  <si>
    <t xml:space="preserve">290649064</t>
  </si>
  <si>
    <t xml:space="preserve">validado</t>
  </si>
  <si>
    <t xml:space="preserve">julianasilvar250@gmail.com</t>
  </si>
  <si>
    <t xml:space="preserve">Álvaro Miguel Miranda da Costa</t>
  </si>
  <si>
    <t xml:space="preserve">285029908</t>
  </si>
  <si>
    <t xml:space="preserve">naninhas.82@gmail.com</t>
  </si>
  <si>
    <t xml:space="preserve">Ana Beatriz Coelho Inácio</t>
  </si>
  <si>
    <t xml:space="preserve">FN1</t>
  </si>
  <si>
    <t xml:space="preserve">294314008</t>
  </si>
  <si>
    <t xml:space="preserve">susana12176@gmail.com</t>
  </si>
  <si>
    <t xml:space="preserve">Antónia Moreira da Silva</t>
  </si>
  <si>
    <t xml:space="preserve">FN3</t>
  </si>
  <si>
    <t xml:space="preserve">288824520</t>
  </si>
  <si>
    <t xml:space="preserve">mdxm09@gmail.com</t>
  </si>
  <si>
    <t xml:space="preserve">Ariana Patrícia da Silva Sousa</t>
  </si>
  <si>
    <t xml:space="preserve">294458310</t>
  </si>
  <si>
    <t xml:space="preserve">marlenepdsilva36@gmail.com</t>
  </si>
  <si>
    <t xml:space="preserve">enviado email</t>
  </si>
  <si>
    <t xml:space="preserve">Aseda Ilídia Ferreira</t>
  </si>
  <si>
    <t xml:space="preserve">303197951</t>
  </si>
  <si>
    <t xml:space="preserve">pedromaf938@gmail.com</t>
  </si>
  <si>
    <t xml:space="preserve">Beatriz Oliveira Moreira</t>
  </si>
  <si>
    <t xml:space="preserve">289996570</t>
  </si>
  <si>
    <t xml:space="preserve">Beatriz Sofia Machado Silva</t>
  </si>
  <si>
    <t xml:space="preserve">293154252</t>
  </si>
  <si>
    <t xml:space="preserve">tanialexandrapereira@hotmail.com</t>
  </si>
  <si>
    <t xml:space="preserve">Benedita Maia Dias</t>
  </si>
  <si>
    <t xml:space="preserve">291482376</t>
  </si>
  <si>
    <t xml:space="preserve">claudiamaia_5@hotmail.com</t>
  </si>
  <si>
    <t xml:space="preserve">Benjamim Alexandre Ribeiro Alves dos Santos</t>
  </si>
  <si>
    <t xml:space="preserve">298828626</t>
  </si>
  <si>
    <t xml:space="preserve">Carina Maria Teixeira Fernandes</t>
  </si>
  <si>
    <t xml:space="preserve">284615846</t>
  </si>
  <si>
    <t xml:space="preserve">margaridateixeira73@hotmail.com</t>
  </si>
  <si>
    <t xml:space="preserve">Carolina Filipa Jesus Costa</t>
  </si>
  <si>
    <t xml:space="preserve">306436043</t>
  </si>
  <si>
    <t xml:space="preserve">ruicosta47@live.com.pt</t>
  </si>
  <si>
    <t xml:space="preserve">Christopher Lebber de Souza</t>
  </si>
  <si>
    <t xml:space="preserve">303282355</t>
  </si>
  <si>
    <t xml:space="preserve">lorenalebber@hotmail.com</t>
  </si>
  <si>
    <t xml:space="preserve">Clara Brás Lopes</t>
  </si>
  <si>
    <t xml:space="preserve">306150352</t>
  </si>
  <si>
    <t xml:space="preserve">alfredo_j_lopes@hotmail.com</t>
  </si>
  <si>
    <t xml:space="preserve">pago mais 16€ de CAF do que frequentou</t>
  </si>
  <si>
    <t xml:space="preserve">Clara da Costa Santos</t>
  </si>
  <si>
    <t xml:space="preserve">307019420</t>
  </si>
  <si>
    <t xml:space="preserve">joanasfcosta@gmail.com</t>
  </si>
  <si>
    <t xml:space="preserve">Clara Sofia Maia Amorim</t>
  </si>
  <si>
    <t xml:space="preserve">297621556</t>
  </si>
  <si>
    <t xml:space="preserve">claudia_im_amorim@hotmail.com</t>
  </si>
  <si>
    <t xml:space="preserve">Dailson Dinis Soares Soares</t>
  </si>
  <si>
    <t xml:space="preserve">falta</t>
  </si>
  <si>
    <t xml:space="preserve">soaresmonteiromanolo@gmail.com</t>
  </si>
  <si>
    <t xml:space="preserve">David José Ramos Maia</t>
  </si>
  <si>
    <t xml:space="preserve">290922712</t>
  </si>
  <si>
    <t xml:space="preserve">joaninha_ramos_@hotmail.com</t>
  </si>
  <si>
    <t xml:space="preserve">Diego Afonso</t>
  </si>
  <si>
    <t xml:space="preserve">285685376</t>
  </si>
  <si>
    <t xml:space="preserve">nela.afonso@sapo.pt</t>
  </si>
  <si>
    <t xml:space="preserve">Dinis Almeida Magalhães</t>
  </si>
  <si>
    <t xml:space="preserve">286101386</t>
  </si>
  <si>
    <t xml:space="preserve">claudia_a_magalhaes@hotmail.com</t>
  </si>
  <si>
    <t xml:space="preserve">Dinis Coutinho Moreira</t>
  </si>
  <si>
    <t xml:space="preserve">305801384</t>
  </si>
  <si>
    <t xml:space="preserve">coutinho.diana88@gmail.com</t>
  </si>
  <si>
    <t xml:space="preserve">Dinis Filipe Bessa Santos</t>
  </si>
  <si>
    <t xml:space="preserve">291209890</t>
  </si>
  <si>
    <t xml:space="preserve">ceciliabribeiro87@gmail.com</t>
  </si>
  <si>
    <t xml:space="preserve">Dinis Pinheiro Torres</t>
  </si>
  <si>
    <t xml:space="preserve">302609628</t>
  </si>
  <si>
    <t xml:space="preserve">tania.cardoso1994@hotmail.com</t>
  </si>
  <si>
    <t xml:space="preserve">Diogo André Valadares de Sousa</t>
  </si>
  <si>
    <t xml:space="preserve">292724411</t>
  </si>
  <si>
    <t xml:space="preserve">danielavaladares90@gmail.com</t>
  </si>
  <si>
    <t xml:space="preserve">Domingos Mateus Ferreira da Silva</t>
  </si>
  <si>
    <t xml:space="preserve">304866814</t>
  </si>
  <si>
    <t xml:space="preserve">margaridaferreirabacelobacelo@gmail.com</t>
  </si>
  <si>
    <t xml:space="preserve">pago mais 8€ de CAF do que frequentou</t>
  </si>
  <si>
    <t xml:space="preserve">Duarte Coutinho Moreira</t>
  </si>
  <si>
    <t xml:space="preserve">288353005</t>
  </si>
  <si>
    <t xml:space="preserve">Duarte Dias Carvalho</t>
  </si>
  <si>
    <t xml:space="preserve">287986489</t>
  </si>
  <si>
    <t xml:space="preserve">carvalho.luis81@gmail.com</t>
  </si>
  <si>
    <t xml:space="preserve">Duarte Ferreira Pereira</t>
  </si>
  <si>
    <t xml:space="preserve">306021153</t>
  </si>
  <si>
    <t xml:space="preserve">ricardopereiratrofa@gmail.com</t>
  </si>
  <si>
    <t xml:space="preserve">pago mais 4€ de CAF do que frequentou</t>
  </si>
  <si>
    <t xml:space="preserve">Duarte Filipe Rocha Silva</t>
  </si>
  <si>
    <t xml:space="preserve">294437452</t>
  </si>
  <si>
    <t xml:space="preserve">alicerocha1992@gmail.com</t>
  </si>
  <si>
    <t xml:space="preserve">Duarte Salvador Borges Gonçalves</t>
  </si>
  <si>
    <t xml:space="preserve">292995962</t>
  </si>
  <si>
    <t xml:space="preserve">milubebe27@gmail.com</t>
  </si>
  <si>
    <t xml:space="preserve">Eric Barbosa da Silva</t>
  </si>
  <si>
    <t xml:space="preserve">287455114</t>
  </si>
  <si>
    <t xml:space="preserve">daniela.sofiabarbosa@live.com.pt</t>
  </si>
  <si>
    <t xml:space="preserve">Francisca Carolina dos Santos Figueiredo</t>
  </si>
  <si>
    <t xml:space="preserve">290483948</t>
  </si>
  <si>
    <t xml:space="preserve">paulofigueiredo1980@gmail.com</t>
  </si>
  <si>
    <t xml:space="preserve">Francisco Cunha Gomes</t>
  </si>
  <si>
    <t xml:space="preserve">303001879</t>
  </si>
  <si>
    <t xml:space="preserve">barbaralealcunha@hotmail.com</t>
  </si>
  <si>
    <t xml:space="preserve">Francisco Ferreira da Costa</t>
  </si>
  <si>
    <t xml:space="preserve">287949320</t>
  </si>
  <si>
    <t xml:space="preserve">josepedrofcosta@gmail.com</t>
  </si>
  <si>
    <t xml:space="preserve">Francisco Manuel Lima Correia</t>
  </si>
  <si>
    <t xml:space="preserve">287525422</t>
  </si>
  <si>
    <t xml:space="preserve">vitormacorreia@gmail.com</t>
  </si>
  <si>
    <t xml:space="preserve">Francisco Moreira Maia da Silva</t>
  </si>
  <si>
    <t xml:space="preserve">286049732</t>
  </si>
  <si>
    <t xml:space="preserve">sofia.olinda@gmail.com</t>
  </si>
  <si>
    <t xml:space="preserve">Francisco Rafael Pereira da Silva</t>
  </si>
  <si>
    <t xml:space="preserve">289827167</t>
  </si>
  <si>
    <t xml:space="preserve">teresa_s_silva22@hotmail.com</t>
  </si>
  <si>
    <t xml:space="preserve">Gabriel Alejandro da Torre Madrid</t>
  </si>
  <si>
    <t xml:space="preserve">298794284</t>
  </si>
  <si>
    <t xml:space="preserve">smgdto@gmail.com</t>
  </si>
  <si>
    <t xml:space="preserve">Gabriel Bogas Silva</t>
  </si>
  <si>
    <t xml:space="preserve">289954339</t>
  </si>
  <si>
    <t xml:space="preserve">antoniodelest75@gmail.com</t>
  </si>
  <si>
    <t xml:space="preserve">Gabriel Viage Martins</t>
  </si>
  <si>
    <t xml:space="preserve">290608600</t>
  </si>
  <si>
    <t xml:space="preserve">andreiamgviage@gmail.com</t>
  </si>
  <si>
    <t xml:space="preserve">Gabriela Gomes da Costa</t>
  </si>
  <si>
    <t xml:space="preserve">292458118</t>
  </si>
  <si>
    <t xml:space="preserve">olgagomes1977@hotmail.com</t>
  </si>
  <si>
    <t xml:space="preserve">Glória Maia da Silva Queiroz</t>
  </si>
  <si>
    <t xml:space="preserve">304586153</t>
  </si>
  <si>
    <t xml:space="preserve">anamargaridamais@hotmail.com</t>
  </si>
  <si>
    <t xml:space="preserve">lanche pago até ao fim do ano</t>
  </si>
  <si>
    <t xml:space="preserve">Gonçalo Ferreira Alves</t>
  </si>
  <si>
    <t xml:space="preserve">296838098</t>
  </si>
  <si>
    <t xml:space="preserve">rikardo_alvex@hotmail.com</t>
  </si>
  <si>
    <t xml:space="preserve">Gonçalo José Rocha Oliveira</t>
  </si>
  <si>
    <t xml:space="preserve">304289027</t>
  </si>
  <si>
    <t xml:space="preserve">brunopoliveira2@gmail.com</t>
  </si>
  <si>
    <t xml:space="preserve">Gonçalo Moreira Pereira</t>
  </si>
  <si>
    <t xml:space="preserve">295962968</t>
  </si>
  <si>
    <t xml:space="preserve">carinamoreira.08@gmail.com</t>
  </si>
  <si>
    <t xml:space="preserve">Guilherme Alexandre Cerqueira Afonso</t>
  </si>
  <si>
    <t xml:space="preserve">294858016</t>
  </si>
  <si>
    <t xml:space="preserve">manuela.s.cerqueira@hotmail.com</t>
  </si>
  <si>
    <t xml:space="preserve">Guilherme Duarte Ferreira</t>
  </si>
  <si>
    <t xml:space="preserve">306677741</t>
  </si>
  <si>
    <t xml:space="preserve">flavia_29_4@hotmail.com</t>
  </si>
  <si>
    <t xml:space="preserve">Gustavo Amaral Martins Oliveira</t>
  </si>
  <si>
    <t xml:space="preserve">295256893</t>
  </si>
  <si>
    <t xml:space="preserve">saramyv09@gmail.com</t>
  </si>
  <si>
    <t xml:space="preserve">Gustavo David da Silva Pinto</t>
  </si>
  <si>
    <t xml:space="preserve">285445626</t>
  </si>
  <si>
    <t xml:space="preserve">suuzinha@live.com.pt</t>
  </si>
  <si>
    <t xml:space="preserve">Iara Mendes Castro</t>
  </si>
  <si>
    <t xml:space="preserve">290188881</t>
  </si>
  <si>
    <t xml:space="preserve">vaniamaiamendes@gmail.com</t>
  </si>
  <si>
    <t xml:space="preserve">Joana Grade Delest Silva</t>
  </si>
  <si>
    <t xml:space="preserve">290733480</t>
  </si>
  <si>
    <t xml:space="preserve">carla.grade@proef.com</t>
  </si>
  <si>
    <t xml:space="preserve">notificar credito</t>
  </si>
  <si>
    <t xml:space="preserve">João Guilherme Santos Ferreira</t>
  </si>
  <si>
    <t xml:space="preserve">300686439</t>
  </si>
  <si>
    <t xml:space="preserve">thais_mireli@icloud.com</t>
  </si>
  <si>
    <t xml:space="preserve">João Pereira Rios</t>
  </si>
  <si>
    <t xml:space="preserve">294086803</t>
  </si>
  <si>
    <t xml:space="preserve">gracapereira.to@gmail.com</t>
  </si>
  <si>
    <t xml:space="preserve">pago mais 12€ de CAF do que frequentou</t>
  </si>
  <si>
    <t xml:space="preserve">José Martim Silva Gonçalves</t>
  </si>
  <si>
    <t xml:space="preserve">293669155</t>
  </si>
  <si>
    <t xml:space="preserve">sg.gestao@gmail.com</t>
  </si>
  <si>
    <t xml:space="preserve">Júlia Filipa Inácio Gonçalves</t>
  </si>
  <si>
    <t xml:space="preserve">294138170</t>
  </si>
  <si>
    <t xml:space="preserve">eurico.casteleiro@gmail.com</t>
  </si>
  <si>
    <t xml:space="preserve">Lara Beatriz Dias Oliveira</t>
  </si>
  <si>
    <t xml:space="preserve">289182573</t>
  </si>
  <si>
    <t xml:space="preserve">tania.cabeleireira.87@gmail.com</t>
  </si>
  <si>
    <t xml:space="preserve">Laura Lauerlann Lemos</t>
  </si>
  <si>
    <t xml:space="preserve">324452136</t>
  </si>
  <si>
    <t xml:space="preserve">andressalblauermann@gmail.com</t>
  </si>
  <si>
    <t xml:space="preserve">Leonardo Moreira Costa Lima</t>
  </si>
  <si>
    <t xml:space="preserve">288966252</t>
  </si>
  <si>
    <t xml:space="preserve">sofia12_bete@hotmail.com</t>
  </si>
  <si>
    <t xml:space="preserve">Leonor Brás Lopes</t>
  </si>
  <si>
    <t xml:space="preserve">306151197</t>
  </si>
  <si>
    <t xml:space="preserve">Leonor Gradim da Silva</t>
  </si>
  <si>
    <t xml:space="preserve">295955694</t>
  </si>
  <si>
    <t xml:space="preserve">joanaaaaag@hotmail.com</t>
  </si>
  <si>
    <t xml:space="preserve">Leonor Margarida Moreira Faria</t>
  </si>
  <si>
    <t xml:space="preserve">292614292</t>
  </si>
  <si>
    <t xml:space="preserve">clmargmartins@gmail.com</t>
  </si>
  <si>
    <t xml:space="preserve">Letícia Azevedo Ferreira</t>
  </si>
  <si>
    <t xml:space="preserve">304693057</t>
  </si>
  <si>
    <t xml:space="preserve">paula_azevedo87@hotmail.com</t>
  </si>
  <si>
    <t xml:space="preserve">Letícia Daniela Pereira Teixeira</t>
  </si>
  <si>
    <t xml:space="preserve">300369077</t>
  </si>
  <si>
    <t xml:space="preserve">carla_daniel05@outlook.pt</t>
  </si>
  <si>
    <t xml:space="preserve">Letícia Maria Sousa Almeida</t>
  </si>
  <si>
    <t xml:space="preserve">294517022</t>
  </si>
  <si>
    <t xml:space="preserve">marco.pca@hotmail.com</t>
  </si>
  <si>
    <t xml:space="preserve">Lourenço da Silva Maia</t>
  </si>
  <si>
    <t xml:space="preserve">284684813</t>
  </si>
  <si>
    <t xml:space="preserve">lisetafaria@hotmail.com</t>
  </si>
  <si>
    <t xml:space="preserve">Lourenço Gomes Marques</t>
  </si>
  <si>
    <t xml:space="preserve">303976047</t>
  </si>
  <si>
    <t xml:space="preserve">helena.valentim.gomes@gmail.com</t>
  </si>
  <si>
    <t xml:space="preserve">pago mais 6€ de CAF do que frequentou</t>
  </si>
  <si>
    <t xml:space="preserve">Lourenço Ribeiro Assunção</t>
  </si>
  <si>
    <t xml:space="preserve">306282100</t>
  </si>
  <si>
    <t xml:space="preserve">anaritaassuncao27@gmail.com</t>
  </si>
  <si>
    <t xml:space="preserve">Lourenzo Pandolpho Pimentel</t>
  </si>
  <si>
    <t xml:space="preserve">319224732</t>
  </si>
  <si>
    <t xml:space="preserve">luises2@gmail.com</t>
  </si>
  <si>
    <t xml:space="preserve">Lucas Pereira José e Silva</t>
  </si>
  <si>
    <t xml:space="preserve">294490094</t>
  </si>
  <si>
    <t xml:space="preserve">beatriz_1989@live.com.pt</t>
  </si>
  <si>
    <t xml:space="preserve">Lucas Rocha Silva</t>
  </si>
  <si>
    <t xml:space="preserve">305889605</t>
  </si>
  <si>
    <t xml:space="preserve">Lucilia Luciana Ramirez Pelayes</t>
  </si>
  <si>
    <t xml:space="preserve">325261180</t>
  </si>
  <si>
    <t xml:space="preserve">matiaskm_@hotmail.com</t>
  </si>
  <si>
    <t xml:space="preserve">Luís Miguel Inácio Gonçalves</t>
  </si>
  <si>
    <t xml:space="preserve">284925683</t>
  </si>
  <si>
    <t xml:space="preserve">Valor assumido pela AP</t>
  </si>
  <si>
    <t xml:space="preserve">Mafalda Alexandra Porto Soares</t>
  </si>
  <si>
    <t xml:space="preserve">290413206</t>
  </si>
  <si>
    <t xml:space="preserve">lilianasoares.86@sapo.pt</t>
  </si>
  <si>
    <t xml:space="preserve">Mafalda Ferreira Sousa</t>
  </si>
  <si>
    <t xml:space="preserve">289567882</t>
  </si>
  <si>
    <t xml:space="preserve">soninha.ferreira21@hotmail.com</t>
  </si>
  <si>
    <t xml:space="preserve">Mafalda Moreira Costa</t>
  </si>
  <si>
    <t xml:space="preserve">289279429</t>
  </si>
  <si>
    <t xml:space="preserve">fatimasousamoreira@live.com.pt</t>
  </si>
  <si>
    <t xml:space="preserve">Mafalda Sofia Pereira Loureiro</t>
  </si>
  <si>
    <t xml:space="preserve">318126885</t>
  </si>
  <si>
    <t xml:space="preserve">suzy.pereira9170@gmail.com</t>
  </si>
  <si>
    <t xml:space="preserve">Mafalda Sofia Rodrigues Fragoso</t>
  </si>
  <si>
    <t xml:space="preserve">290677599</t>
  </si>
  <si>
    <t xml:space="preserve">helderhmartins@sapo.pt</t>
  </si>
  <si>
    <t xml:space="preserve">Manuel Alejandro da Torre Madrid</t>
  </si>
  <si>
    <t xml:space="preserve">298794098</t>
  </si>
  <si>
    <t xml:space="preserve">Manuel José Pereira Vilas Boas</t>
  </si>
  <si>
    <t xml:space="preserve">288453484</t>
  </si>
  <si>
    <t xml:space="preserve">orquideamvb@hotmail.com</t>
  </si>
  <si>
    <t xml:space="preserve">Margarida Sofia Rocha Xavier</t>
  </si>
  <si>
    <t xml:space="preserve">294790713</t>
  </si>
  <si>
    <t xml:space="preserve">marinasofiarocha85@gmail.com</t>
  </si>
  <si>
    <t xml:space="preserve">Maria Clara Gomes Marques</t>
  </si>
  <si>
    <t xml:space="preserve">285654349</t>
  </si>
  <si>
    <t xml:space="preserve">pago mais 2€ de CAF do que frequentou</t>
  </si>
  <si>
    <t xml:space="preserve">Maria Francisca Loureiro Aires</t>
  </si>
  <si>
    <t xml:space="preserve">290428718</t>
  </si>
  <si>
    <t xml:space="preserve">sofia.loureiro37@hotmail.com</t>
  </si>
  <si>
    <t xml:space="preserve">Maria Inês Ferreira da Silva</t>
  </si>
  <si>
    <t xml:space="preserve">298838125</t>
  </si>
  <si>
    <t xml:space="preserve">cristianasilva829@gmail.com</t>
  </si>
  <si>
    <t xml:space="preserve">pago mais 14€ de CAF do que frequentou</t>
  </si>
  <si>
    <t xml:space="preserve">Maria Inês Ferreira Silva</t>
  </si>
  <si>
    <t xml:space="preserve">290072883</t>
  </si>
  <si>
    <t xml:space="preserve">marisaferreira.odlo@gmail.com</t>
  </si>
  <si>
    <t xml:space="preserve">Maria Inês Madureira</t>
  </si>
  <si>
    <t xml:space="preserve">300252730</t>
  </si>
  <si>
    <t xml:space="preserve">cristiana.msousa22@gmail.com</t>
  </si>
  <si>
    <t xml:space="preserve">Maria Leonor Gonçalves Jesus</t>
  </si>
  <si>
    <t xml:space="preserve">297031724</t>
  </si>
  <si>
    <t xml:space="preserve">dulceehe@gmail.com</t>
  </si>
  <si>
    <t xml:space="preserve">Maria Luísa da Silva Dias</t>
  </si>
  <si>
    <t xml:space="preserve">289100020</t>
  </si>
  <si>
    <t xml:space="preserve">soniabessadias71@gmail.com</t>
  </si>
  <si>
    <t xml:space="preserve">Maria Maia Ferreira</t>
  </si>
  <si>
    <t xml:space="preserve">292656050</t>
  </si>
  <si>
    <t xml:space="preserve">neuzamaia@gmail.com</t>
  </si>
  <si>
    <t xml:space="preserve">Maria Menezes Monteiro</t>
  </si>
  <si>
    <t xml:space="preserve">291519180</t>
  </si>
  <si>
    <t xml:space="preserve">andreiafigueiredo_6@hotmail.com</t>
  </si>
  <si>
    <t xml:space="preserve">Maria Oliveira Maia</t>
  </si>
  <si>
    <t xml:space="preserve">299528812</t>
  </si>
  <si>
    <t xml:space="preserve">luisa.sandra@sapo.pt</t>
  </si>
  <si>
    <t xml:space="preserve">Maria Rafaela Mourão e Silva</t>
  </si>
  <si>
    <t xml:space="preserve">297466747</t>
  </si>
  <si>
    <t xml:space="preserve">elisabethsilva1975@gmail.com</t>
  </si>
  <si>
    <t xml:space="preserve">Mariana da Fonseca Amorim</t>
  </si>
  <si>
    <t xml:space="preserve">288929144</t>
  </si>
  <si>
    <t xml:space="preserve">monica.paulaamorim@gmail.com</t>
  </si>
  <si>
    <t xml:space="preserve">Martim de Carvalho Santos Silva</t>
  </si>
  <si>
    <t xml:space="preserve">298986752</t>
  </si>
  <si>
    <t xml:space="preserve">silva.andreia.ascs@gmail.com</t>
  </si>
  <si>
    <t xml:space="preserve">Martim Freitas da Silva</t>
  </si>
  <si>
    <t xml:space="preserve">290456495</t>
  </si>
  <si>
    <t xml:space="preserve">susanavelhinho@hotmail.com</t>
  </si>
  <si>
    <t xml:space="preserve">Martim Sá de Andrade</t>
  </si>
  <si>
    <t xml:space="preserve">301489769</t>
  </si>
  <si>
    <t xml:space="preserve">mjoao_sa@hotmail.com</t>
  </si>
  <si>
    <t xml:space="preserve">Martim Segura Ribeiro</t>
  </si>
  <si>
    <t xml:space="preserve">305302639</t>
  </si>
  <si>
    <t xml:space="preserve">patty_seg_1@hotmail.com</t>
  </si>
  <si>
    <t xml:space="preserve">Martim Vieira Gomes</t>
  </si>
  <si>
    <t xml:space="preserve">300211163</t>
  </si>
  <si>
    <t xml:space="preserve">isaloureirovieira@sapo.pt</t>
  </si>
  <si>
    <t xml:space="preserve">Mateus Monteiro Cunha</t>
  </si>
  <si>
    <t xml:space="preserve">303728795</t>
  </si>
  <si>
    <t xml:space="preserve">katialiliana@hotmail.com</t>
  </si>
  <si>
    <t xml:space="preserve">Mateus Teixeira Campos</t>
  </si>
  <si>
    <t xml:space="preserve">294329528</t>
  </si>
  <si>
    <t xml:space="preserve">mppst2010@hotmail.com</t>
  </si>
  <si>
    <t xml:space="preserve">Matilde Alexandra Cabral Duarte</t>
  </si>
  <si>
    <t xml:space="preserve">300637730</t>
  </si>
  <si>
    <t xml:space="preserve">a1306xana@gmail.com</t>
  </si>
  <si>
    <t xml:space="preserve">Matilde da Costa Lima</t>
  </si>
  <si>
    <t xml:space="preserve">303594306</t>
  </si>
  <si>
    <t xml:space="preserve">diana_filipa_00@hotmail.com</t>
  </si>
  <si>
    <t xml:space="preserve">Matilde Ferreira da Silva</t>
  </si>
  <si>
    <t xml:space="preserve">298838222</t>
  </si>
  <si>
    <t xml:space="preserve">Matilde Loureiro Marques</t>
  </si>
  <si>
    <t xml:space="preserve">291965016</t>
  </si>
  <si>
    <t xml:space="preserve">ccarlaloureiro@sapo.pt</t>
  </si>
  <si>
    <t xml:space="preserve">Matilde Quaresma Vieira</t>
  </si>
  <si>
    <t xml:space="preserve">289953944</t>
  </si>
  <si>
    <t xml:space="preserve">joana_quaresma@hotmail.com</t>
  </si>
  <si>
    <t xml:space="preserve">Matilde Ribeiro Maia</t>
  </si>
  <si>
    <t xml:space="preserve">299066630</t>
  </si>
  <si>
    <t xml:space="preserve">maiacarlos2@gmail.com</t>
  </si>
  <si>
    <t xml:space="preserve">Melissa de Sousa Maia</t>
  </si>
  <si>
    <t xml:space="preserve">306745321</t>
  </si>
  <si>
    <t xml:space="preserve">a_sofia_sousa@sapo.pt</t>
  </si>
  <si>
    <t xml:space="preserve">Miguel Oliveira Carvalho</t>
  </si>
  <si>
    <t xml:space="preserve">292633963</t>
  </si>
  <si>
    <t xml:space="preserve">teresamanuela_6@hotmail.com</t>
  </si>
  <si>
    <t xml:space="preserve">Núria Pinheiro Miranda</t>
  </si>
  <si>
    <t xml:space="preserve">288849868</t>
  </si>
  <si>
    <t xml:space="preserve">elisetepinheiro.pinheiro@gmail.com</t>
  </si>
  <si>
    <t xml:space="preserve">Oliver Nascimento Silva</t>
  </si>
  <si>
    <t xml:space="preserve">301633835</t>
  </si>
  <si>
    <t xml:space="preserve">silvia_7@live.com.pt</t>
  </si>
  <si>
    <t xml:space="preserve">Pedro Simão Freitas da Silva</t>
  </si>
  <si>
    <t xml:space="preserve">292689675</t>
  </si>
  <si>
    <t xml:space="preserve">isabelfreitas.25@gmail.com</t>
  </si>
  <si>
    <t xml:space="preserve">Pedro Sousa Carvalho</t>
  </si>
  <si>
    <t xml:space="preserve">294209018</t>
  </si>
  <si>
    <t xml:space="preserve">andreia_sgs@hotmail.com</t>
  </si>
  <si>
    <t xml:space="preserve">Rafael Barbosa de Sá e Rodrigues</t>
  </si>
  <si>
    <t xml:space="preserve">300471769</t>
  </si>
  <si>
    <t xml:space="preserve">jrsrodrigues22@gmail.com</t>
  </si>
  <si>
    <t xml:space="preserve">Rafael Nadom Ferreira</t>
  </si>
  <si>
    <t xml:space="preserve">304326852</t>
  </si>
  <si>
    <t xml:space="preserve">hannahablorh2018@gmail.com</t>
  </si>
  <si>
    <t xml:space="preserve">Rafaela Almeida Lopes</t>
  </si>
  <si>
    <t xml:space="preserve">290242142</t>
  </si>
  <si>
    <t xml:space="preserve">rutea8098@gmail.com</t>
  </si>
  <si>
    <t xml:space="preserve">Rafaela Mendes Correia</t>
  </si>
  <si>
    <t xml:space="preserve">290434122</t>
  </si>
  <si>
    <t xml:space="preserve">rutepipocas@gmail.com</t>
  </si>
  <si>
    <t xml:space="preserve">Rita Batalha Correia</t>
  </si>
  <si>
    <t xml:space="preserve">292550553</t>
  </si>
  <si>
    <t xml:space="preserve">vanialnbatalha@gmail.com</t>
  </si>
  <si>
    <t xml:space="preserve">Rita Maria Faria Silva</t>
  </si>
  <si>
    <t xml:space="preserve">306482576</t>
  </si>
  <si>
    <t xml:space="preserve">helgafaria@gmail.com</t>
  </si>
  <si>
    <t xml:space="preserve">Rodrigo Azevedo Santos</t>
  </si>
  <si>
    <t xml:space="preserve">284853399</t>
  </si>
  <si>
    <t xml:space="preserve">sonia.rscoronado@gmail.com</t>
  </si>
  <si>
    <t xml:space="preserve">Rodrigo Barbosa Ferreira</t>
  </si>
  <si>
    <t xml:space="preserve">287499812</t>
  </si>
  <si>
    <t xml:space="preserve">susetemsbarbosa@hotmail.com</t>
  </si>
  <si>
    <t xml:space="preserve">Rodrigo Filipe Viage Teixeira</t>
  </si>
  <si>
    <t xml:space="preserve">286109921</t>
  </si>
  <si>
    <t xml:space="preserve">ana_guida27@hotmail.com</t>
  </si>
  <si>
    <t xml:space="preserve">Rodrigo Miguel Martins Costa Carvalho</t>
  </si>
  <si>
    <t xml:space="preserve">295015160</t>
  </si>
  <si>
    <t xml:space="preserve">sofiacolegiodatrofa@gmail.com</t>
  </si>
  <si>
    <t xml:space="preserve">Samuel Filipe da Silva Ferreira</t>
  </si>
  <si>
    <t xml:space="preserve">291331734</t>
  </si>
  <si>
    <t xml:space="preserve">saramarlene25@hotmail.com</t>
  </si>
  <si>
    <t xml:space="preserve">Santiago da Silva Maia</t>
  </si>
  <si>
    <t xml:space="preserve">286559870</t>
  </si>
  <si>
    <t xml:space="preserve">saomendes1981@gmail.com</t>
  </si>
  <si>
    <t xml:space="preserve">Santiago Filipe da Silva</t>
  </si>
  <si>
    <t xml:space="preserve">302027238</t>
  </si>
  <si>
    <t xml:space="preserve">ana.rita.santos.silva@hotmail.com</t>
  </si>
  <si>
    <t xml:space="preserve">Santiago Filipe Rosas da Silva</t>
  </si>
  <si>
    <t xml:space="preserve">289924723</t>
  </si>
  <si>
    <t xml:space="preserve">lisete.silva.rosas@gmail.com</t>
  </si>
  <si>
    <t xml:space="preserve">Santiago Martins da Silva Guedes</t>
  </si>
  <si>
    <t xml:space="preserve">295083212</t>
  </si>
  <si>
    <t xml:space="preserve">Sonia-silva04@hotmail.com</t>
  </si>
  <si>
    <t xml:space="preserve">Sarah Filipa da Rocha Ferreira</t>
  </si>
  <si>
    <t xml:space="preserve">285871544</t>
  </si>
  <si>
    <t xml:space="preserve">pm.ferreira@sapo.pt</t>
  </si>
  <si>
    <t xml:space="preserve">Simão Maia Aroso</t>
  </si>
  <si>
    <t xml:space="preserve">306789825</t>
  </si>
  <si>
    <t xml:space="preserve">martamaia1981@gmail.com</t>
  </si>
  <si>
    <t xml:space="preserve">Sofia Luísa Pinheiro dos Santos</t>
  </si>
  <si>
    <t xml:space="preserve">293688036</t>
  </si>
  <si>
    <t xml:space="preserve">graciete30@gmail.com</t>
  </si>
  <si>
    <t xml:space="preserve">Sofia Margarida da Rosa Marques</t>
  </si>
  <si>
    <t xml:space="preserve">287629660</t>
  </si>
  <si>
    <t xml:space="preserve">gina.toc@gmail.com</t>
  </si>
  <si>
    <t xml:space="preserve">Susana Beatriz Lima Simões</t>
  </si>
  <si>
    <t xml:space="preserve">287620778</t>
  </si>
  <si>
    <t xml:space="preserve">mariana-lima@live.com.pt</t>
  </si>
  <si>
    <t xml:space="preserve">Tiago Moreira Barros</t>
  </si>
  <si>
    <t xml:space="preserve">291624650</t>
  </si>
  <si>
    <t xml:space="preserve">cmarinha@gmail.com</t>
  </si>
  <si>
    <t xml:space="preserve">Tomás Monteiro Anunciação</t>
  </si>
  <si>
    <t xml:space="preserve">293160295</t>
  </si>
  <si>
    <t xml:space="preserve">patriciamonteiroenf@gmail.com</t>
  </si>
  <si>
    <t xml:space="preserve">Tomás Monteiro Cunha</t>
  </si>
  <si>
    <t xml:space="preserve">285360124</t>
  </si>
  <si>
    <t xml:space="preserve">Valentina Agustina Ramirez Pelayes</t>
  </si>
  <si>
    <t xml:space="preserve">325260486</t>
  </si>
  <si>
    <t xml:space="preserve">Vicente Pandolpho Pimentel</t>
  </si>
  <si>
    <t xml:space="preserve">319224287</t>
  </si>
  <si>
    <t xml:space="preserve">Yara Vaz Oliveira</t>
  </si>
  <si>
    <t xml:space="preserve">303919655</t>
  </si>
  <si>
    <t xml:space="preserve">catarinavaz98@gmail.com</t>
  </si>
  <si>
    <t xml:space="preserve">Yolanda de Oliveira Pedronho</t>
  </si>
  <si>
    <t xml:space="preserve">328233382</t>
  </si>
  <si>
    <t xml:space="preserve">evanildopedronho30@gmail.com</t>
  </si>
  <si>
    <t xml:space="preserve">Zoe Kaylane de Oliveira Pedronho</t>
  </si>
  <si>
    <t xml:space="preserve">328390628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</si>
</sst>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€ &quot;#,##0.00"/>
    <numFmt numFmtId="166" formatCode="[$€]#,##0.00"/>
    <numFmt numFmtId="167" formatCode="#,##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9C5700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3F3F76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ill>
        <patternFill patternType="solid">
          <fgColor rgb="FFC6EFCE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9C57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ont>
        <color rgb="FFFF0000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L115" activeCellId="0" sqref="L11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2"/>
    <col collapsed="false" customWidth="true" hidden="true" outlineLevel="0" max="2" min="2" style="0" width="6.71"/>
    <col collapsed="false" customWidth="true" hidden="true" outlineLevel="0" max="3" min="3" style="0" width="4.14"/>
    <col collapsed="false" customWidth="true" hidden="true" outlineLevel="0" max="4" min="4" style="0" width="10.71"/>
    <col collapsed="false" customWidth="true" hidden="false" outlineLevel="0" max="5" min="5" style="0" width="5.43"/>
    <col collapsed="false" customWidth="true" hidden="false" outlineLevel="0" max="6" min="6" style="0" width="5.29"/>
    <col collapsed="false" customWidth="true" hidden="false" outlineLevel="0" max="7" min="7" style="0" width="9.29"/>
    <col collapsed="false" customWidth="true" hidden="false" outlineLevel="0" max="8" min="8" style="0" width="9.57"/>
    <col collapsed="false" customWidth="true" hidden="false" outlineLevel="0" max="9" min="9" style="0" width="10.29"/>
    <col collapsed="false" customWidth="true" hidden="false" outlineLevel="0" max="10" min="10" style="0" width="10"/>
    <col collapsed="false" customWidth="true" hidden="false" outlineLevel="0" max="12" min="11" style="0" width="12.29"/>
    <col collapsed="false" customWidth="true" hidden="false" outlineLevel="0" max="13" min="13" style="0" width="11.43"/>
    <col collapsed="false" customWidth="true" hidden="false" outlineLevel="0" max="14" min="14" style="0" width="9.57"/>
    <col collapsed="false" customWidth="true" hidden="false" outlineLevel="0" max="15" min="15" style="0" width="12.29"/>
    <col collapsed="false" customWidth="true" hidden="true" outlineLevel="0" max="16" min="16" style="0" width="38"/>
    <col collapsed="false" customWidth="true" hidden="false" outlineLevel="0" max="17" min="17" style="0" width="36.29"/>
    <col collapsed="false" customWidth="true" hidden="false" outlineLevel="0" max="18" min="18" style="0" width="18.43"/>
    <col collapsed="false" customWidth="true" hidden="false" outlineLevel="0" max="19" min="19" style="0" width="8.71"/>
  </cols>
  <sheetData>
    <row r="1" customFormat="false" ht="4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4" t="s">
        <v>17</v>
      </c>
      <c r="B2" s="3" t="s">
        <v>18</v>
      </c>
      <c r="C2" s="3" t="n">
        <v>1</v>
      </c>
      <c r="D2" s="3" t="s">
        <v>19</v>
      </c>
      <c r="E2" s="3" t="n">
        <v>0</v>
      </c>
      <c r="F2" s="3" t="n">
        <v>2</v>
      </c>
      <c r="G2" s="5" t="n">
        <v>4</v>
      </c>
      <c r="H2" s="5" t="n">
        <v>0</v>
      </c>
      <c r="I2" s="6" t="n">
        <v>15</v>
      </c>
      <c r="J2" s="5" t="n">
        <v>12</v>
      </c>
      <c r="K2" s="5" t="n">
        <v>31</v>
      </c>
      <c r="L2" s="5" t="n">
        <v>0</v>
      </c>
      <c r="M2" s="7" t="n">
        <v>0</v>
      </c>
      <c r="N2" s="7" t="n">
        <f aca="false">K2   +  L2 + M2- (G2 + H2 + I2 + J2 )</f>
        <v>0</v>
      </c>
      <c r="O2" s="3" t="s">
        <v>20</v>
      </c>
      <c r="P2" s="3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4" t="s">
        <v>22</v>
      </c>
      <c r="B3" s="3" t="s">
        <v>23</v>
      </c>
      <c r="C3" s="3" t="n">
        <v>1</v>
      </c>
      <c r="D3" s="3" t="s">
        <v>24</v>
      </c>
      <c r="E3" s="3" t="n">
        <v>0</v>
      </c>
      <c r="F3" s="3" t="n">
        <v>0</v>
      </c>
      <c r="G3" s="5" t="n">
        <v>0</v>
      </c>
      <c r="H3" s="5" t="n">
        <v>0</v>
      </c>
      <c r="I3" s="6" t="n">
        <v>15</v>
      </c>
      <c r="J3" s="5" t="n">
        <v>12</v>
      </c>
      <c r="K3" s="5" t="n">
        <v>0</v>
      </c>
      <c r="L3" s="5" t="n">
        <v>34.5</v>
      </c>
      <c r="M3" s="7" t="n">
        <v>30</v>
      </c>
      <c r="N3" s="7" t="n">
        <f aca="false">K3   +  L3 + M3- (G3 + H3 + I3 + J3 )</f>
        <v>37.5</v>
      </c>
      <c r="O3" s="3" t="s">
        <v>20</v>
      </c>
      <c r="P3" s="3" t="s">
        <v>25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4" t="s">
        <v>26</v>
      </c>
      <c r="B4" s="3" t="s">
        <v>27</v>
      </c>
      <c r="C4" s="3" t="n">
        <v>1</v>
      </c>
      <c r="D4" s="3" t="s">
        <v>28</v>
      </c>
      <c r="E4" s="3" t="n">
        <v>0</v>
      </c>
      <c r="F4" s="3" t="n">
        <v>0</v>
      </c>
      <c r="G4" s="5" t="n">
        <v>0</v>
      </c>
      <c r="H4" s="5" t="n">
        <v>0</v>
      </c>
      <c r="I4" s="6" t="n">
        <v>15</v>
      </c>
      <c r="J4" s="5" t="n">
        <v>0</v>
      </c>
      <c r="K4" s="5" t="n">
        <v>0</v>
      </c>
      <c r="L4" s="5" t="n">
        <v>15</v>
      </c>
      <c r="M4" s="7" t="n">
        <v>0</v>
      </c>
      <c r="N4" s="7" t="n">
        <f aca="false">K4   +  L4 + M4- (G4 + H4 + I4 + J4 )</f>
        <v>0</v>
      </c>
      <c r="O4" s="3" t="s">
        <v>20</v>
      </c>
      <c r="P4" s="3" t="s">
        <v>29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4" t="s">
        <v>30</v>
      </c>
      <c r="B5" s="3" t="s">
        <v>31</v>
      </c>
      <c r="C5" s="3" t="n">
        <v>1</v>
      </c>
      <c r="D5" s="3" t="s">
        <v>32</v>
      </c>
      <c r="E5" s="3" t="n">
        <v>10</v>
      </c>
      <c r="F5" s="3" t="n">
        <v>0</v>
      </c>
      <c r="G5" s="5" t="n">
        <v>30</v>
      </c>
      <c r="H5" s="5" t="n">
        <v>0</v>
      </c>
      <c r="I5" s="6" t="n">
        <v>15</v>
      </c>
      <c r="J5" s="5" t="n">
        <v>0</v>
      </c>
      <c r="K5" s="5" t="n">
        <v>0</v>
      </c>
      <c r="L5" s="5" t="n">
        <v>45</v>
      </c>
      <c r="M5" s="7" t="n">
        <v>0</v>
      </c>
      <c r="N5" s="7" t="n">
        <f aca="false">K5   +  L5 + M5- (G5 + H5 + I5 + J5 )</f>
        <v>0</v>
      </c>
      <c r="O5" s="3" t="s">
        <v>20</v>
      </c>
      <c r="P5" s="3" t="s">
        <v>33</v>
      </c>
      <c r="Q5" s="8" t="s">
        <v>34</v>
      </c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4" t="s">
        <v>35</v>
      </c>
      <c r="B6" s="3" t="s">
        <v>18</v>
      </c>
      <c r="C6" s="3" t="n">
        <v>1</v>
      </c>
      <c r="D6" s="3" t="s">
        <v>36</v>
      </c>
      <c r="E6" s="3" t="n">
        <v>2</v>
      </c>
      <c r="F6" s="3" t="n">
        <v>0</v>
      </c>
      <c r="G6" s="5" t="n">
        <v>4</v>
      </c>
      <c r="H6" s="5" t="n">
        <v>0</v>
      </c>
      <c r="I6" s="6" t="n">
        <v>15</v>
      </c>
      <c r="J6" s="5" t="n">
        <v>12</v>
      </c>
      <c r="K6" s="5" t="n">
        <v>0</v>
      </c>
      <c r="L6" s="5" t="n">
        <f aca="false">48-17</f>
        <v>31</v>
      </c>
      <c r="M6" s="7" t="n">
        <v>0</v>
      </c>
      <c r="N6" s="7" t="n">
        <f aca="false">K6   +  L6 + M6- (G6 + H6 + I6 + J6 )</f>
        <v>0</v>
      </c>
      <c r="O6" s="3" t="s">
        <v>20</v>
      </c>
      <c r="P6" s="3" t="s">
        <v>37</v>
      </c>
      <c r="Q6" s="9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4" t="s">
        <v>38</v>
      </c>
      <c r="B7" s="3" t="s">
        <v>23</v>
      </c>
      <c r="C7" s="3" t="n">
        <v>1</v>
      </c>
      <c r="D7" s="3" t="s">
        <v>39</v>
      </c>
      <c r="E7" s="3" t="n">
        <v>15</v>
      </c>
      <c r="F7" s="3" t="n">
        <v>0</v>
      </c>
      <c r="G7" s="5" t="n">
        <v>30</v>
      </c>
      <c r="H7" s="5" t="n">
        <v>0</v>
      </c>
      <c r="I7" s="6" t="n">
        <v>2</v>
      </c>
      <c r="J7" s="5" t="n">
        <v>0</v>
      </c>
      <c r="K7" s="5" t="n">
        <v>2</v>
      </c>
      <c r="L7" s="5" t="n">
        <f aca="false">37.5-7.5</f>
        <v>30</v>
      </c>
      <c r="M7" s="7" t="n">
        <v>0</v>
      </c>
      <c r="N7" s="7" t="n">
        <f aca="false">K7   +  L7 + M7- (G7 + H7 + I7 + J7 )</f>
        <v>0</v>
      </c>
      <c r="O7" s="3" t="s">
        <v>20</v>
      </c>
      <c r="P7" s="3" t="s">
        <v>40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10" t="s">
        <v>41</v>
      </c>
      <c r="B8" s="3" t="s">
        <v>42</v>
      </c>
      <c r="C8" s="3"/>
      <c r="D8" s="3" t="s">
        <v>43</v>
      </c>
      <c r="E8" s="3" t="n">
        <v>0</v>
      </c>
      <c r="F8" s="3" t="n">
        <v>0</v>
      </c>
      <c r="G8" s="5" t="n">
        <v>0</v>
      </c>
      <c r="H8" s="5" t="n">
        <v>0</v>
      </c>
      <c r="I8" s="6" t="n">
        <v>0</v>
      </c>
      <c r="J8" s="5" t="n">
        <v>0</v>
      </c>
      <c r="K8" s="5" t="n">
        <v>0</v>
      </c>
      <c r="L8" s="5" t="n">
        <v>0</v>
      </c>
      <c r="M8" s="7" t="n">
        <v>0</v>
      </c>
      <c r="N8" s="7" t="n">
        <f aca="false">K8   +  L8 + M8- (G8 + H8 + I8 + J8 )</f>
        <v>0</v>
      </c>
      <c r="O8" s="3" t="s">
        <v>44</v>
      </c>
      <c r="P8" s="3" t="s">
        <v>45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4" t="s">
        <v>46</v>
      </c>
      <c r="B9" s="3" t="s">
        <v>27</v>
      </c>
      <c r="C9" s="3" t="n">
        <v>1</v>
      </c>
      <c r="D9" s="3" t="s">
        <v>47</v>
      </c>
      <c r="E9" s="3" t="n">
        <v>10</v>
      </c>
      <c r="F9" s="3" t="n">
        <v>0</v>
      </c>
      <c r="G9" s="5" t="n">
        <v>20</v>
      </c>
      <c r="H9" s="5" t="n">
        <v>0</v>
      </c>
      <c r="I9" s="6" t="n">
        <v>0</v>
      </c>
      <c r="J9" s="5" t="n">
        <v>0</v>
      </c>
      <c r="K9" s="5" t="n">
        <v>20</v>
      </c>
      <c r="L9" s="5" t="n">
        <v>0</v>
      </c>
      <c r="M9" s="7" t="n">
        <v>0</v>
      </c>
      <c r="N9" s="7" t="n">
        <f aca="false">K9   +  L9 + M9- (G9 + H9 + I9 + J9 )</f>
        <v>0</v>
      </c>
      <c r="O9" s="3" t="s">
        <v>20</v>
      </c>
      <c r="P9" s="3" t="s">
        <v>48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true" outlineLevel="0" collapsed="false">
      <c r="A10" s="4" t="s">
        <v>49</v>
      </c>
      <c r="B10" s="3" t="s">
        <v>50</v>
      </c>
      <c r="C10" s="3" t="n">
        <v>1</v>
      </c>
      <c r="D10" s="3" t="s">
        <v>51</v>
      </c>
      <c r="E10" s="3" t="n">
        <v>18</v>
      </c>
      <c r="F10" s="3" t="n">
        <v>0</v>
      </c>
      <c r="G10" s="5" t="n">
        <v>30</v>
      </c>
      <c r="H10" s="5" t="n">
        <v>0</v>
      </c>
      <c r="I10" s="6" t="n">
        <v>15</v>
      </c>
      <c r="J10" s="5" t="n">
        <v>0</v>
      </c>
      <c r="K10" s="5" t="n">
        <v>0</v>
      </c>
      <c r="L10" s="5" t="n">
        <v>45</v>
      </c>
      <c r="M10" s="7" t="n">
        <v>0</v>
      </c>
      <c r="N10" s="7" t="n">
        <f aca="false">K10   +  L10 + M10- (G10 + H10 + I10 + J10 )</f>
        <v>0</v>
      </c>
      <c r="O10" s="3" t="s">
        <v>20</v>
      </c>
      <c r="P10" s="3" t="s">
        <v>52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4" t="s">
        <v>53</v>
      </c>
      <c r="B11" s="3" t="s">
        <v>54</v>
      </c>
      <c r="C11" s="3" t="n">
        <v>1</v>
      </c>
      <c r="D11" s="3" t="s">
        <v>55</v>
      </c>
      <c r="E11" s="3" t="n">
        <v>0</v>
      </c>
      <c r="F11" s="3" t="n">
        <v>0</v>
      </c>
      <c r="G11" s="5" t="n">
        <v>0</v>
      </c>
      <c r="H11" s="5" t="n">
        <v>0</v>
      </c>
      <c r="I11" s="6" t="n">
        <v>15</v>
      </c>
      <c r="J11" s="5" t="n">
        <v>0</v>
      </c>
      <c r="K11" s="5" t="n">
        <v>0</v>
      </c>
      <c r="L11" s="5" t="n">
        <v>0</v>
      </c>
      <c r="M11" s="7" t="n">
        <v>15</v>
      </c>
      <c r="N11" s="7" t="n">
        <f aca="false">K11   +  L11 + M11- (G11 + H11 + I11 + J11 )</f>
        <v>0</v>
      </c>
      <c r="O11" s="3" t="s">
        <v>20</v>
      </c>
      <c r="P11" s="3" t="s">
        <v>56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true" outlineLevel="0" collapsed="false">
      <c r="A12" s="11" t="s">
        <v>57</v>
      </c>
      <c r="B12" s="3" t="s">
        <v>50</v>
      </c>
      <c r="C12" s="3" t="n">
        <v>1</v>
      </c>
      <c r="D12" s="3" t="s">
        <v>58</v>
      </c>
      <c r="E12" s="3" t="n">
        <v>0</v>
      </c>
      <c r="F12" s="3" t="n">
        <v>0</v>
      </c>
      <c r="G12" s="5" t="n">
        <v>0</v>
      </c>
      <c r="H12" s="5" t="n">
        <v>0</v>
      </c>
      <c r="I12" s="6" t="n">
        <v>0</v>
      </c>
      <c r="J12" s="5" t="n">
        <v>0</v>
      </c>
      <c r="K12" s="5" t="n">
        <v>0</v>
      </c>
      <c r="L12" s="5" t="n">
        <v>0</v>
      </c>
      <c r="M12" s="7" t="n">
        <v>-15</v>
      </c>
      <c r="N12" s="7" t="n">
        <f aca="false">K12   +  L12 + M12- (G12 + H12 + I12 + J12 )</f>
        <v>-15</v>
      </c>
      <c r="O12" s="3"/>
      <c r="P12" s="3" t="s">
        <v>59</v>
      </c>
      <c r="Q12" s="3" t="s">
        <v>60</v>
      </c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true" outlineLevel="0" collapsed="false">
      <c r="A13" s="4" t="s">
        <v>61</v>
      </c>
      <c r="B13" s="3" t="s">
        <v>23</v>
      </c>
      <c r="C13" s="3" t="n">
        <v>1</v>
      </c>
      <c r="D13" s="3" t="s">
        <v>62</v>
      </c>
      <c r="E13" s="3" t="n">
        <v>0</v>
      </c>
      <c r="F13" s="3" t="n">
        <v>0</v>
      </c>
      <c r="G13" s="5" t="n">
        <v>0</v>
      </c>
      <c r="H13" s="5" t="n">
        <v>0</v>
      </c>
      <c r="I13" s="6" t="n">
        <v>15</v>
      </c>
      <c r="J13" s="5" t="n">
        <v>0</v>
      </c>
      <c r="K13" s="5" t="n">
        <v>0</v>
      </c>
      <c r="L13" s="5" t="n">
        <v>15</v>
      </c>
      <c r="M13" s="7" t="n">
        <v>0</v>
      </c>
      <c r="N13" s="7" t="n">
        <f aca="false">K13   +  L13 + M13- (G13 + H13 + I13 + J13 )</f>
        <v>0</v>
      </c>
      <c r="O13" s="3" t="s">
        <v>20</v>
      </c>
      <c r="P13" s="3" t="s">
        <v>63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true" outlineLevel="0" collapsed="false">
      <c r="A14" s="4" t="s">
        <v>64</v>
      </c>
      <c r="B14" s="3" t="s">
        <v>31</v>
      </c>
      <c r="C14" s="3" t="n">
        <v>1</v>
      </c>
      <c r="D14" s="3" t="s">
        <v>65</v>
      </c>
      <c r="E14" s="3" t="n">
        <v>15</v>
      </c>
      <c r="F14" s="3" t="n">
        <v>0</v>
      </c>
      <c r="G14" s="5" t="n">
        <v>30</v>
      </c>
      <c r="H14" s="5" t="n">
        <v>0</v>
      </c>
      <c r="I14" s="6" t="n">
        <v>15</v>
      </c>
      <c r="J14" s="5" t="n">
        <v>0</v>
      </c>
      <c r="K14" s="5" t="n">
        <v>0</v>
      </c>
      <c r="L14" s="5" t="n">
        <f aca="false">37.5+7.5</f>
        <v>45</v>
      </c>
      <c r="M14" s="7" t="n">
        <v>0</v>
      </c>
      <c r="N14" s="7" t="n">
        <f aca="false">K14   +  L14 + M14- (G14 + H14 + I14 + J14 )</f>
        <v>0</v>
      </c>
      <c r="O14" s="3" t="s">
        <v>20</v>
      </c>
      <c r="P14" s="3" t="s">
        <v>40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4" t="s">
        <v>66</v>
      </c>
      <c r="B15" s="3" t="s">
        <v>42</v>
      </c>
      <c r="C15" s="3" t="n">
        <v>1</v>
      </c>
      <c r="D15" s="3" t="s">
        <v>67</v>
      </c>
      <c r="E15" s="3" t="n">
        <v>0</v>
      </c>
      <c r="F15" s="3" t="n">
        <v>0</v>
      </c>
      <c r="G15" s="5" t="n">
        <v>0</v>
      </c>
      <c r="H15" s="5" t="n">
        <v>0</v>
      </c>
      <c r="I15" s="6" t="n">
        <v>15</v>
      </c>
      <c r="J15" s="5" t="n">
        <v>0</v>
      </c>
      <c r="K15" s="5" t="n">
        <v>0</v>
      </c>
      <c r="L15" s="5" t="n">
        <v>22.5</v>
      </c>
      <c r="M15" s="7" t="n">
        <v>0</v>
      </c>
      <c r="N15" s="7" t="n">
        <f aca="false">K15   +  L15 + M15- (G15 + H15 + I15 + J15 )</f>
        <v>7.5</v>
      </c>
      <c r="O15" s="3" t="s">
        <v>20</v>
      </c>
      <c r="P15" s="3" t="s">
        <v>68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4" t="s">
        <v>69</v>
      </c>
      <c r="B16" s="3" t="s">
        <v>31</v>
      </c>
      <c r="C16" s="3" t="n">
        <v>1</v>
      </c>
      <c r="D16" s="3" t="s">
        <v>70</v>
      </c>
      <c r="E16" s="3" t="n">
        <v>0</v>
      </c>
      <c r="F16" s="3" t="n">
        <v>0</v>
      </c>
      <c r="G16" s="5" t="n">
        <v>0</v>
      </c>
      <c r="H16" s="5" t="n">
        <v>0</v>
      </c>
      <c r="I16" s="6" t="n">
        <v>15</v>
      </c>
      <c r="J16" s="5" t="n">
        <v>0</v>
      </c>
      <c r="K16" s="5" t="n">
        <v>0</v>
      </c>
      <c r="L16" s="5" t="n">
        <f aca="false">25-10</f>
        <v>15</v>
      </c>
      <c r="M16" s="7" t="n">
        <v>0</v>
      </c>
      <c r="N16" s="7" t="n">
        <f aca="false">K16   +  L16 + M16- (G16 + H16 + I16 + J16 )</f>
        <v>0</v>
      </c>
      <c r="O16" s="3" t="s">
        <v>20</v>
      </c>
      <c r="P16" s="3" t="s">
        <v>71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10" t="s">
        <v>72</v>
      </c>
      <c r="B17" s="3" t="s">
        <v>23</v>
      </c>
      <c r="C17" s="3" t="n">
        <v>1</v>
      </c>
      <c r="D17" s="3" t="s">
        <v>73</v>
      </c>
      <c r="E17" s="3" t="n">
        <v>0</v>
      </c>
      <c r="F17" s="3" t="n">
        <v>0</v>
      </c>
      <c r="G17" s="5" t="n">
        <v>0</v>
      </c>
      <c r="H17" s="5" t="n">
        <v>0</v>
      </c>
      <c r="I17" s="6" t="n">
        <v>0</v>
      </c>
      <c r="J17" s="5" t="n">
        <v>0</v>
      </c>
      <c r="K17" s="5" t="n">
        <v>0</v>
      </c>
      <c r="L17" s="5" t="n">
        <v>0</v>
      </c>
      <c r="M17" s="7" t="n">
        <v>0</v>
      </c>
      <c r="N17" s="7" t="n">
        <f aca="false">K17   +  L17 + M17- (G17 + H17 + I17 + J17 )</f>
        <v>0</v>
      </c>
      <c r="O17" s="3" t="s">
        <v>44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4" t="s">
        <v>74</v>
      </c>
      <c r="B18" s="3" t="s">
        <v>27</v>
      </c>
      <c r="C18" s="3" t="n">
        <v>1</v>
      </c>
      <c r="D18" s="3" t="s">
        <v>75</v>
      </c>
      <c r="E18" s="3" t="n">
        <v>3</v>
      </c>
      <c r="F18" s="3" t="n">
        <v>0</v>
      </c>
      <c r="G18" s="5" t="n">
        <v>6</v>
      </c>
      <c r="H18" s="5" t="n">
        <v>0</v>
      </c>
      <c r="I18" s="6" t="n">
        <v>0</v>
      </c>
      <c r="J18" s="5" t="n">
        <v>0</v>
      </c>
      <c r="K18" s="5" t="n">
        <v>6</v>
      </c>
      <c r="L18" s="5" t="n">
        <v>0</v>
      </c>
      <c r="M18" s="7" t="n">
        <v>0</v>
      </c>
      <c r="N18" s="7" t="n">
        <f aca="false">K18   +  L18 + M18- (G18 + H18 + I18 + J18 )</f>
        <v>0</v>
      </c>
      <c r="O18" s="3" t="s">
        <v>20</v>
      </c>
      <c r="P18" s="3" t="s">
        <v>76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4" t="s">
        <v>77</v>
      </c>
      <c r="B19" s="3" t="s">
        <v>23</v>
      </c>
      <c r="C19" s="3" t="n">
        <v>1</v>
      </c>
      <c r="D19" s="3" t="s">
        <v>78</v>
      </c>
      <c r="E19" s="3" t="n">
        <v>2</v>
      </c>
      <c r="F19" s="3" t="n">
        <v>0</v>
      </c>
      <c r="G19" s="5" t="n">
        <v>4</v>
      </c>
      <c r="H19" s="5" t="n">
        <v>8</v>
      </c>
      <c r="I19" s="6" t="n">
        <v>0</v>
      </c>
      <c r="J19" s="5" t="n">
        <v>0</v>
      </c>
      <c r="K19" s="5" t="n">
        <v>4</v>
      </c>
      <c r="L19" s="5" t="n">
        <v>8</v>
      </c>
      <c r="M19" s="7" t="n">
        <v>0</v>
      </c>
      <c r="N19" s="7" t="n">
        <f aca="false">K19   +  L19 + M19- (G19 + H19 + I19 + J19 )</f>
        <v>0</v>
      </c>
      <c r="O19" s="3" t="s">
        <v>20</v>
      </c>
      <c r="P19" s="3" t="s">
        <v>79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4" t="s">
        <v>80</v>
      </c>
      <c r="B20" s="3" t="s">
        <v>27</v>
      </c>
      <c r="C20" s="3" t="n">
        <v>1</v>
      </c>
      <c r="D20" s="3" t="s">
        <v>81</v>
      </c>
      <c r="E20" s="3" t="n">
        <v>0</v>
      </c>
      <c r="F20" s="3" t="n">
        <v>0</v>
      </c>
      <c r="G20" s="5" t="n">
        <v>0</v>
      </c>
      <c r="H20" s="5" t="n">
        <v>0</v>
      </c>
      <c r="I20" s="6" t="n">
        <v>15</v>
      </c>
      <c r="J20" s="5" t="n">
        <v>0</v>
      </c>
      <c r="K20" s="5" t="n">
        <v>0</v>
      </c>
      <c r="L20" s="5" t="n">
        <v>15</v>
      </c>
      <c r="M20" s="7" t="n">
        <v>0</v>
      </c>
      <c r="N20" s="7" t="n">
        <f aca="false">K20   +  L20 + M20- (G20 + H20 + I20 + J20 )</f>
        <v>0</v>
      </c>
      <c r="O20" s="3" t="s">
        <v>20</v>
      </c>
      <c r="P20" s="3" t="s">
        <v>82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4" t="s">
        <v>83</v>
      </c>
      <c r="B21" s="3" t="s">
        <v>23</v>
      </c>
      <c r="C21" s="3" t="n">
        <v>1</v>
      </c>
      <c r="D21" s="3" t="s">
        <v>84</v>
      </c>
      <c r="E21" s="3" t="n">
        <v>7</v>
      </c>
      <c r="F21" s="3" t="n">
        <v>10</v>
      </c>
      <c r="G21" s="5" t="n">
        <v>50</v>
      </c>
      <c r="H21" s="5" t="n">
        <v>8</v>
      </c>
      <c r="I21" s="6" t="n">
        <v>15</v>
      </c>
      <c r="J21" s="5" t="n">
        <v>0</v>
      </c>
      <c r="K21" s="5" t="n">
        <v>0</v>
      </c>
      <c r="L21" s="5" t="n">
        <v>36.5</v>
      </c>
      <c r="M21" s="7" t="n">
        <v>73</v>
      </c>
      <c r="N21" s="7" t="n">
        <f aca="false">K21   +  L21 + M21- (G21 + H21 + I21 + J21 )</f>
        <v>36.5</v>
      </c>
      <c r="O21" s="3" t="s">
        <v>20</v>
      </c>
      <c r="P21" s="3" t="s">
        <v>85</v>
      </c>
      <c r="Q21" s="8" t="s">
        <v>86</v>
      </c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10" t="s">
        <v>87</v>
      </c>
      <c r="B22" s="3" t="s">
        <v>23</v>
      </c>
      <c r="C22" s="3" t="n">
        <v>1</v>
      </c>
      <c r="D22" s="3" t="s">
        <v>88</v>
      </c>
      <c r="E22" s="3" t="n">
        <v>0</v>
      </c>
      <c r="F22" s="3" t="n">
        <v>0</v>
      </c>
      <c r="G22" s="5" t="n">
        <v>0</v>
      </c>
      <c r="H22" s="5" t="n">
        <v>0</v>
      </c>
      <c r="I22" s="6" t="n">
        <v>0</v>
      </c>
      <c r="J22" s="5" t="n">
        <v>0</v>
      </c>
      <c r="K22" s="5" t="n">
        <v>0</v>
      </c>
      <c r="L22" s="5" t="n">
        <f aca="false">15-15</f>
        <v>0</v>
      </c>
      <c r="M22" s="7" t="n">
        <v>0</v>
      </c>
      <c r="N22" s="7" t="n">
        <f aca="false">K22   +  L22 + M22- (G22 + H22 + I22 + J22 )</f>
        <v>0</v>
      </c>
      <c r="O22" s="3" t="s">
        <v>44</v>
      </c>
      <c r="P22" s="3" t="s">
        <v>89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4" t="s">
        <v>90</v>
      </c>
      <c r="B23" s="3" t="s">
        <v>18</v>
      </c>
      <c r="C23" s="3" t="n">
        <v>1</v>
      </c>
      <c r="D23" s="3" t="s">
        <v>91</v>
      </c>
      <c r="E23" s="3" t="n">
        <v>0</v>
      </c>
      <c r="F23" s="3" t="n">
        <v>10</v>
      </c>
      <c r="G23" s="5" t="n">
        <v>20</v>
      </c>
      <c r="H23" s="5" t="n">
        <v>0</v>
      </c>
      <c r="I23" s="6" t="n">
        <v>15</v>
      </c>
      <c r="J23" s="5" t="n">
        <v>12</v>
      </c>
      <c r="K23" s="5" t="n">
        <v>0</v>
      </c>
      <c r="L23" s="5" t="n">
        <f aca="false">115-115+55-8</f>
        <v>47</v>
      </c>
      <c r="M23" s="7" t="n">
        <v>0</v>
      </c>
      <c r="N23" s="7" t="n">
        <f aca="false">K23   +  L23 + M23- (G23 + H23 + I23 + J23 )</f>
        <v>0</v>
      </c>
      <c r="O23" s="3" t="s">
        <v>20</v>
      </c>
      <c r="P23" s="3" t="s">
        <v>92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11" t="s">
        <v>93</v>
      </c>
      <c r="B24" s="3" t="s">
        <v>23</v>
      </c>
      <c r="C24" s="3"/>
      <c r="D24" s="3" t="s">
        <v>94</v>
      </c>
      <c r="E24" s="3" t="n">
        <v>0</v>
      </c>
      <c r="F24" s="3" t="n">
        <v>0</v>
      </c>
      <c r="G24" s="5" t="n">
        <v>0</v>
      </c>
      <c r="H24" s="5" t="n">
        <v>0</v>
      </c>
      <c r="I24" s="6" t="n">
        <v>19</v>
      </c>
      <c r="J24" s="5" t="n">
        <v>0</v>
      </c>
      <c r="K24" s="5" t="n">
        <v>0</v>
      </c>
      <c r="L24" s="5" t="n">
        <v>0</v>
      </c>
      <c r="M24" s="7" t="n">
        <v>-79</v>
      </c>
      <c r="N24" s="7" t="n">
        <f aca="false">K24   +  L24 + M24- (G24 + H24 + I24 + J24 )</f>
        <v>-98</v>
      </c>
      <c r="O24" s="3"/>
      <c r="P24" s="3" t="s">
        <v>95</v>
      </c>
      <c r="Q24" s="3" t="s">
        <v>60</v>
      </c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4" t="s">
        <v>96</v>
      </c>
      <c r="B25" s="3" t="s">
        <v>31</v>
      </c>
      <c r="C25" s="3" t="n">
        <v>1</v>
      </c>
      <c r="D25" s="3" t="s">
        <v>97</v>
      </c>
      <c r="E25" s="3" t="n">
        <v>0</v>
      </c>
      <c r="F25" s="3" t="n">
        <v>0</v>
      </c>
      <c r="G25" s="5" t="n">
        <v>0</v>
      </c>
      <c r="H25" s="5" t="n">
        <v>0</v>
      </c>
      <c r="I25" s="6" t="n">
        <v>15</v>
      </c>
      <c r="J25" s="5" t="n">
        <v>0</v>
      </c>
      <c r="K25" s="5" t="n">
        <v>0</v>
      </c>
      <c r="L25" s="5" t="n">
        <v>15</v>
      </c>
      <c r="M25" s="7" t="n">
        <v>0</v>
      </c>
      <c r="N25" s="7" t="n">
        <f aca="false">K25   +  L25 + M25- (G25 + H25 + I25 + J25 )</f>
        <v>0</v>
      </c>
      <c r="O25" s="3" t="s">
        <v>20</v>
      </c>
      <c r="P25" s="3" t="s">
        <v>98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10" t="s">
        <v>99</v>
      </c>
      <c r="B26" s="3" t="s">
        <v>27</v>
      </c>
      <c r="C26" s="3"/>
      <c r="D26" s="3" t="s">
        <v>100</v>
      </c>
      <c r="E26" s="3" t="n">
        <v>0</v>
      </c>
      <c r="F26" s="3" t="n">
        <v>0</v>
      </c>
      <c r="G26" s="5" t="n">
        <v>0</v>
      </c>
      <c r="H26" s="5" t="n">
        <v>0</v>
      </c>
      <c r="I26" s="6" t="n">
        <v>0</v>
      </c>
      <c r="J26" s="5" t="n">
        <v>0</v>
      </c>
      <c r="K26" s="5" t="n">
        <v>0</v>
      </c>
      <c r="L26" s="5" t="n">
        <v>0</v>
      </c>
      <c r="M26" s="7" t="n">
        <v>0</v>
      </c>
      <c r="N26" s="7" t="n">
        <f aca="false">K26   +  L26 + M26- (G26 + H26 + I26 + J26 )</f>
        <v>0</v>
      </c>
      <c r="O26" s="3" t="s">
        <v>44</v>
      </c>
      <c r="P26" s="3" t="s">
        <v>101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4" t="s">
        <v>102</v>
      </c>
      <c r="B27" s="3" t="s">
        <v>27</v>
      </c>
      <c r="C27" s="3" t="n">
        <v>1</v>
      </c>
      <c r="D27" s="3" t="s">
        <v>103</v>
      </c>
      <c r="E27" s="3" t="n">
        <v>18</v>
      </c>
      <c r="F27" s="3" t="n">
        <v>0</v>
      </c>
      <c r="G27" s="5" t="n">
        <v>30</v>
      </c>
      <c r="H27" s="5" t="n">
        <v>0</v>
      </c>
      <c r="I27" s="6" t="n">
        <v>15</v>
      </c>
      <c r="J27" s="5" t="n">
        <v>0</v>
      </c>
      <c r="K27" s="5" t="n">
        <v>45</v>
      </c>
      <c r="L27" s="5" t="n">
        <v>0</v>
      </c>
      <c r="M27" s="7" t="n">
        <v>0</v>
      </c>
      <c r="N27" s="7" t="n">
        <f aca="false">K27   +  L27 + M27- (G27 + H27 + I27 + J27 )</f>
        <v>0</v>
      </c>
      <c r="O27" s="3" t="s">
        <v>20</v>
      </c>
      <c r="P27" s="3" t="s">
        <v>104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4" t="s">
        <v>105</v>
      </c>
      <c r="B28" s="3" t="s">
        <v>18</v>
      </c>
      <c r="C28" s="3" t="n">
        <v>1</v>
      </c>
      <c r="D28" s="3" t="s">
        <v>106</v>
      </c>
      <c r="E28" s="3" t="n">
        <v>0</v>
      </c>
      <c r="F28" s="3" t="n">
        <v>15</v>
      </c>
      <c r="G28" s="5" t="n">
        <v>30</v>
      </c>
      <c r="H28" s="5" t="n">
        <v>8</v>
      </c>
      <c r="I28" s="6" t="n">
        <v>15</v>
      </c>
      <c r="J28" s="5" t="n">
        <v>12</v>
      </c>
      <c r="K28" s="5" t="n">
        <v>0</v>
      </c>
      <c r="L28" s="5" t="n">
        <f aca="false">87-30+8</f>
        <v>65</v>
      </c>
      <c r="M28" s="7" t="n">
        <v>0</v>
      </c>
      <c r="N28" s="7" t="n">
        <f aca="false">K28   +  L28 + M28- (G28 + H28 + I28 + J28 )</f>
        <v>0</v>
      </c>
      <c r="O28" s="3" t="s">
        <v>20</v>
      </c>
      <c r="P28" s="3" t="s">
        <v>107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true" outlineLevel="0" collapsed="false">
      <c r="A29" s="4" t="s">
        <v>108</v>
      </c>
      <c r="B29" s="3" t="s">
        <v>31</v>
      </c>
      <c r="C29" s="3" t="n">
        <v>1</v>
      </c>
      <c r="D29" s="3" t="s">
        <v>109</v>
      </c>
      <c r="E29" s="3" t="n">
        <v>18</v>
      </c>
      <c r="F29" s="3" t="n">
        <v>17</v>
      </c>
      <c r="G29" s="5" t="n">
        <v>50</v>
      </c>
      <c r="H29" s="5" t="n">
        <v>0</v>
      </c>
      <c r="I29" s="6" t="n">
        <v>15</v>
      </c>
      <c r="J29" s="5" t="n">
        <v>0</v>
      </c>
      <c r="K29" s="5" t="n">
        <v>0</v>
      </c>
      <c r="L29" s="5" t="n">
        <v>65</v>
      </c>
      <c r="M29" s="7" t="n">
        <v>0</v>
      </c>
      <c r="N29" s="7" t="n">
        <f aca="false">K29   +  L29 + M29- (G29 + H29 + I29 + J29 )</f>
        <v>0</v>
      </c>
      <c r="O29" s="3" t="s">
        <v>20</v>
      </c>
      <c r="P29" s="3" t="s">
        <v>110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true" outlineLevel="0" collapsed="false">
      <c r="A30" s="4" t="s">
        <v>111</v>
      </c>
      <c r="B30" s="3" t="s">
        <v>23</v>
      </c>
      <c r="C30" s="3" t="n">
        <v>1</v>
      </c>
      <c r="D30" s="3" t="s">
        <v>112</v>
      </c>
      <c r="E30" s="3" t="n">
        <v>0</v>
      </c>
      <c r="F30" s="3" t="n">
        <v>0</v>
      </c>
      <c r="G30" s="5" t="n">
        <v>0</v>
      </c>
      <c r="H30" s="5" t="n">
        <v>0</v>
      </c>
      <c r="I30" s="6" t="n">
        <v>0</v>
      </c>
      <c r="J30" s="5" t="n">
        <v>3.5</v>
      </c>
      <c r="K30" s="5" t="n">
        <v>0</v>
      </c>
      <c r="L30" s="5" t="n">
        <v>3.5</v>
      </c>
      <c r="M30" s="7" t="n">
        <v>0</v>
      </c>
      <c r="N30" s="7" t="n">
        <f aca="false">K30   +  L30 + M30- (G30 + H30 + I30 + J30 )</f>
        <v>0</v>
      </c>
      <c r="O30" s="3" t="s">
        <v>20</v>
      </c>
      <c r="P30" s="3" t="s">
        <v>113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true" outlineLevel="0" collapsed="false">
      <c r="A31" s="4" t="s">
        <v>114</v>
      </c>
      <c r="B31" s="3" t="s">
        <v>54</v>
      </c>
      <c r="C31" s="3" t="n">
        <v>1</v>
      </c>
      <c r="D31" s="3" t="s">
        <v>115</v>
      </c>
      <c r="E31" s="3" t="n">
        <v>0</v>
      </c>
      <c r="F31" s="3" t="n">
        <v>0</v>
      </c>
      <c r="G31" s="5" t="n">
        <v>0</v>
      </c>
      <c r="H31" s="5" t="n">
        <v>0</v>
      </c>
      <c r="I31" s="6" t="n">
        <v>15</v>
      </c>
      <c r="J31" s="5" t="n">
        <v>0</v>
      </c>
      <c r="K31" s="5" t="n">
        <v>0</v>
      </c>
      <c r="L31" s="5" t="n">
        <v>15</v>
      </c>
      <c r="M31" s="7" t="n">
        <v>0</v>
      </c>
      <c r="N31" s="7" t="n">
        <f aca="false">K31   +  L31 + M31- (G31 + H31 + I31 + J31 )</f>
        <v>0</v>
      </c>
      <c r="O31" s="3" t="s">
        <v>20</v>
      </c>
      <c r="P31" s="3" t="s">
        <v>116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true" outlineLevel="0" collapsed="false">
      <c r="A32" s="4" t="s">
        <v>117</v>
      </c>
      <c r="B32" s="3" t="s">
        <v>18</v>
      </c>
      <c r="C32" s="3" t="n">
        <v>1</v>
      </c>
      <c r="D32" s="3" t="s">
        <v>118</v>
      </c>
      <c r="E32" s="3" t="n">
        <v>16</v>
      </c>
      <c r="F32" s="3" t="n">
        <v>6</v>
      </c>
      <c r="G32" s="5" t="n">
        <v>50</v>
      </c>
      <c r="H32" s="5" t="n">
        <v>0</v>
      </c>
      <c r="I32" s="6" t="n">
        <v>15</v>
      </c>
      <c r="J32" s="5" t="n">
        <v>12</v>
      </c>
      <c r="K32" s="5" t="n">
        <v>77</v>
      </c>
      <c r="L32" s="5" t="n">
        <v>0</v>
      </c>
      <c r="M32" s="7" t="n">
        <v>0</v>
      </c>
      <c r="N32" s="7" t="n">
        <f aca="false">K32   +  L32 + M32- (G32 + H32 + I32 + J32 )</f>
        <v>0</v>
      </c>
      <c r="O32" s="3" t="s">
        <v>20</v>
      </c>
      <c r="P32" s="3" t="s">
        <v>119</v>
      </c>
      <c r="Q32" s="8" t="s">
        <v>120</v>
      </c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true" outlineLevel="0" collapsed="false">
      <c r="A33" s="4" t="s">
        <v>121</v>
      </c>
      <c r="B33" s="3" t="s">
        <v>54</v>
      </c>
      <c r="C33" s="3" t="n">
        <v>1</v>
      </c>
      <c r="D33" s="3" t="s">
        <v>122</v>
      </c>
      <c r="E33" s="3" t="n">
        <v>0</v>
      </c>
      <c r="F33" s="3" t="n">
        <v>15</v>
      </c>
      <c r="G33" s="5" t="n">
        <v>30</v>
      </c>
      <c r="H33" s="5" t="n">
        <v>0</v>
      </c>
      <c r="I33" s="6" t="n">
        <v>15</v>
      </c>
      <c r="J33" s="5" t="n">
        <v>12</v>
      </c>
      <c r="K33" s="5" t="n">
        <v>0</v>
      </c>
      <c r="L33" s="5" t="n">
        <f aca="false">87-30</f>
        <v>57</v>
      </c>
      <c r="M33" s="7" t="n">
        <v>0</v>
      </c>
      <c r="N33" s="7" t="n">
        <f aca="false">K33   +  L33 + M33- (G33 + H33 + I33 + J33 )</f>
        <v>0</v>
      </c>
      <c r="O33" s="3" t="s">
        <v>20</v>
      </c>
      <c r="P33" s="3" t="s">
        <v>107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true" outlineLevel="0" collapsed="false">
      <c r="A34" s="4" t="s">
        <v>123</v>
      </c>
      <c r="B34" s="3" t="s">
        <v>54</v>
      </c>
      <c r="C34" s="3" t="n">
        <v>1</v>
      </c>
      <c r="D34" s="3" t="s">
        <v>124</v>
      </c>
      <c r="E34" s="3" t="n">
        <v>0</v>
      </c>
      <c r="F34" s="3" t="n">
        <v>5</v>
      </c>
      <c r="G34" s="5" t="n">
        <v>10</v>
      </c>
      <c r="H34" s="5" t="n">
        <v>0</v>
      </c>
      <c r="I34" s="6" t="n">
        <v>0</v>
      </c>
      <c r="J34" s="5" t="n">
        <v>0</v>
      </c>
      <c r="K34" s="5" t="n">
        <v>0</v>
      </c>
      <c r="L34" s="5" t="n">
        <v>10</v>
      </c>
      <c r="M34" s="7" t="n">
        <v>0</v>
      </c>
      <c r="N34" s="7" t="n">
        <f aca="false">K34   +  L34 + M34- (G34 + H34 + I34 + J34 )</f>
        <v>0</v>
      </c>
      <c r="O34" s="3" t="s">
        <v>20</v>
      </c>
      <c r="P34" s="3" t="s">
        <v>125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true" outlineLevel="0" collapsed="false">
      <c r="A35" s="4" t="s">
        <v>126</v>
      </c>
      <c r="B35" s="3" t="s">
        <v>18</v>
      </c>
      <c r="C35" s="3" t="n">
        <v>1</v>
      </c>
      <c r="D35" s="3" t="s">
        <v>127</v>
      </c>
      <c r="E35" s="3" t="n">
        <v>13</v>
      </c>
      <c r="F35" s="3" t="n">
        <v>0</v>
      </c>
      <c r="G35" s="5" t="n">
        <v>30</v>
      </c>
      <c r="H35" s="5" t="n">
        <v>0</v>
      </c>
      <c r="I35" s="6" t="n">
        <v>15</v>
      </c>
      <c r="J35" s="5" t="n">
        <v>0</v>
      </c>
      <c r="K35" s="5" t="n">
        <f aca="false">144-115-29</f>
        <v>0</v>
      </c>
      <c r="L35" s="5" t="n">
        <f aca="false">182.5-115</f>
        <v>67.5</v>
      </c>
      <c r="M35" s="7" t="n">
        <v>0</v>
      </c>
      <c r="N35" s="7" t="n">
        <f aca="false">K35   +  L35 + M35- (G35 + H35 + I35 + J35 )</f>
        <v>22.5</v>
      </c>
      <c r="O35" s="3" t="s">
        <v>20</v>
      </c>
      <c r="P35" s="3" t="s">
        <v>128</v>
      </c>
      <c r="Q35" s="8" t="s">
        <v>129</v>
      </c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true" outlineLevel="0" collapsed="false">
      <c r="A36" s="4" t="s">
        <v>130</v>
      </c>
      <c r="B36" s="3" t="s">
        <v>50</v>
      </c>
      <c r="C36" s="3" t="n">
        <v>1</v>
      </c>
      <c r="D36" s="3" t="s">
        <v>131</v>
      </c>
      <c r="E36" s="3" t="n">
        <v>11</v>
      </c>
      <c r="F36" s="3" t="n">
        <v>0</v>
      </c>
      <c r="G36" s="5" t="n">
        <v>30</v>
      </c>
      <c r="H36" s="5" t="n">
        <v>0</v>
      </c>
      <c r="I36" s="6" t="n">
        <v>0</v>
      </c>
      <c r="J36" s="5" t="n">
        <v>0</v>
      </c>
      <c r="K36" s="5" t="n">
        <v>0</v>
      </c>
      <c r="L36" s="5" t="n">
        <v>30</v>
      </c>
      <c r="M36" s="7" t="n">
        <v>0</v>
      </c>
      <c r="N36" s="7" t="n">
        <f aca="false">K36   +  L36 + M36- (G36 + H36 + I36 + J36 )</f>
        <v>0</v>
      </c>
      <c r="O36" s="3" t="s">
        <v>20</v>
      </c>
      <c r="P36" s="3" t="s">
        <v>132</v>
      </c>
      <c r="Q36" s="8" t="s">
        <v>120</v>
      </c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true" outlineLevel="0" collapsed="false">
      <c r="A37" s="10" t="s">
        <v>133</v>
      </c>
      <c r="B37" s="3" t="s">
        <v>42</v>
      </c>
      <c r="C37" s="3"/>
      <c r="D37" s="3" t="s">
        <v>134</v>
      </c>
      <c r="E37" s="3" t="n">
        <v>0</v>
      </c>
      <c r="F37" s="3" t="n">
        <v>0</v>
      </c>
      <c r="G37" s="5" t="n">
        <v>0</v>
      </c>
      <c r="H37" s="5" t="n">
        <v>0</v>
      </c>
      <c r="I37" s="6" t="n">
        <v>0</v>
      </c>
      <c r="J37" s="5" t="n">
        <v>0</v>
      </c>
      <c r="K37" s="5" t="n">
        <v>0</v>
      </c>
      <c r="L37" s="5" t="n">
        <v>0</v>
      </c>
      <c r="M37" s="7" t="n">
        <v>0</v>
      </c>
      <c r="N37" s="7" t="n">
        <f aca="false">K37   +  L37 + M37- (G37 + H37 + I37 + J37 )</f>
        <v>0</v>
      </c>
      <c r="O37" s="3" t="s">
        <v>44</v>
      </c>
      <c r="P37" s="3" t="s">
        <v>135</v>
      </c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true" outlineLevel="0" collapsed="false">
      <c r="A38" s="4" t="s">
        <v>136</v>
      </c>
      <c r="B38" s="3" t="s">
        <v>54</v>
      </c>
      <c r="C38" s="3" t="n">
        <v>1</v>
      </c>
      <c r="D38" s="3" t="s">
        <v>137</v>
      </c>
      <c r="E38" s="3" t="n">
        <v>1</v>
      </c>
      <c r="F38" s="3" t="n">
        <v>0</v>
      </c>
      <c r="G38" s="5" t="n">
        <v>2</v>
      </c>
      <c r="H38" s="5" t="n">
        <v>0</v>
      </c>
      <c r="I38" s="6" t="n">
        <v>15</v>
      </c>
      <c r="J38" s="5" t="n">
        <v>0</v>
      </c>
      <c r="K38" s="5" t="n">
        <v>0</v>
      </c>
      <c r="L38" s="5" t="n">
        <f aca="false">30-15+2</f>
        <v>17</v>
      </c>
      <c r="M38" s="7" t="n">
        <v>0</v>
      </c>
      <c r="N38" s="7" t="n">
        <f aca="false">K38   +  L38 + M38- (G38 + H38 + I38 + J38 )</f>
        <v>0</v>
      </c>
      <c r="O38" s="3" t="s">
        <v>20</v>
      </c>
      <c r="P38" s="3" t="s">
        <v>138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true" outlineLevel="0" collapsed="false">
      <c r="A39" s="4" t="s">
        <v>139</v>
      </c>
      <c r="B39" s="3" t="s">
        <v>31</v>
      </c>
      <c r="C39" s="3" t="n">
        <v>1</v>
      </c>
      <c r="D39" s="3" t="s">
        <v>140</v>
      </c>
      <c r="E39" s="3" t="n">
        <v>4</v>
      </c>
      <c r="F39" s="3" t="n">
        <v>0</v>
      </c>
      <c r="G39" s="5" t="n">
        <v>8</v>
      </c>
      <c r="H39" s="5" t="n">
        <v>0</v>
      </c>
      <c r="I39" s="6" t="n">
        <v>15</v>
      </c>
      <c r="J39" s="5" t="n">
        <v>0</v>
      </c>
      <c r="K39" s="5" t="n">
        <v>0</v>
      </c>
      <c r="L39" s="5" t="n">
        <v>22.5</v>
      </c>
      <c r="M39" s="7" t="n">
        <v>0.5</v>
      </c>
      <c r="N39" s="7" t="n">
        <f aca="false">K39   +  L39 + M39- (G39 + H39 + I39 + J39 )</f>
        <v>0</v>
      </c>
      <c r="O39" s="3" t="s">
        <v>20</v>
      </c>
      <c r="P39" s="3" t="s">
        <v>141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true" outlineLevel="0" collapsed="false">
      <c r="A40" s="4" t="s">
        <v>142</v>
      </c>
      <c r="B40" s="3" t="s">
        <v>23</v>
      </c>
      <c r="C40" s="3" t="n">
        <v>1</v>
      </c>
      <c r="D40" s="3" t="s">
        <v>143</v>
      </c>
      <c r="E40" s="3" t="n">
        <v>2</v>
      </c>
      <c r="F40" s="3" t="n">
        <v>0</v>
      </c>
      <c r="G40" s="5" t="n">
        <v>4</v>
      </c>
      <c r="H40" s="5" t="n">
        <v>0</v>
      </c>
      <c r="I40" s="6" t="n">
        <v>0</v>
      </c>
      <c r="J40" s="5" t="n">
        <v>0</v>
      </c>
      <c r="K40" s="5" t="n">
        <v>4</v>
      </c>
      <c r="L40" s="5" t="n">
        <v>0</v>
      </c>
      <c r="M40" s="7" t="n">
        <v>0</v>
      </c>
      <c r="N40" s="7" t="n">
        <f aca="false">K40   +  L40 + M40- (G40 + H40 + I40 + J40 )</f>
        <v>0</v>
      </c>
      <c r="O40" s="3" t="s">
        <v>20</v>
      </c>
      <c r="P40" s="3" t="s">
        <v>144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true" outlineLevel="0" collapsed="false">
      <c r="A41" s="10" t="s">
        <v>145</v>
      </c>
      <c r="B41" s="3" t="s">
        <v>27</v>
      </c>
      <c r="C41" s="3" t="n">
        <v>1</v>
      </c>
      <c r="D41" s="3" t="s">
        <v>146</v>
      </c>
      <c r="E41" s="3" t="n">
        <v>0</v>
      </c>
      <c r="F41" s="3" t="n">
        <v>0</v>
      </c>
      <c r="G41" s="5" t="n">
        <v>0</v>
      </c>
      <c r="H41" s="5" t="n">
        <v>0</v>
      </c>
      <c r="I41" s="6" t="n">
        <v>0</v>
      </c>
      <c r="J41" s="5" t="n">
        <v>0</v>
      </c>
      <c r="K41" s="5" t="n">
        <v>0</v>
      </c>
      <c r="L41" s="5" t="n">
        <v>0</v>
      </c>
      <c r="M41" s="7" t="n">
        <v>0</v>
      </c>
      <c r="N41" s="7" t="n">
        <f aca="false">K41   +  L41 + M41- (G41 + H41 + I41 + J41 )</f>
        <v>0</v>
      </c>
      <c r="O41" s="3" t="s">
        <v>44</v>
      </c>
      <c r="P41" s="3" t="s">
        <v>147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true" outlineLevel="0" collapsed="false">
      <c r="A42" s="4" t="s">
        <v>148</v>
      </c>
      <c r="B42" s="3" t="s">
        <v>27</v>
      </c>
      <c r="C42" s="3" t="n">
        <v>1</v>
      </c>
      <c r="D42" s="3" t="s">
        <v>149</v>
      </c>
      <c r="E42" s="3" t="n">
        <v>18</v>
      </c>
      <c r="F42" s="3" t="n">
        <v>0</v>
      </c>
      <c r="G42" s="5" t="n">
        <v>30</v>
      </c>
      <c r="H42" s="5" t="n">
        <v>0</v>
      </c>
      <c r="I42" s="6" t="n">
        <v>15</v>
      </c>
      <c r="J42" s="5" t="n">
        <v>0</v>
      </c>
      <c r="K42" s="5" t="n">
        <v>0</v>
      </c>
      <c r="L42" s="5" t="n">
        <v>45</v>
      </c>
      <c r="M42" s="7" t="n">
        <v>0</v>
      </c>
      <c r="N42" s="7" t="n">
        <f aca="false">K42   +  L42 + M42- (G42 + H42 + I42 + J42 )</f>
        <v>0</v>
      </c>
      <c r="O42" s="3" t="s">
        <v>20</v>
      </c>
      <c r="P42" s="3" t="s">
        <v>150</v>
      </c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true" outlineLevel="0" collapsed="false">
      <c r="A43" s="4" t="s">
        <v>151</v>
      </c>
      <c r="B43" s="3" t="s">
        <v>27</v>
      </c>
      <c r="C43" s="3" t="n">
        <v>1</v>
      </c>
      <c r="D43" s="3" t="s">
        <v>152</v>
      </c>
      <c r="E43" s="3" t="n">
        <v>1</v>
      </c>
      <c r="F43" s="3" t="n">
        <v>18</v>
      </c>
      <c r="G43" s="5" t="n">
        <v>32</v>
      </c>
      <c r="H43" s="5" t="n">
        <v>0</v>
      </c>
      <c r="I43" s="6" t="n">
        <v>15</v>
      </c>
      <c r="J43" s="5" t="n">
        <v>0</v>
      </c>
      <c r="K43" s="5" t="n">
        <v>0</v>
      </c>
      <c r="L43" s="5" t="n">
        <f aca="false">67-20</f>
        <v>47</v>
      </c>
      <c r="M43" s="7" t="n">
        <v>0</v>
      </c>
      <c r="N43" s="7" t="n">
        <f aca="false">K43   +  L43 + M43- (G43 + H43 + I43 + J43 )</f>
        <v>0</v>
      </c>
      <c r="O43" s="3" t="s">
        <v>20</v>
      </c>
      <c r="P43" s="3" t="s">
        <v>153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true" outlineLevel="0" collapsed="false">
      <c r="A44" s="4" t="s">
        <v>154</v>
      </c>
      <c r="B44" s="3" t="s">
        <v>42</v>
      </c>
      <c r="C44" s="3" t="n">
        <v>1</v>
      </c>
      <c r="D44" s="3" t="s">
        <v>155</v>
      </c>
      <c r="E44" s="3" t="n">
        <v>0</v>
      </c>
      <c r="F44" s="3" t="n">
        <v>0</v>
      </c>
      <c r="G44" s="5" t="n">
        <v>0</v>
      </c>
      <c r="H44" s="5" t="n">
        <v>0</v>
      </c>
      <c r="I44" s="6" t="n">
        <v>15</v>
      </c>
      <c r="J44" s="5" t="n">
        <v>0</v>
      </c>
      <c r="K44" s="5" t="n">
        <v>15</v>
      </c>
      <c r="L44" s="5" t="n">
        <v>0</v>
      </c>
      <c r="M44" s="7" t="n">
        <v>0</v>
      </c>
      <c r="N44" s="7" t="n">
        <f aca="false">K44   +  L44 + M44- (G44 + H44 + I44 + J44 )</f>
        <v>0</v>
      </c>
      <c r="O44" s="3" t="s">
        <v>20</v>
      </c>
      <c r="P44" s="3" t="s">
        <v>156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true" outlineLevel="0" collapsed="false">
      <c r="A45" s="4" t="s">
        <v>157</v>
      </c>
      <c r="B45" s="3" t="s">
        <v>31</v>
      </c>
      <c r="C45" s="3" t="n">
        <v>1</v>
      </c>
      <c r="D45" s="3" t="s">
        <v>158</v>
      </c>
      <c r="E45" s="3" t="n">
        <v>0</v>
      </c>
      <c r="F45" s="3" t="n">
        <v>0</v>
      </c>
      <c r="G45" s="5" t="n">
        <v>0</v>
      </c>
      <c r="H45" s="5" t="n">
        <v>0</v>
      </c>
      <c r="I45" s="6" t="n">
        <v>0</v>
      </c>
      <c r="J45" s="5" t="n">
        <v>12</v>
      </c>
      <c r="K45" s="5" t="n">
        <v>0</v>
      </c>
      <c r="L45" s="5" t="n">
        <f aca="false">45.75-15-7.5</f>
        <v>23.25</v>
      </c>
      <c r="M45" s="7" t="n">
        <v>0</v>
      </c>
      <c r="N45" s="7" t="n">
        <f aca="false">K45   +  L45 + M45- (G45 + H45 + I45 + J45 )</f>
        <v>11.25</v>
      </c>
      <c r="O45" s="3" t="s">
        <v>20</v>
      </c>
      <c r="P45" s="3" t="s">
        <v>159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true" outlineLevel="0" collapsed="false">
      <c r="A46" s="4" t="s">
        <v>160</v>
      </c>
      <c r="B46" s="3" t="s">
        <v>42</v>
      </c>
      <c r="C46" s="3" t="n">
        <v>1</v>
      </c>
      <c r="D46" s="3" t="s">
        <v>161</v>
      </c>
      <c r="E46" s="3" t="n">
        <v>0</v>
      </c>
      <c r="F46" s="3" t="n">
        <v>0</v>
      </c>
      <c r="G46" s="5" t="n">
        <v>0</v>
      </c>
      <c r="H46" s="5" t="n">
        <v>0</v>
      </c>
      <c r="I46" s="6" t="n">
        <v>15</v>
      </c>
      <c r="J46" s="5" t="n">
        <v>0</v>
      </c>
      <c r="K46" s="5" t="n">
        <v>0</v>
      </c>
      <c r="L46" s="5" t="n">
        <v>15</v>
      </c>
      <c r="M46" s="7" t="n">
        <v>0</v>
      </c>
      <c r="N46" s="7" t="n">
        <f aca="false">K46   +  L46 + M46- (G46 + H46 + I46 + J46 )</f>
        <v>0</v>
      </c>
      <c r="O46" s="3" t="s">
        <v>20</v>
      </c>
      <c r="P46" s="3" t="s">
        <v>162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true" outlineLevel="0" collapsed="false">
      <c r="A47" s="10" t="s">
        <v>163</v>
      </c>
      <c r="B47" s="3" t="s">
        <v>42</v>
      </c>
      <c r="C47" s="3"/>
      <c r="D47" s="3" t="s">
        <v>164</v>
      </c>
      <c r="E47" s="3" t="n">
        <v>0</v>
      </c>
      <c r="F47" s="3" t="n">
        <v>0</v>
      </c>
      <c r="G47" s="5" t="n">
        <v>0</v>
      </c>
      <c r="H47" s="5" t="n">
        <v>0</v>
      </c>
      <c r="I47" s="6" t="n">
        <v>0</v>
      </c>
      <c r="J47" s="5" t="n">
        <v>0</v>
      </c>
      <c r="K47" s="5" t="n">
        <v>0</v>
      </c>
      <c r="L47" s="5" t="n">
        <v>0</v>
      </c>
      <c r="M47" s="7" t="n">
        <v>0</v>
      </c>
      <c r="N47" s="7" t="n">
        <f aca="false">K47   +  L47 + M47- (G47 + H47 + I47 + J47 )</f>
        <v>0</v>
      </c>
      <c r="O47" s="3" t="s">
        <v>44</v>
      </c>
      <c r="P47" s="3" t="s">
        <v>165</v>
      </c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true" outlineLevel="0" collapsed="false">
      <c r="A48" s="4" t="s">
        <v>166</v>
      </c>
      <c r="B48" s="3" t="s">
        <v>42</v>
      </c>
      <c r="C48" s="3" t="n">
        <v>1</v>
      </c>
      <c r="D48" s="3" t="s">
        <v>167</v>
      </c>
      <c r="E48" s="3" t="n">
        <v>0</v>
      </c>
      <c r="F48" s="3" t="n">
        <v>0</v>
      </c>
      <c r="G48" s="5" t="n">
        <v>0</v>
      </c>
      <c r="H48" s="5" t="n">
        <v>8</v>
      </c>
      <c r="I48" s="6" t="n">
        <v>15</v>
      </c>
      <c r="J48" s="5" t="n">
        <v>12</v>
      </c>
      <c r="K48" s="5" t="n">
        <v>0</v>
      </c>
      <c r="L48" s="5" t="n">
        <f aca="false">50-15</f>
        <v>35</v>
      </c>
      <c r="M48" s="7" t="n">
        <v>0</v>
      </c>
      <c r="N48" s="7" t="n">
        <f aca="false">K48   +  L48 + M48- (G48 + H48 + I48 + J48 )</f>
        <v>0</v>
      </c>
      <c r="O48" s="3" t="s">
        <v>20</v>
      </c>
      <c r="P48" s="3" t="s">
        <v>168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true" outlineLevel="0" collapsed="false">
      <c r="A49" s="4" t="s">
        <v>169</v>
      </c>
      <c r="B49" s="3" t="s">
        <v>18</v>
      </c>
      <c r="C49" s="3" t="n">
        <v>1</v>
      </c>
      <c r="D49" s="3" t="s">
        <v>170</v>
      </c>
      <c r="E49" s="3" t="n">
        <v>0</v>
      </c>
      <c r="F49" s="3" t="n">
        <v>0</v>
      </c>
      <c r="G49" s="5" t="n">
        <v>0</v>
      </c>
      <c r="H49" s="5" t="n">
        <v>0</v>
      </c>
      <c r="I49" s="6" t="n">
        <v>15</v>
      </c>
      <c r="J49" s="5" t="n">
        <v>0</v>
      </c>
      <c r="K49" s="5" t="n">
        <v>0</v>
      </c>
      <c r="L49" s="5" t="n">
        <v>0</v>
      </c>
      <c r="M49" s="7" t="n">
        <v>52.5</v>
      </c>
      <c r="N49" s="7" t="n">
        <f aca="false">K49   +  L49 + M49- (G49 + H49 + I49 + J49 )</f>
        <v>37.5</v>
      </c>
      <c r="O49" s="3" t="s">
        <v>20</v>
      </c>
      <c r="P49" s="3" t="s">
        <v>171</v>
      </c>
      <c r="Q49" s="3" t="s">
        <v>172</v>
      </c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true" outlineLevel="0" collapsed="false">
      <c r="A50" s="4" t="s">
        <v>173</v>
      </c>
      <c r="B50" s="3" t="s">
        <v>50</v>
      </c>
      <c r="C50" s="3" t="n">
        <v>1</v>
      </c>
      <c r="D50" s="3" t="s">
        <v>174</v>
      </c>
      <c r="E50" s="3" t="n">
        <v>0</v>
      </c>
      <c r="F50" s="3" t="n">
        <v>17</v>
      </c>
      <c r="G50" s="5" t="n">
        <v>30</v>
      </c>
      <c r="H50" s="5" t="n">
        <v>0</v>
      </c>
      <c r="I50" s="6" t="n">
        <v>15</v>
      </c>
      <c r="J50" s="5" t="n">
        <v>12</v>
      </c>
      <c r="K50" s="5" t="n">
        <v>0</v>
      </c>
      <c r="L50" s="5" t="n">
        <v>57</v>
      </c>
      <c r="M50" s="7" t="n">
        <v>0</v>
      </c>
      <c r="N50" s="7" t="n">
        <f aca="false">K50   +  L50 + M50- (G50 + H50 + I50 + J50 )</f>
        <v>0</v>
      </c>
      <c r="O50" s="3" t="s">
        <v>20</v>
      </c>
      <c r="P50" s="3" t="s">
        <v>175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true" outlineLevel="0" collapsed="false">
      <c r="A51" s="4" t="s">
        <v>176</v>
      </c>
      <c r="B51" s="3" t="s">
        <v>18</v>
      </c>
      <c r="C51" s="3" t="n">
        <v>1</v>
      </c>
      <c r="D51" s="3" t="s">
        <v>177</v>
      </c>
      <c r="E51" s="3" t="n">
        <v>18</v>
      </c>
      <c r="F51" s="3" t="n">
        <v>0</v>
      </c>
      <c r="G51" s="5" t="n">
        <v>30</v>
      </c>
      <c r="H51" s="5" t="n">
        <v>0</v>
      </c>
      <c r="I51" s="6" t="n">
        <v>15</v>
      </c>
      <c r="J51" s="5" t="n">
        <v>12</v>
      </c>
      <c r="K51" s="5" t="n">
        <v>0</v>
      </c>
      <c r="L51" s="5" t="n">
        <f aca="false">172-115</f>
        <v>57</v>
      </c>
      <c r="M51" s="7" t="n">
        <v>0</v>
      </c>
      <c r="N51" s="7" t="n">
        <f aca="false">K51   +  L51 + M51- (G51 + H51 + I51 + J51 )</f>
        <v>0</v>
      </c>
      <c r="O51" s="3" t="s">
        <v>20</v>
      </c>
      <c r="P51" s="3" t="s">
        <v>178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true" outlineLevel="0" collapsed="false">
      <c r="A52" s="4" t="s">
        <v>179</v>
      </c>
      <c r="B52" s="3" t="s">
        <v>50</v>
      </c>
      <c r="C52" s="3" t="n">
        <v>1</v>
      </c>
      <c r="D52" s="3" t="s">
        <v>180</v>
      </c>
      <c r="E52" s="3" t="n">
        <v>17</v>
      </c>
      <c r="F52" s="3" t="n">
        <v>17</v>
      </c>
      <c r="G52" s="5" t="n">
        <v>50</v>
      </c>
      <c r="H52" s="5" t="n">
        <v>0</v>
      </c>
      <c r="I52" s="6" t="n">
        <v>0</v>
      </c>
      <c r="J52" s="5" t="n">
        <v>12</v>
      </c>
      <c r="K52" s="5" t="n">
        <v>0</v>
      </c>
      <c r="L52" s="5" t="n">
        <f aca="false">97-28</f>
        <v>69</v>
      </c>
      <c r="M52" s="7" t="n">
        <v>0</v>
      </c>
      <c r="N52" s="7" t="n">
        <f aca="false">K52   +  L52 + M52- (G52 + H52 + I52 + J52 )</f>
        <v>7</v>
      </c>
      <c r="O52" s="3" t="s">
        <v>20</v>
      </c>
      <c r="P52" s="3" t="s">
        <v>181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true" outlineLevel="0" collapsed="false">
      <c r="A53" s="4" t="s">
        <v>182</v>
      </c>
      <c r="B53" s="3" t="s">
        <v>50</v>
      </c>
      <c r="C53" s="3" t="n">
        <v>1</v>
      </c>
      <c r="D53" s="3" t="s">
        <v>183</v>
      </c>
      <c r="E53" s="3" t="n">
        <v>0</v>
      </c>
      <c r="F53" s="3" t="n">
        <v>0</v>
      </c>
      <c r="G53" s="5" t="n">
        <v>0</v>
      </c>
      <c r="H53" s="5" t="n">
        <v>0</v>
      </c>
      <c r="I53" s="6" t="n">
        <v>15</v>
      </c>
      <c r="J53" s="5" t="n">
        <v>0</v>
      </c>
      <c r="K53" s="5" t="n">
        <v>0</v>
      </c>
      <c r="L53" s="5" t="n">
        <v>15</v>
      </c>
      <c r="M53" s="7" t="n">
        <v>0</v>
      </c>
      <c r="N53" s="7" t="n">
        <f aca="false">K53   +  L53 + M53- (G53 + H53 + I53 + J53 )</f>
        <v>0</v>
      </c>
      <c r="O53" s="3" t="s">
        <v>20</v>
      </c>
      <c r="P53" s="3" t="s">
        <v>184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true" outlineLevel="0" collapsed="false">
      <c r="A54" s="4" t="s">
        <v>185</v>
      </c>
      <c r="B54" s="3" t="s">
        <v>23</v>
      </c>
      <c r="C54" s="3" t="n">
        <v>1</v>
      </c>
      <c r="D54" s="3" t="s">
        <v>186</v>
      </c>
      <c r="E54" s="3" t="n">
        <v>0</v>
      </c>
      <c r="F54" s="3" t="n">
        <v>0</v>
      </c>
      <c r="G54" s="5" t="n">
        <v>0</v>
      </c>
      <c r="H54" s="5" t="n">
        <v>0</v>
      </c>
      <c r="I54" s="6" t="n">
        <v>15</v>
      </c>
      <c r="J54" s="5" t="n">
        <v>0</v>
      </c>
      <c r="K54" s="5" t="n">
        <v>0</v>
      </c>
      <c r="L54" s="5" t="n">
        <f aca="false">40-25</f>
        <v>15</v>
      </c>
      <c r="M54" s="7" t="n">
        <v>0</v>
      </c>
      <c r="N54" s="7" t="n">
        <f aca="false">K54   +  L54 + M54- (G54 + H54 + I54 + J54 )</f>
        <v>0</v>
      </c>
      <c r="O54" s="3" t="s">
        <v>20</v>
      </c>
      <c r="P54" s="3" t="s">
        <v>187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true" outlineLevel="0" collapsed="false">
      <c r="A55" s="4" t="s">
        <v>188</v>
      </c>
      <c r="B55" s="3" t="s">
        <v>31</v>
      </c>
      <c r="C55" s="3"/>
      <c r="D55" s="3" t="s">
        <v>189</v>
      </c>
      <c r="E55" s="3" t="n">
        <v>0</v>
      </c>
      <c r="F55" s="3" t="n">
        <v>0</v>
      </c>
      <c r="G55" s="5" t="n">
        <v>0</v>
      </c>
      <c r="H55" s="5" t="n">
        <v>0</v>
      </c>
      <c r="I55" s="6" t="n">
        <v>0</v>
      </c>
      <c r="J55" s="6" t="n">
        <v>15</v>
      </c>
      <c r="K55" s="5" t="n">
        <v>0</v>
      </c>
      <c r="L55" s="5" t="n">
        <v>15</v>
      </c>
      <c r="M55" s="7" t="n">
        <v>0</v>
      </c>
      <c r="N55" s="7" t="n">
        <f aca="false">K55   +  L55 + M55- (G55 + H55 + I55 + J55 )</f>
        <v>0</v>
      </c>
      <c r="O55" s="3" t="s">
        <v>20</v>
      </c>
      <c r="P55" s="3" t="s">
        <v>190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true" outlineLevel="0" collapsed="false">
      <c r="A56" s="4" t="s">
        <v>191</v>
      </c>
      <c r="B56" s="3" t="s">
        <v>27</v>
      </c>
      <c r="C56" s="3" t="n">
        <v>1</v>
      </c>
      <c r="D56" s="3" t="s">
        <v>192</v>
      </c>
      <c r="E56" s="3" t="n">
        <v>0</v>
      </c>
      <c r="F56" s="3" t="n">
        <v>0</v>
      </c>
      <c r="G56" s="5" t="n">
        <v>0</v>
      </c>
      <c r="H56" s="5" t="n">
        <v>0</v>
      </c>
      <c r="I56" s="6" t="n">
        <v>15</v>
      </c>
      <c r="J56" s="5" t="n">
        <v>0</v>
      </c>
      <c r="K56" s="5" t="n">
        <v>0</v>
      </c>
      <c r="L56" s="5" t="n">
        <v>0</v>
      </c>
      <c r="M56" s="7" t="n">
        <v>15</v>
      </c>
      <c r="N56" s="7" t="n">
        <f aca="false">K56   +  L56 + M56- (G56 + H56 + I56 + J56 )</f>
        <v>0</v>
      </c>
      <c r="O56" s="3" t="s">
        <v>20</v>
      </c>
      <c r="P56" s="3" t="s">
        <v>193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true" outlineLevel="0" collapsed="false">
      <c r="A57" s="10" t="s">
        <v>194</v>
      </c>
      <c r="B57" s="3" t="s">
        <v>42</v>
      </c>
      <c r="C57" s="3" t="n">
        <v>1</v>
      </c>
      <c r="D57" s="3" t="s">
        <v>195</v>
      </c>
      <c r="E57" s="3" t="n">
        <v>0</v>
      </c>
      <c r="F57" s="3" t="n">
        <v>0</v>
      </c>
      <c r="G57" s="5" t="n">
        <v>0</v>
      </c>
      <c r="H57" s="5" t="n">
        <v>0</v>
      </c>
      <c r="I57" s="6" t="n">
        <v>0</v>
      </c>
      <c r="J57" s="5" t="n">
        <v>0</v>
      </c>
      <c r="K57" s="5" t="n">
        <v>0</v>
      </c>
      <c r="L57" s="5" t="n">
        <v>0</v>
      </c>
      <c r="M57" s="7" t="n">
        <v>0</v>
      </c>
      <c r="N57" s="7" t="n">
        <f aca="false">K57   +  L57 + M57- (G57 + H57 + I57 + J57 )</f>
        <v>0</v>
      </c>
      <c r="O57" s="3" t="s">
        <v>44</v>
      </c>
      <c r="P57" s="3" t="s">
        <v>196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true" outlineLevel="0" collapsed="false">
      <c r="A58" s="4" t="s">
        <v>197</v>
      </c>
      <c r="B58" s="3" t="s">
        <v>31</v>
      </c>
      <c r="C58" s="3" t="n">
        <v>1</v>
      </c>
      <c r="D58" s="3" t="s">
        <v>198</v>
      </c>
      <c r="E58" s="3" t="n">
        <v>0</v>
      </c>
      <c r="F58" s="3" t="n">
        <v>0</v>
      </c>
      <c r="G58" s="5" t="n">
        <v>0</v>
      </c>
      <c r="H58" s="5" t="n">
        <v>0</v>
      </c>
      <c r="I58" s="6" t="n">
        <v>15</v>
      </c>
      <c r="J58" s="5" t="n">
        <v>0</v>
      </c>
      <c r="K58" s="5" t="n">
        <v>0</v>
      </c>
      <c r="L58" s="5" t="n">
        <v>45</v>
      </c>
      <c r="M58" s="7" t="n">
        <v>26</v>
      </c>
      <c r="N58" s="7" t="n">
        <f aca="false">K58   +  L58 + M58- (G58 + H58 + I58 + J58 )</f>
        <v>56</v>
      </c>
      <c r="O58" s="3" t="s">
        <v>20</v>
      </c>
      <c r="P58" s="3" t="s">
        <v>199</v>
      </c>
      <c r="Q58" s="3" t="s">
        <v>200</v>
      </c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true" outlineLevel="0" collapsed="false">
      <c r="A59" s="4" t="s">
        <v>201</v>
      </c>
      <c r="B59" s="3" t="s">
        <v>54</v>
      </c>
      <c r="C59" s="3" t="n">
        <v>1</v>
      </c>
      <c r="D59" s="3" t="s">
        <v>202</v>
      </c>
      <c r="E59" s="3" t="n">
        <v>0</v>
      </c>
      <c r="F59" s="3" t="n">
        <v>0</v>
      </c>
      <c r="G59" s="5" t="n">
        <v>0</v>
      </c>
      <c r="H59" s="5" t="n">
        <v>0</v>
      </c>
      <c r="I59" s="6" t="n">
        <v>0</v>
      </c>
      <c r="J59" s="5" t="n">
        <v>12</v>
      </c>
      <c r="K59" s="5" t="n">
        <v>0</v>
      </c>
      <c r="L59" s="5" t="n">
        <v>12</v>
      </c>
      <c r="M59" s="7" t="n">
        <v>0</v>
      </c>
      <c r="N59" s="7" t="n">
        <f aca="false">K59   +  L59 + M59- (G59 + H59 + I59 + J59 )</f>
        <v>0</v>
      </c>
      <c r="O59" s="3" t="s">
        <v>20</v>
      </c>
      <c r="P59" s="3" t="s">
        <v>203</v>
      </c>
      <c r="Q59" s="8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true" outlineLevel="0" collapsed="false">
      <c r="A60" s="4" t="s">
        <v>204</v>
      </c>
      <c r="B60" s="3" t="s">
        <v>50</v>
      </c>
      <c r="C60" s="3" t="n">
        <v>1</v>
      </c>
      <c r="D60" s="3" t="s">
        <v>205</v>
      </c>
      <c r="E60" s="3" t="n">
        <v>5</v>
      </c>
      <c r="F60" s="3" t="n">
        <v>14</v>
      </c>
      <c r="G60" s="5" t="n">
        <v>50</v>
      </c>
      <c r="H60" s="5" t="n">
        <v>8</v>
      </c>
      <c r="I60" s="6" t="n">
        <v>15</v>
      </c>
      <c r="J60" s="5" t="n">
        <v>12</v>
      </c>
      <c r="K60" s="5" t="n">
        <v>0</v>
      </c>
      <c r="L60" s="5" t="n">
        <f aca="false">100-15</f>
        <v>85</v>
      </c>
      <c r="M60" s="7" t="n">
        <v>0</v>
      </c>
      <c r="N60" s="7" t="n">
        <f aca="false">K60   +  L60 + M60- (G60 + H60 + I60 + J60 )</f>
        <v>0</v>
      </c>
      <c r="O60" s="3" t="s">
        <v>20</v>
      </c>
      <c r="P60" s="3" t="s">
        <v>206</v>
      </c>
      <c r="Q60" s="8" t="s">
        <v>207</v>
      </c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true" outlineLevel="0" collapsed="false">
      <c r="A61" s="4" t="s">
        <v>208</v>
      </c>
      <c r="B61" s="3" t="s">
        <v>50</v>
      </c>
      <c r="C61" s="3" t="n">
        <v>1</v>
      </c>
      <c r="D61" s="3" t="s">
        <v>209</v>
      </c>
      <c r="E61" s="3" t="n">
        <v>9</v>
      </c>
      <c r="F61" s="3" t="n">
        <v>11</v>
      </c>
      <c r="G61" s="5" t="n">
        <v>40</v>
      </c>
      <c r="H61" s="5" t="n">
        <v>0</v>
      </c>
      <c r="I61" s="6" t="n">
        <v>15</v>
      </c>
      <c r="J61" s="5" t="n">
        <v>12</v>
      </c>
      <c r="K61" s="5" t="n">
        <v>0</v>
      </c>
      <c r="L61" s="5" t="n">
        <v>67</v>
      </c>
      <c r="M61" s="7" t="n">
        <v>0</v>
      </c>
      <c r="N61" s="7" t="n">
        <f aca="false">K61   +  L61 + M61- (G61 + H61 + I61 + J61 )</f>
        <v>0</v>
      </c>
      <c r="O61" s="3" t="s">
        <v>20</v>
      </c>
      <c r="P61" s="3" t="s">
        <v>210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true" outlineLevel="0" collapsed="false">
      <c r="A62" s="4" t="s">
        <v>211</v>
      </c>
      <c r="B62" s="3" t="s">
        <v>50</v>
      </c>
      <c r="C62" s="3" t="n">
        <v>1</v>
      </c>
      <c r="D62" s="3" t="s">
        <v>212</v>
      </c>
      <c r="E62" s="3" t="n">
        <v>11</v>
      </c>
      <c r="F62" s="3" t="n">
        <v>15</v>
      </c>
      <c r="G62" s="5" t="n">
        <v>50</v>
      </c>
      <c r="H62" s="5" t="n">
        <v>0</v>
      </c>
      <c r="I62" s="6" t="n">
        <v>15</v>
      </c>
      <c r="J62" s="5" t="n">
        <v>12</v>
      </c>
      <c r="K62" s="5" t="n">
        <v>0</v>
      </c>
      <c r="L62" s="5" t="n">
        <f aca="false">38.5+38.5</f>
        <v>77</v>
      </c>
      <c r="M62" s="7" t="n">
        <v>0</v>
      </c>
      <c r="N62" s="7" t="n">
        <f aca="false">K62   +  L62 + M62- (G62 + H62 + I62 + J62 )</f>
        <v>0</v>
      </c>
      <c r="O62" s="3" t="s">
        <v>20</v>
      </c>
      <c r="P62" s="3" t="s">
        <v>213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true" outlineLevel="0" collapsed="false">
      <c r="A63" s="4" t="s">
        <v>214</v>
      </c>
      <c r="B63" s="3" t="s">
        <v>54</v>
      </c>
      <c r="C63" s="3" t="n">
        <v>1</v>
      </c>
      <c r="D63" s="3" t="s">
        <v>215</v>
      </c>
      <c r="E63" s="3" t="n">
        <v>0</v>
      </c>
      <c r="F63" s="3" t="n">
        <v>0</v>
      </c>
      <c r="G63" s="5" t="n">
        <v>0</v>
      </c>
      <c r="H63" s="5" t="n">
        <v>8</v>
      </c>
      <c r="I63" s="6" t="n">
        <v>15</v>
      </c>
      <c r="J63" s="5" t="n">
        <v>12</v>
      </c>
      <c r="K63" s="5" t="n">
        <v>0</v>
      </c>
      <c r="L63" s="5" t="n">
        <f aca="false">47-12</f>
        <v>35</v>
      </c>
      <c r="M63" s="7" t="n">
        <v>0</v>
      </c>
      <c r="N63" s="7" t="n">
        <f aca="false">K63   +  L63 + M63- (G63 + H63 + I63 + J63 )</f>
        <v>0</v>
      </c>
      <c r="O63" s="3" t="s">
        <v>20</v>
      </c>
      <c r="P63" s="3" t="s">
        <v>216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true" outlineLevel="0" collapsed="false">
      <c r="A64" s="10" t="s">
        <v>217</v>
      </c>
      <c r="B64" s="3" t="s">
        <v>23</v>
      </c>
      <c r="C64" s="3" t="n">
        <v>1</v>
      </c>
      <c r="D64" s="3" t="s">
        <v>218</v>
      </c>
      <c r="E64" s="3" t="n">
        <v>0</v>
      </c>
      <c r="F64" s="3" t="n">
        <v>0</v>
      </c>
      <c r="G64" s="5" t="n">
        <v>0</v>
      </c>
      <c r="H64" s="5" t="n">
        <v>0</v>
      </c>
      <c r="I64" s="6" t="n">
        <v>0</v>
      </c>
      <c r="J64" s="5" t="n">
        <v>0</v>
      </c>
      <c r="K64" s="5" t="n">
        <v>0</v>
      </c>
      <c r="L64" s="5" t="n">
        <v>0</v>
      </c>
      <c r="M64" s="7" t="n">
        <v>0</v>
      </c>
      <c r="N64" s="7" t="n">
        <f aca="false">K64   +  L64 + M64- (G64 + H64 + I64 + J64 )</f>
        <v>0</v>
      </c>
      <c r="O64" s="3" t="s">
        <v>44</v>
      </c>
      <c r="P64" s="3" t="s">
        <v>219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true" outlineLevel="0" collapsed="false">
      <c r="A65" s="10" t="s">
        <v>220</v>
      </c>
      <c r="B65" s="3" t="s">
        <v>54</v>
      </c>
      <c r="C65" s="3" t="n">
        <v>1</v>
      </c>
      <c r="D65" s="3" t="s">
        <v>221</v>
      </c>
      <c r="E65" s="3" t="n">
        <v>0</v>
      </c>
      <c r="F65" s="3" t="n">
        <v>0</v>
      </c>
      <c r="G65" s="5" t="n">
        <v>0</v>
      </c>
      <c r="H65" s="5" t="n">
        <v>0</v>
      </c>
      <c r="I65" s="6" t="n">
        <v>0</v>
      </c>
      <c r="J65" s="5" t="n">
        <v>0</v>
      </c>
      <c r="K65" s="5" t="n">
        <v>0</v>
      </c>
      <c r="L65" s="5" t="n">
        <v>0</v>
      </c>
      <c r="M65" s="7" t="n">
        <v>0</v>
      </c>
      <c r="N65" s="7" t="n">
        <f aca="false">K65   +  L65 + M65- (G65 + H65 + I65 + J65 )</f>
        <v>0</v>
      </c>
      <c r="O65" s="3" t="s">
        <v>44</v>
      </c>
      <c r="P65" s="3" t="s">
        <v>222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true" outlineLevel="0" collapsed="false">
      <c r="A66" s="4" t="s">
        <v>223</v>
      </c>
      <c r="B66" s="3" t="s">
        <v>23</v>
      </c>
      <c r="C66" s="3" t="n">
        <v>1</v>
      </c>
      <c r="D66" s="3" t="s">
        <v>224</v>
      </c>
      <c r="E66" s="3" t="n">
        <v>7</v>
      </c>
      <c r="F66" s="3" t="n">
        <v>10</v>
      </c>
      <c r="G66" s="5" t="n">
        <v>50</v>
      </c>
      <c r="H66" s="5" t="n">
        <v>8</v>
      </c>
      <c r="I66" s="6" t="n">
        <v>15</v>
      </c>
      <c r="J66" s="5" t="n">
        <v>0</v>
      </c>
      <c r="K66" s="5" t="n">
        <v>0</v>
      </c>
      <c r="L66" s="5" t="n">
        <v>36.5</v>
      </c>
      <c r="M66" s="7" t="n">
        <v>73</v>
      </c>
      <c r="N66" s="7" t="n">
        <f aca="false">K66   +  L66 + M66- (G66 + H66 + I66 + J66 )</f>
        <v>36.5</v>
      </c>
      <c r="O66" s="3" t="s">
        <v>20</v>
      </c>
      <c r="P66" s="3" t="s">
        <v>85</v>
      </c>
      <c r="Q66" s="8" t="s">
        <v>86</v>
      </c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true" outlineLevel="0" collapsed="false">
      <c r="A67" s="10" t="s">
        <v>225</v>
      </c>
      <c r="B67" s="3" t="s">
        <v>50</v>
      </c>
      <c r="C67" s="3" t="n">
        <v>1</v>
      </c>
      <c r="D67" s="3" t="s">
        <v>226</v>
      </c>
      <c r="E67" s="3" t="n">
        <v>0</v>
      </c>
      <c r="F67" s="3" t="n">
        <v>0</v>
      </c>
      <c r="G67" s="5" t="n">
        <v>0</v>
      </c>
      <c r="H67" s="5" t="n">
        <v>0</v>
      </c>
      <c r="I67" s="6" t="n">
        <v>0</v>
      </c>
      <c r="J67" s="5" t="n">
        <v>0</v>
      </c>
      <c r="K67" s="5" t="n">
        <v>0</v>
      </c>
      <c r="L67" s="5" t="n">
        <v>0</v>
      </c>
      <c r="M67" s="7" t="n">
        <v>0</v>
      </c>
      <c r="N67" s="7" t="n">
        <f aca="false">K67   +  L67 + M67- (G67 + H67 + I67 + J67 )</f>
        <v>0</v>
      </c>
      <c r="O67" s="3" t="s">
        <v>44</v>
      </c>
      <c r="P67" s="3" t="s">
        <v>227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true" outlineLevel="0" collapsed="false">
      <c r="A68" s="10" t="s">
        <v>228</v>
      </c>
      <c r="B68" s="3" t="s">
        <v>54</v>
      </c>
      <c r="C68" s="3" t="n">
        <v>1</v>
      </c>
      <c r="D68" s="3" t="s">
        <v>229</v>
      </c>
      <c r="E68" s="3" t="n">
        <v>0</v>
      </c>
      <c r="F68" s="3" t="n">
        <v>0</v>
      </c>
      <c r="G68" s="5" t="n">
        <v>0</v>
      </c>
      <c r="H68" s="5" t="n">
        <v>0</v>
      </c>
      <c r="I68" s="6" t="n">
        <v>0</v>
      </c>
      <c r="J68" s="5" t="n">
        <v>0</v>
      </c>
      <c r="K68" s="5" t="n">
        <v>0</v>
      </c>
      <c r="L68" s="5" t="n">
        <f aca="false">35-20-15</f>
        <v>0</v>
      </c>
      <c r="M68" s="7" t="n">
        <v>0</v>
      </c>
      <c r="N68" s="7" t="n">
        <f aca="false">K68   +  L68 + M68- (G68 + H68 + I68 + J68 )</f>
        <v>0</v>
      </c>
      <c r="O68" s="3" t="s">
        <v>44</v>
      </c>
      <c r="P68" s="3" t="s">
        <v>230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true" outlineLevel="0" collapsed="false">
      <c r="A69" s="4" t="s">
        <v>231</v>
      </c>
      <c r="B69" s="3" t="s">
        <v>18</v>
      </c>
      <c r="C69" s="3" t="n">
        <v>1</v>
      </c>
      <c r="D69" s="3" t="s">
        <v>232</v>
      </c>
      <c r="E69" s="3" t="n">
        <v>0</v>
      </c>
      <c r="F69" s="3" t="n">
        <v>0</v>
      </c>
      <c r="G69" s="5" t="n">
        <v>0</v>
      </c>
      <c r="H69" s="5" t="n">
        <v>8</v>
      </c>
      <c r="I69" s="6" t="n">
        <v>15</v>
      </c>
      <c r="J69" s="5" t="n">
        <v>12</v>
      </c>
      <c r="K69" s="5" t="n">
        <v>27</v>
      </c>
      <c r="L69" s="5" t="n">
        <v>8</v>
      </c>
      <c r="M69" s="7" t="n">
        <v>0</v>
      </c>
      <c r="N69" s="7" t="n">
        <f aca="false">K69   +  L69 + M69- (G69 + H69 + I69 + J69 )</f>
        <v>0</v>
      </c>
      <c r="O69" s="3" t="s">
        <v>20</v>
      </c>
      <c r="P69" s="3" t="s">
        <v>233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true" outlineLevel="0" collapsed="false">
      <c r="A70" s="4" t="s">
        <v>234</v>
      </c>
      <c r="B70" s="3" t="s">
        <v>23</v>
      </c>
      <c r="C70" s="3" t="n">
        <v>1</v>
      </c>
      <c r="D70" s="3" t="s">
        <v>235</v>
      </c>
      <c r="E70" s="3" t="n">
        <v>0</v>
      </c>
      <c r="F70" s="3" t="n">
        <v>0</v>
      </c>
      <c r="G70" s="5" t="n">
        <v>0</v>
      </c>
      <c r="H70" s="5" t="n">
        <v>8</v>
      </c>
      <c r="I70" s="6" t="n">
        <v>15</v>
      </c>
      <c r="J70" s="5" t="n">
        <v>0</v>
      </c>
      <c r="K70" s="5" t="n">
        <v>0</v>
      </c>
      <c r="L70" s="5" t="n">
        <v>23</v>
      </c>
      <c r="M70" s="7" t="n">
        <v>0</v>
      </c>
      <c r="N70" s="7" t="n">
        <f aca="false">K70   +  L70 + M70- (G70 + H70 + I70 + J70 )</f>
        <v>0</v>
      </c>
      <c r="O70" s="3" t="s">
        <v>20</v>
      </c>
      <c r="P70" s="3" t="s">
        <v>236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true" outlineLevel="0" collapsed="false">
      <c r="A71" s="4" t="s">
        <v>237</v>
      </c>
      <c r="B71" s="3" t="s">
        <v>31</v>
      </c>
      <c r="C71" s="3" t="n">
        <v>1</v>
      </c>
      <c r="D71" s="3" t="s">
        <v>238</v>
      </c>
      <c r="E71" s="3" t="n">
        <v>0</v>
      </c>
      <c r="F71" s="3" t="n">
        <v>0</v>
      </c>
      <c r="G71" s="5" t="n">
        <v>0</v>
      </c>
      <c r="H71" s="5" t="n">
        <v>0</v>
      </c>
      <c r="I71" s="6" t="n">
        <v>15</v>
      </c>
      <c r="J71" s="5" t="n">
        <v>0</v>
      </c>
      <c r="K71" s="5" t="n">
        <v>0</v>
      </c>
      <c r="L71" s="5" t="n">
        <v>15</v>
      </c>
      <c r="M71" s="7" t="n">
        <v>0</v>
      </c>
      <c r="N71" s="7" t="n">
        <f aca="false">K71   +  L71 + M71- (G71 + H71 + I71 + J71 )</f>
        <v>0</v>
      </c>
      <c r="O71" s="3" t="s">
        <v>20</v>
      </c>
      <c r="P71" s="3" t="s">
        <v>239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true" outlineLevel="0" collapsed="false">
      <c r="A72" s="4" t="s">
        <v>240</v>
      </c>
      <c r="B72" s="3" t="s">
        <v>27</v>
      </c>
      <c r="C72" s="3" t="n">
        <v>1</v>
      </c>
      <c r="D72" s="3" t="s">
        <v>241</v>
      </c>
      <c r="E72" s="3" t="n">
        <v>17</v>
      </c>
      <c r="F72" s="3" t="n">
        <v>2</v>
      </c>
      <c r="G72" s="5" t="n">
        <v>34</v>
      </c>
      <c r="H72" s="5" t="n">
        <v>0</v>
      </c>
      <c r="I72" s="6" t="n">
        <v>15</v>
      </c>
      <c r="J72" s="5" t="n">
        <v>0</v>
      </c>
      <c r="K72" s="5" t="n">
        <v>0</v>
      </c>
      <c r="L72" s="5" t="n">
        <f aca="false">158-113+4</f>
        <v>49</v>
      </c>
      <c r="M72" s="7" t="n">
        <v>0</v>
      </c>
      <c r="N72" s="7" t="n">
        <f aca="false">K72   +  L72 + M72- (G72 + H72 + I72 + J72 )</f>
        <v>0</v>
      </c>
      <c r="O72" s="3" t="s">
        <v>20</v>
      </c>
      <c r="P72" s="3" t="s">
        <v>242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true" outlineLevel="0" collapsed="false">
      <c r="A73" s="4" t="s">
        <v>243</v>
      </c>
      <c r="B73" s="3" t="s">
        <v>23</v>
      </c>
      <c r="C73" s="3" t="n">
        <v>1</v>
      </c>
      <c r="D73" s="3" t="s">
        <v>244</v>
      </c>
      <c r="E73" s="3" t="n">
        <v>12</v>
      </c>
      <c r="F73" s="3" t="n">
        <v>0</v>
      </c>
      <c r="G73" s="5" t="n">
        <v>30</v>
      </c>
      <c r="H73" s="5" t="n">
        <v>0</v>
      </c>
      <c r="I73" s="6" t="n">
        <v>15</v>
      </c>
      <c r="J73" s="5" t="n">
        <v>0</v>
      </c>
      <c r="K73" s="5" t="n">
        <v>0</v>
      </c>
      <c r="L73" s="5" t="n">
        <f aca="false">74-29</f>
        <v>45</v>
      </c>
      <c r="M73" s="7" t="n">
        <v>0</v>
      </c>
      <c r="N73" s="7" t="n">
        <f aca="false">K73   +  L73 + M73- (G73 + H73 + I73 + J73 )</f>
        <v>0</v>
      </c>
      <c r="O73" s="3" t="s">
        <v>20</v>
      </c>
      <c r="P73" s="3" t="s">
        <v>245</v>
      </c>
      <c r="Q73" s="8" t="s">
        <v>246</v>
      </c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true" outlineLevel="0" collapsed="false">
      <c r="A74" s="4" t="s">
        <v>247</v>
      </c>
      <c r="B74" s="3" t="s">
        <v>18</v>
      </c>
      <c r="C74" s="3" t="n">
        <v>1</v>
      </c>
      <c r="D74" s="3" t="s">
        <v>248</v>
      </c>
      <c r="E74" s="3" t="n">
        <v>0</v>
      </c>
      <c r="F74" s="3" t="n">
        <v>0</v>
      </c>
      <c r="G74" s="5" t="n">
        <v>0</v>
      </c>
      <c r="H74" s="5" t="n">
        <v>0</v>
      </c>
      <c r="I74" s="6" t="n">
        <v>15</v>
      </c>
      <c r="J74" s="5" t="n">
        <v>0</v>
      </c>
      <c r="K74" s="5" t="n">
        <v>0</v>
      </c>
      <c r="L74" s="5" t="n">
        <v>15</v>
      </c>
      <c r="M74" s="7" t="n">
        <v>0</v>
      </c>
      <c r="N74" s="7" t="n">
        <f aca="false">K74   +  L74 + M74- (G74 + H74 + I74 + J74 )</f>
        <v>0</v>
      </c>
      <c r="O74" s="3" t="s">
        <v>20</v>
      </c>
      <c r="P74" s="3" t="s">
        <v>249</v>
      </c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true" outlineLevel="0" collapsed="false">
      <c r="A75" s="4" t="s">
        <v>250</v>
      </c>
      <c r="B75" s="3" t="s">
        <v>27</v>
      </c>
      <c r="C75" s="3" t="n">
        <v>1</v>
      </c>
      <c r="D75" s="3" t="s">
        <v>251</v>
      </c>
      <c r="E75" s="3" t="n">
        <v>2</v>
      </c>
      <c r="F75" s="3" t="n">
        <v>0</v>
      </c>
      <c r="G75" s="5" t="n">
        <v>4</v>
      </c>
      <c r="H75" s="5" t="n">
        <v>0</v>
      </c>
      <c r="I75" s="6" t="n">
        <v>15</v>
      </c>
      <c r="J75" s="5" t="n">
        <v>0</v>
      </c>
      <c r="K75" s="5" t="n">
        <v>0</v>
      </c>
      <c r="L75" s="5" t="n">
        <v>19</v>
      </c>
      <c r="M75" s="7" t="n">
        <v>0</v>
      </c>
      <c r="N75" s="7" t="n">
        <f aca="false">K75   +  L75 + M75- (G75 + H75 + I75 + J75 )</f>
        <v>0</v>
      </c>
      <c r="O75" s="3" t="s">
        <v>20</v>
      </c>
      <c r="P75" s="3" t="s">
        <v>252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true" outlineLevel="0" collapsed="false">
      <c r="A76" s="4" t="s">
        <v>253</v>
      </c>
      <c r="B76" s="3" t="s">
        <v>50</v>
      </c>
      <c r="C76" s="3" t="n">
        <v>1</v>
      </c>
      <c r="D76" s="3" t="s">
        <v>254</v>
      </c>
      <c r="E76" s="3" t="n">
        <v>0</v>
      </c>
      <c r="F76" s="3" t="n">
        <v>0</v>
      </c>
      <c r="G76" s="5" t="n">
        <v>0</v>
      </c>
      <c r="H76" s="5" t="n">
        <v>0</v>
      </c>
      <c r="I76" s="6" t="n">
        <v>15</v>
      </c>
      <c r="J76" s="5" t="n">
        <v>0</v>
      </c>
      <c r="K76" s="5" t="n">
        <v>0</v>
      </c>
      <c r="L76" s="5" t="n">
        <v>15</v>
      </c>
      <c r="M76" s="7" t="n">
        <v>0</v>
      </c>
      <c r="N76" s="7" t="n">
        <f aca="false">K76   +  L76 + M76- (G76 + H76 + I76 + J76 )</f>
        <v>0</v>
      </c>
      <c r="O76" s="3" t="s">
        <v>20</v>
      </c>
      <c r="P76" s="3" t="s">
        <v>255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true" outlineLevel="0" collapsed="false">
      <c r="A77" s="4" t="s">
        <v>256</v>
      </c>
      <c r="B77" s="3" t="s">
        <v>18</v>
      </c>
      <c r="C77" s="3" t="n">
        <v>1</v>
      </c>
      <c r="D77" s="3" t="s">
        <v>257</v>
      </c>
      <c r="E77" s="3" t="n">
        <v>10</v>
      </c>
      <c r="F77" s="3" t="n">
        <v>0</v>
      </c>
      <c r="G77" s="5" t="n">
        <v>30</v>
      </c>
      <c r="H77" s="5" t="n">
        <v>0</v>
      </c>
      <c r="I77" s="6" t="n">
        <v>15</v>
      </c>
      <c r="J77" s="5" t="n">
        <v>0</v>
      </c>
      <c r="K77" s="5" t="n">
        <v>0</v>
      </c>
      <c r="L77" s="5" t="n">
        <v>45</v>
      </c>
      <c r="M77" s="7" t="n">
        <v>0</v>
      </c>
      <c r="N77" s="7" t="n">
        <f aca="false">K77   +  L77 + M77- (G77 + H77 + I77 + J77 )</f>
        <v>0</v>
      </c>
      <c r="O77" s="3" t="s">
        <v>20</v>
      </c>
      <c r="P77" s="3" t="s">
        <v>132</v>
      </c>
      <c r="Q77" s="8" t="s">
        <v>34</v>
      </c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true" outlineLevel="0" collapsed="false">
      <c r="A78" s="4" t="s">
        <v>258</v>
      </c>
      <c r="B78" s="3" t="s">
        <v>50</v>
      </c>
      <c r="C78" s="3" t="n">
        <v>1</v>
      </c>
      <c r="D78" s="3" t="s">
        <v>259</v>
      </c>
      <c r="E78" s="3" t="n">
        <v>13</v>
      </c>
      <c r="F78" s="3" t="n">
        <v>0</v>
      </c>
      <c r="G78" s="5" t="n">
        <v>30</v>
      </c>
      <c r="H78" s="5" t="n">
        <v>0</v>
      </c>
      <c r="I78" s="6" t="n">
        <v>0</v>
      </c>
      <c r="J78" s="5" t="n">
        <v>12</v>
      </c>
      <c r="K78" s="5" t="n">
        <v>0</v>
      </c>
      <c r="L78" s="5" t="n">
        <v>42</v>
      </c>
      <c r="M78" s="7" t="n">
        <v>0</v>
      </c>
      <c r="N78" s="7" t="n">
        <f aca="false">K78   +  L78 + M78- (G78 + H78 + I78 + J78 )</f>
        <v>0</v>
      </c>
      <c r="O78" s="3" t="s">
        <v>20</v>
      </c>
      <c r="P78" s="3" t="s">
        <v>260</v>
      </c>
      <c r="Q78" s="8" t="s">
        <v>129</v>
      </c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true" outlineLevel="0" collapsed="false">
      <c r="A79" s="11" t="s">
        <v>261</v>
      </c>
      <c r="B79" s="3" t="s">
        <v>27</v>
      </c>
      <c r="C79" s="3" t="n">
        <v>1</v>
      </c>
      <c r="D79" s="3" t="s">
        <v>262</v>
      </c>
      <c r="E79" s="3" t="n">
        <v>10</v>
      </c>
      <c r="F79" s="3" t="n">
        <v>16</v>
      </c>
      <c r="G79" s="5" t="n">
        <v>50</v>
      </c>
      <c r="H79" s="5" t="n">
        <v>0</v>
      </c>
      <c r="I79" s="6" t="n">
        <v>15</v>
      </c>
      <c r="J79" s="5" t="n">
        <v>0</v>
      </c>
      <c r="K79" s="5" t="n">
        <v>0</v>
      </c>
      <c r="L79" s="5" t="n">
        <f aca="false">38.5-38.5</f>
        <v>0</v>
      </c>
      <c r="M79" s="7" t="n">
        <v>-130</v>
      </c>
      <c r="N79" s="7" t="n">
        <f aca="false">K79   +  L79 + M79- (G79 + H79 + I79 + J79 )</f>
        <v>-195</v>
      </c>
      <c r="O79" s="3"/>
      <c r="P79" s="3" t="s">
        <v>213</v>
      </c>
      <c r="Q79" s="12" t="s">
        <v>263</v>
      </c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true" outlineLevel="0" collapsed="false">
      <c r="A80" s="4" t="s">
        <v>264</v>
      </c>
      <c r="B80" s="3" t="s">
        <v>31</v>
      </c>
      <c r="C80" s="3" t="n">
        <v>1</v>
      </c>
      <c r="D80" s="3" t="s">
        <v>265</v>
      </c>
      <c r="E80" s="3" t="n">
        <v>0</v>
      </c>
      <c r="F80" s="3" t="n">
        <v>0</v>
      </c>
      <c r="G80" s="5" t="n">
        <v>0</v>
      </c>
      <c r="H80" s="5" t="n">
        <v>0</v>
      </c>
      <c r="I80" s="6" t="n">
        <v>15</v>
      </c>
      <c r="J80" s="5" t="n">
        <v>0</v>
      </c>
      <c r="K80" s="5" t="n">
        <v>0</v>
      </c>
      <c r="L80" s="5" t="n">
        <v>15</v>
      </c>
      <c r="M80" s="7" t="n">
        <v>0</v>
      </c>
      <c r="N80" s="7" t="n">
        <f aca="false">K80   +  L80 + M80- (G80 + H80 + I80 + J80 )</f>
        <v>0</v>
      </c>
      <c r="O80" s="3" t="s">
        <v>20</v>
      </c>
      <c r="P80" s="3" t="s">
        <v>266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true" outlineLevel="0" collapsed="false">
      <c r="A81" s="4" t="s">
        <v>267</v>
      </c>
      <c r="B81" s="3" t="s">
        <v>54</v>
      </c>
      <c r="C81" s="3" t="n">
        <v>1</v>
      </c>
      <c r="D81" s="3" t="s">
        <v>268</v>
      </c>
      <c r="E81" s="3" t="n">
        <v>0</v>
      </c>
      <c r="F81" s="3" t="n">
        <v>0</v>
      </c>
      <c r="G81" s="5" t="n">
        <v>0</v>
      </c>
      <c r="H81" s="5" t="n">
        <v>8</v>
      </c>
      <c r="I81" s="6" t="n">
        <v>0</v>
      </c>
      <c r="J81" s="5" t="n">
        <v>12</v>
      </c>
      <c r="K81" s="5" t="n">
        <v>20</v>
      </c>
      <c r="L81" s="5" t="n">
        <v>0</v>
      </c>
      <c r="M81" s="7" t="n">
        <v>0</v>
      </c>
      <c r="N81" s="7" t="n">
        <f aca="false">K81   +  L81 + M81- (G81 + H81 + I81 + J81 )</f>
        <v>0</v>
      </c>
      <c r="O81" s="3" t="s">
        <v>20</v>
      </c>
      <c r="P81" s="3" t="s">
        <v>269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true" outlineLevel="0" collapsed="false">
      <c r="A82" s="4" t="s">
        <v>270</v>
      </c>
      <c r="B82" s="3" t="s">
        <v>54</v>
      </c>
      <c r="C82" s="3" t="n">
        <v>1</v>
      </c>
      <c r="D82" s="3" t="s">
        <v>271</v>
      </c>
      <c r="E82" s="3" t="n">
        <v>0</v>
      </c>
      <c r="F82" s="3" t="n">
        <v>0</v>
      </c>
      <c r="G82" s="5" t="n">
        <v>0</v>
      </c>
      <c r="H82" s="5" t="n">
        <v>8</v>
      </c>
      <c r="I82" s="6" t="n">
        <v>15</v>
      </c>
      <c r="J82" s="5" t="n">
        <v>12</v>
      </c>
      <c r="K82" s="5" t="n">
        <v>0</v>
      </c>
      <c r="L82" s="5" t="n">
        <v>52.5</v>
      </c>
      <c r="M82" s="7" t="n">
        <v>0</v>
      </c>
      <c r="N82" s="7" t="n">
        <f aca="false">K82   +  L82 + M82- (G82 + H82 + I82 + J82 )</f>
        <v>17.5</v>
      </c>
      <c r="O82" s="3" t="s">
        <v>20</v>
      </c>
      <c r="P82" s="3" t="s">
        <v>272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true" outlineLevel="0" collapsed="false">
      <c r="A83" s="4" t="s">
        <v>273</v>
      </c>
      <c r="B83" s="3" t="s">
        <v>23</v>
      </c>
      <c r="C83" s="3" t="n">
        <v>1</v>
      </c>
      <c r="D83" s="3" t="s">
        <v>274</v>
      </c>
      <c r="E83" s="3" t="n">
        <v>0</v>
      </c>
      <c r="F83" s="3" t="n">
        <v>0</v>
      </c>
      <c r="G83" s="5" t="n">
        <v>0</v>
      </c>
      <c r="H83" s="5" t="n">
        <v>8</v>
      </c>
      <c r="I83" s="6" t="n">
        <v>15</v>
      </c>
      <c r="J83" s="5" t="n">
        <v>12</v>
      </c>
      <c r="K83" s="5" t="n">
        <v>0</v>
      </c>
      <c r="L83" s="5" t="n">
        <v>35</v>
      </c>
      <c r="M83" s="7" t="n">
        <v>0</v>
      </c>
      <c r="N83" s="7" t="n">
        <f aca="false">K83   +  L83 + M83- (G83 + H83 + I83 + J83 )</f>
        <v>0</v>
      </c>
      <c r="O83" s="3" t="s">
        <v>20</v>
      </c>
      <c r="P83" s="3" t="s">
        <v>275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true" outlineLevel="0" collapsed="false">
      <c r="A84" s="4" t="s">
        <v>276</v>
      </c>
      <c r="B84" s="3" t="s">
        <v>54</v>
      </c>
      <c r="C84" s="3" t="n">
        <v>1</v>
      </c>
      <c r="D84" s="3" t="s">
        <v>277</v>
      </c>
      <c r="E84" s="3" t="n">
        <v>12</v>
      </c>
      <c r="F84" s="3" t="n">
        <v>0</v>
      </c>
      <c r="G84" s="5" t="n">
        <v>30</v>
      </c>
      <c r="H84" s="5" t="n">
        <v>0</v>
      </c>
      <c r="I84" s="6" t="n">
        <v>0</v>
      </c>
      <c r="J84" s="5" t="n">
        <v>12</v>
      </c>
      <c r="K84" s="5" t="n">
        <v>0</v>
      </c>
      <c r="L84" s="5" t="n">
        <f aca="false">67-25</f>
        <v>42</v>
      </c>
      <c r="M84" s="7" t="n">
        <v>0</v>
      </c>
      <c r="N84" s="7" t="n">
        <f aca="false">K84   +  L84 + M84- (G84 + H84 + I84 + J84 )</f>
        <v>0</v>
      </c>
      <c r="O84" s="3" t="s">
        <v>20</v>
      </c>
      <c r="P84" s="3" t="s">
        <v>278</v>
      </c>
      <c r="Q84" s="8" t="s">
        <v>246</v>
      </c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true" outlineLevel="0" collapsed="false">
      <c r="A85" s="4" t="s">
        <v>279</v>
      </c>
      <c r="B85" s="3" t="s">
        <v>50</v>
      </c>
      <c r="C85" s="3" t="n">
        <v>1</v>
      </c>
      <c r="D85" s="3" t="s">
        <v>280</v>
      </c>
      <c r="E85" s="3" t="n">
        <v>0</v>
      </c>
      <c r="F85" s="3" t="n">
        <v>0</v>
      </c>
      <c r="G85" s="5" t="n">
        <v>0</v>
      </c>
      <c r="H85" s="5" t="n">
        <v>0</v>
      </c>
      <c r="I85" s="6" t="n">
        <v>15</v>
      </c>
      <c r="J85" s="5" t="n">
        <v>12</v>
      </c>
      <c r="K85" s="5" t="n">
        <v>0</v>
      </c>
      <c r="L85" s="5" t="n">
        <f aca="false">45.75-15+7.5</f>
        <v>38.25</v>
      </c>
      <c r="M85" s="7" t="n">
        <v>0</v>
      </c>
      <c r="N85" s="7" t="n">
        <f aca="false">K85   +  L85 + M85- (G85 + H85 + I85 + J85 )</f>
        <v>11.25</v>
      </c>
      <c r="O85" s="3" t="s">
        <v>20</v>
      </c>
      <c r="P85" s="3" t="s">
        <v>159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true" outlineLevel="0" collapsed="false">
      <c r="A86" s="4" t="s">
        <v>281</v>
      </c>
      <c r="B86" s="3" t="s">
        <v>54</v>
      </c>
      <c r="C86" s="3" t="n">
        <v>1</v>
      </c>
      <c r="D86" s="3" t="s">
        <v>282</v>
      </c>
      <c r="E86" s="3" t="n">
        <v>0</v>
      </c>
      <c r="F86" s="3" t="n">
        <v>0</v>
      </c>
      <c r="G86" s="5" t="n">
        <v>0</v>
      </c>
      <c r="H86" s="5" t="n">
        <v>0</v>
      </c>
      <c r="I86" s="6" t="n">
        <v>0</v>
      </c>
      <c r="J86" s="5" t="n">
        <v>12</v>
      </c>
      <c r="K86" s="5" t="n">
        <v>0</v>
      </c>
      <c r="L86" s="5" t="n">
        <v>12</v>
      </c>
      <c r="M86" s="7" t="n">
        <v>0</v>
      </c>
      <c r="N86" s="7" t="n">
        <f aca="false">K86   +  L86 + M86- (G86 + H86 + I86 + J86 )</f>
        <v>0</v>
      </c>
      <c r="O86" s="3" t="s">
        <v>20</v>
      </c>
      <c r="P86" s="3" t="s">
        <v>283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true" outlineLevel="0" collapsed="false">
      <c r="A87" s="10" t="s">
        <v>284</v>
      </c>
      <c r="B87" s="3" t="s">
        <v>50</v>
      </c>
      <c r="C87" s="3" t="n">
        <v>1</v>
      </c>
      <c r="D87" s="3" t="s">
        <v>285</v>
      </c>
      <c r="E87" s="3" t="n">
        <v>0</v>
      </c>
      <c r="F87" s="3" t="n">
        <v>0</v>
      </c>
      <c r="G87" s="5" t="n">
        <v>0</v>
      </c>
      <c r="H87" s="5" t="n">
        <v>0</v>
      </c>
      <c r="I87" s="6" t="n">
        <v>0</v>
      </c>
      <c r="J87" s="5" t="n">
        <v>0</v>
      </c>
      <c r="K87" s="5" t="n">
        <v>0</v>
      </c>
      <c r="L87" s="5" t="n">
        <f aca="false">15-15</f>
        <v>0</v>
      </c>
      <c r="M87" s="7" t="n">
        <v>0</v>
      </c>
      <c r="N87" s="7" t="n">
        <f aca="false">K87   +  L87 + M87- (G87 + H87 + I87 + J87 )</f>
        <v>0</v>
      </c>
      <c r="O87" s="3" t="s">
        <v>44</v>
      </c>
      <c r="P87" s="3" t="s">
        <v>286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true" outlineLevel="0" collapsed="false">
      <c r="A88" s="4" t="s">
        <v>287</v>
      </c>
      <c r="B88" s="3" t="s">
        <v>27</v>
      </c>
      <c r="C88" s="3" t="n">
        <v>1</v>
      </c>
      <c r="D88" s="3" t="s">
        <v>288</v>
      </c>
      <c r="E88" s="3" t="n">
        <v>14</v>
      </c>
      <c r="F88" s="3" t="n">
        <v>0</v>
      </c>
      <c r="G88" s="5" t="n">
        <v>30</v>
      </c>
      <c r="H88" s="5" t="n">
        <v>0</v>
      </c>
      <c r="I88" s="6" t="n">
        <v>15</v>
      </c>
      <c r="J88" s="5" t="n">
        <v>0</v>
      </c>
      <c r="K88" s="5" t="n">
        <v>0</v>
      </c>
      <c r="L88" s="5" t="n">
        <f aca="false">74-29</f>
        <v>45</v>
      </c>
      <c r="M88" s="7" t="n">
        <v>0</v>
      </c>
      <c r="N88" s="7" t="n">
        <f aca="false">K88   +  L88 + M88- (G88 + H88 + I88 + J88 )</f>
        <v>0</v>
      </c>
      <c r="O88" s="3" t="s">
        <v>20</v>
      </c>
      <c r="P88" s="3" t="s">
        <v>245</v>
      </c>
      <c r="Q88" s="8" t="s">
        <v>289</v>
      </c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true" outlineLevel="0" collapsed="false">
      <c r="A89" s="10" t="s">
        <v>290</v>
      </c>
      <c r="B89" s="3" t="s">
        <v>42</v>
      </c>
      <c r="C89" s="3" t="n">
        <v>1</v>
      </c>
      <c r="D89" s="3" t="s">
        <v>291</v>
      </c>
      <c r="E89" s="3" t="n">
        <v>0</v>
      </c>
      <c r="F89" s="3" t="n">
        <v>0</v>
      </c>
      <c r="G89" s="5" t="n">
        <v>0</v>
      </c>
      <c r="H89" s="5" t="n">
        <v>0</v>
      </c>
      <c r="I89" s="6" t="n">
        <v>0</v>
      </c>
      <c r="J89" s="5" t="n">
        <v>0</v>
      </c>
      <c r="K89" s="5" t="n">
        <v>0</v>
      </c>
      <c r="L89" s="5" t="n">
        <v>0</v>
      </c>
      <c r="M89" s="7" t="n">
        <v>0</v>
      </c>
      <c r="N89" s="7" t="n">
        <f aca="false">K89   +  L89 + M89- (G89 + H89 + I89 + J89 )</f>
        <v>0</v>
      </c>
      <c r="O89" s="3" t="s">
        <v>44</v>
      </c>
      <c r="P89" s="3" t="s">
        <v>292</v>
      </c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true" outlineLevel="0" collapsed="false">
      <c r="A90" s="4" t="s">
        <v>293</v>
      </c>
      <c r="B90" s="3" t="s">
        <v>23</v>
      </c>
      <c r="C90" s="3" t="n">
        <v>1</v>
      </c>
      <c r="D90" s="3" t="s">
        <v>294</v>
      </c>
      <c r="E90" s="3" t="n">
        <v>12</v>
      </c>
      <c r="F90" s="3" t="n">
        <v>6</v>
      </c>
      <c r="G90" s="5" t="n">
        <v>50</v>
      </c>
      <c r="H90" s="5" t="n">
        <v>0</v>
      </c>
      <c r="I90" s="6" t="n">
        <v>15</v>
      </c>
      <c r="J90" s="5" t="n">
        <v>0</v>
      </c>
      <c r="K90" s="5" t="n">
        <v>0</v>
      </c>
      <c r="L90" s="5" t="n">
        <f aca="false">82-17</f>
        <v>65</v>
      </c>
      <c r="M90" s="7" t="n">
        <v>0</v>
      </c>
      <c r="N90" s="7" t="n">
        <f aca="false">K90   +  L90 + M90- (G90 + H90 + I90 + J90 )</f>
        <v>0</v>
      </c>
      <c r="O90" s="3" t="s">
        <v>20</v>
      </c>
      <c r="P90" s="3" t="s">
        <v>295</v>
      </c>
      <c r="Q90" s="8" t="s">
        <v>296</v>
      </c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true" outlineLevel="0" collapsed="false">
      <c r="A91" s="4" t="s">
        <v>297</v>
      </c>
      <c r="B91" s="3" t="s">
        <v>31</v>
      </c>
      <c r="C91" s="3" t="n">
        <v>1</v>
      </c>
      <c r="D91" s="3" t="s">
        <v>298</v>
      </c>
      <c r="E91" s="3" t="n">
        <v>18</v>
      </c>
      <c r="F91" s="3" t="n">
        <v>15</v>
      </c>
      <c r="G91" s="5" t="n">
        <v>50</v>
      </c>
      <c r="H91" s="5" t="n">
        <v>8</v>
      </c>
      <c r="I91" s="6" t="n">
        <v>15</v>
      </c>
      <c r="J91" s="5" t="n">
        <v>0</v>
      </c>
      <c r="K91" s="5" t="n">
        <v>73</v>
      </c>
      <c r="L91" s="5" t="n">
        <v>0</v>
      </c>
      <c r="M91" s="7" t="n">
        <v>0</v>
      </c>
      <c r="N91" s="7" t="n">
        <f aca="false">K91   +  L91 + M91- (G91 + H91 + I91 + J91 )</f>
        <v>0</v>
      </c>
      <c r="O91" s="3" t="s">
        <v>20</v>
      </c>
      <c r="P91" s="3" t="s">
        <v>299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true" outlineLevel="0" collapsed="false">
      <c r="A92" s="4" t="s">
        <v>300</v>
      </c>
      <c r="B92" s="3" t="s">
        <v>50</v>
      </c>
      <c r="C92" s="3" t="n">
        <v>1</v>
      </c>
      <c r="D92" s="3" t="s">
        <v>301</v>
      </c>
      <c r="E92" s="3" t="n">
        <v>18</v>
      </c>
      <c r="F92" s="3" t="n">
        <v>0</v>
      </c>
      <c r="G92" s="5" t="n">
        <v>30</v>
      </c>
      <c r="H92" s="5" t="n">
        <v>0</v>
      </c>
      <c r="I92" s="6" t="n">
        <v>0</v>
      </c>
      <c r="J92" s="5" t="n">
        <v>0</v>
      </c>
      <c r="K92" s="5" t="n">
        <v>0</v>
      </c>
      <c r="L92" s="5" t="n">
        <v>0</v>
      </c>
      <c r="M92" s="7" t="n">
        <v>30</v>
      </c>
      <c r="N92" s="7" t="n">
        <f aca="false">K92   +  L92 + M92- (G92 + H92 + I92 + J92 )</f>
        <v>0</v>
      </c>
      <c r="O92" s="3" t="s">
        <v>20</v>
      </c>
      <c r="P92" s="3" t="s">
        <v>302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true" outlineLevel="0" collapsed="false">
      <c r="A93" s="4" t="s">
        <v>303</v>
      </c>
      <c r="B93" s="3" t="s">
        <v>18</v>
      </c>
      <c r="C93" s="3" t="n">
        <v>1</v>
      </c>
      <c r="D93" s="3" t="s">
        <v>304</v>
      </c>
      <c r="E93" s="3" t="n">
        <v>0</v>
      </c>
      <c r="F93" s="3" t="n">
        <v>1</v>
      </c>
      <c r="G93" s="5" t="n">
        <v>2</v>
      </c>
      <c r="H93" s="5" t="n">
        <v>0</v>
      </c>
      <c r="I93" s="6" t="n">
        <v>15</v>
      </c>
      <c r="J93" s="5" t="n">
        <v>12</v>
      </c>
      <c r="K93" s="5" t="n">
        <v>0</v>
      </c>
      <c r="L93" s="5" t="n">
        <f aca="false">30.5-18.5+17</f>
        <v>29</v>
      </c>
      <c r="M93" s="7" t="n">
        <v>0</v>
      </c>
      <c r="N93" s="7" t="n">
        <f aca="false">K93   +  L93 + M93- (G93 + H93 + I93 + J93 )</f>
        <v>0</v>
      </c>
      <c r="O93" s="3" t="s">
        <v>20</v>
      </c>
      <c r="P93" s="3" t="s">
        <v>305</v>
      </c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true" outlineLevel="0" collapsed="false">
      <c r="A94" s="10" t="s">
        <v>306</v>
      </c>
      <c r="B94" s="3" t="s">
        <v>27</v>
      </c>
      <c r="C94" s="3" t="n">
        <v>1</v>
      </c>
      <c r="D94" s="3" t="s">
        <v>307</v>
      </c>
      <c r="E94" s="3" t="n">
        <v>0</v>
      </c>
      <c r="F94" s="3" t="n">
        <v>0</v>
      </c>
      <c r="G94" s="5" t="n">
        <v>0</v>
      </c>
      <c r="H94" s="5" t="n">
        <v>0</v>
      </c>
      <c r="I94" s="6" t="n">
        <v>0</v>
      </c>
      <c r="J94" s="5" t="n">
        <v>0</v>
      </c>
      <c r="K94" s="5" t="n">
        <v>0</v>
      </c>
      <c r="L94" s="5" t="n">
        <v>0</v>
      </c>
      <c r="M94" s="7" t="n">
        <v>0</v>
      </c>
      <c r="N94" s="7" t="n">
        <f aca="false">K94   +  L94 + M94- (G94 + H94 + I94 + J94 )</f>
        <v>0</v>
      </c>
      <c r="O94" s="3" t="s">
        <v>44</v>
      </c>
      <c r="P94" s="3" t="s">
        <v>308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true" outlineLevel="0" collapsed="false">
      <c r="A95" s="4" t="s">
        <v>309</v>
      </c>
      <c r="B95" s="3" t="s">
        <v>42</v>
      </c>
      <c r="C95" s="3" t="n">
        <v>1</v>
      </c>
      <c r="D95" s="3" t="s">
        <v>310</v>
      </c>
      <c r="E95" s="3" t="n">
        <v>1</v>
      </c>
      <c r="F95" s="3" t="n">
        <v>0</v>
      </c>
      <c r="G95" s="5" t="n">
        <v>2</v>
      </c>
      <c r="H95" s="5" t="n">
        <v>0</v>
      </c>
      <c r="I95" s="6" t="n">
        <v>15</v>
      </c>
      <c r="J95" s="5" t="n">
        <v>0</v>
      </c>
      <c r="K95" s="5" t="n">
        <v>0</v>
      </c>
      <c r="L95" s="5" t="n">
        <f aca="false">35-20+2</f>
        <v>17</v>
      </c>
      <c r="M95" s="7" t="n">
        <v>0</v>
      </c>
      <c r="N95" s="7" t="n">
        <f aca="false">K95   +  L95 + M95- (G95 + H95 + I95 + J95 )</f>
        <v>0</v>
      </c>
      <c r="O95" s="3" t="s">
        <v>20</v>
      </c>
      <c r="P95" s="3" t="s">
        <v>311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true" outlineLevel="0" collapsed="false">
      <c r="A96" s="4" t="s">
        <v>312</v>
      </c>
      <c r="B96" s="3" t="s">
        <v>31</v>
      </c>
      <c r="C96" s="3" t="n">
        <v>1</v>
      </c>
      <c r="D96" s="3" t="s">
        <v>313</v>
      </c>
      <c r="E96" s="3" t="n">
        <v>4</v>
      </c>
      <c r="F96" s="3" t="n">
        <v>0</v>
      </c>
      <c r="G96" s="5" t="n">
        <v>8</v>
      </c>
      <c r="H96" s="5" t="n">
        <v>8</v>
      </c>
      <c r="I96" s="6" t="n">
        <v>15</v>
      </c>
      <c r="J96" s="5" t="n">
        <v>0</v>
      </c>
      <c r="K96" s="5" t="n">
        <v>0</v>
      </c>
      <c r="L96" s="5" t="n">
        <f aca="false">38-23+16</f>
        <v>31</v>
      </c>
      <c r="M96" s="7" t="n">
        <v>0</v>
      </c>
      <c r="N96" s="7" t="n">
        <f aca="false">K96   +  L96 + M96- (G96 + H96 + I96 + J96 )</f>
        <v>0</v>
      </c>
      <c r="O96" s="3" t="s">
        <v>20</v>
      </c>
      <c r="P96" s="3" t="s">
        <v>314</v>
      </c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true" outlineLevel="0" collapsed="false">
      <c r="A97" s="10" t="s">
        <v>315</v>
      </c>
      <c r="B97" s="3" t="s">
        <v>18</v>
      </c>
      <c r="C97" s="3" t="n">
        <v>1</v>
      </c>
      <c r="D97" s="3" t="s">
        <v>316</v>
      </c>
      <c r="E97" s="3" t="n">
        <v>0</v>
      </c>
      <c r="F97" s="3" t="n">
        <v>0</v>
      </c>
      <c r="G97" s="5" t="n">
        <v>0</v>
      </c>
      <c r="H97" s="5" t="n">
        <v>0</v>
      </c>
      <c r="I97" s="6" t="n">
        <v>0</v>
      </c>
      <c r="J97" s="5" t="n">
        <v>0</v>
      </c>
      <c r="K97" s="5" t="n">
        <v>0</v>
      </c>
      <c r="L97" s="5" t="n">
        <v>0</v>
      </c>
      <c r="M97" s="7" t="n">
        <v>0</v>
      </c>
      <c r="N97" s="7" t="n">
        <f aca="false">K97   +  L97 + M97- (G97 + H97 + I97 + J97 )</f>
        <v>0</v>
      </c>
      <c r="O97" s="3" t="s">
        <v>44</v>
      </c>
      <c r="P97" s="3" t="s">
        <v>317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true" outlineLevel="0" collapsed="false">
      <c r="A98" s="4" t="s">
        <v>318</v>
      </c>
      <c r="B98" s="3" t="s">
        <v>18</v>
      </c>
      <c r="C98" s="3" t="n">
        <v>1</v>
      </c>
      <c r="D98" s="3" t="s">
        <v>319</v>
      </c>
      <c r="E98" s="3" t="n">
        <v>0</v>
      </c>
      <c r="F98" s="3" t="n">
        <v>0</v>
      </c>
      <c r="G98" s="5" t="n">
        <v>0</v>
      </c>
      <c r="H98" s="5" t="n">
        <v>8</v>
      </c>
      <c r="I98" s="6" t="n">
        <v>15</v>
      </c>
      <c r="J98" s="5" t="n">
        <v>12</v>
      </c>
      <c r="K98" s="5" t="n">
        <v>0</v>
      </c>
      <c r="L98" s="5" t="n">
        <v>35</v>
      </c>
      <c r="M98" s="7" t="n">
        <v>0</v>
      </c>
      <c r="N98" s="7" t="n">
        <f aca="false">K98   +  L98 + M98- (G98 + H98 + I98 + J98 )</f>
        <v>0</v>
      </c>
      <c r="O98" s="3" t="s">
        <v>20</v>
      </c>
      <c r="P98" s="3" t="s">
        <v>320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true" outlineLevel="0" collapsed="false">
      <c r="A99" s="4" t="s">
        <v>321</v>
      </c>
      <c r="B99" s="3" t="s">
        <v>54</v>
      </c>
      <c r="C99" s="3" t="n">
        <v>1</v>
      </c>
      <c r="D99" s="3" t="s">
        <v>322</v>
      </c>
      <c r="E99" s="3" t="n">
        <v>0</v>
      </c>
      <c r="F99" s="3" t="n">
        <v>0</v>
      </c>
      <c r="G99" s="5" t="n">
        <v>0</v>
      </c>
      <c r="H99" s="5" t="n">
        <v>0</v>
      </c>
      <c r="I99" s="6" t="n">
        <v>15</v>
      </c>
      <c r="J99" s="5" t="n">
        <v>12</v>
      </c>
      <c r="K99" s="5" t="n">
        <v>0</v>
      </c>
      <c r="L99" s="5" t="n">
        <v>27</v>
      </c>
      <c r="M99" s="7" t="n">
        <v>0</v>
      </c>
      <c r="N99" s="7" t="n">
        <f aca="false">K99   +  L99 + M99- (G99 + H99 + I99 + J99 )</f>
        <v>0</v>
      </c>
      <c r="O99" s="3" t="s">
        <v>20</v>
      </c>
      <c r="P99" s="3" t="s">
        <v>323</v>
      </c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true" outlineLevel="0" collapsed="false">
      <c r="A100" s="4" t="s">
        <v>324</v>
      </c>
      <c r="B100" s="3" t="s">
        <v>18</v>
      </c>
      <c r="C100" s="3" t="n">
        <v>1</v>
      </c>
      <c r="D100" s="3" t="s">
        <v>325</v>
      </c>
      <c r="E100" s="3" t="n">
        <v>17</v>
      </c>
      <c r="F100" s="3" t="n">
        <v>11</v>
      </c>
      <c r="G100" s="5" t="n">
        <v>50</v>
      </c>
      <c r="H100" s="5" t="n">
        <v>8</v>
      </c>
      <c r="I100" s="6" t="n">
        <v>15</v>
      </c>
      <c r="J100" s="5" t="n">
        <v>12</v>
      </c>
      <c r="K100" s="5" t="n">
        <v>0</v>
      </c>
      <c r="L100" s="5" t="n">
        <f aca="false">235-15-135</f>
        <v>85</v>
      </c>
      <c r="M100" s="7" t="n">
        <v>0</v>
      </c>
      <c r="N100" s="7" t="n">
        <f aca="false">K100   +  L100 + M100- (G100 + H100 + I100 + J100 )</f>
        <v>0</v>
      </c>
      <c r="O100" s="3" t="s">
        <v>20</v>
      </c>
      <c r="P100" s="3" t="s">
        <v>326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true" outlineLevel="0" collapsed="false">
      <c r="A101" s="4" t="s">
        <v>327</v>
      </c>
      <c r="B101" s="3" t="s">
        <v>42</v>
      </c>
      <c r="C101" s="3" t="n">
        <v>1</v>
      </c>
      <c r="D101" s="3" t="s">
        <v>328</v>
      </c>
      <c r="E101" s="3" t="n">
        <v>0</v>
      </c>
      <c r="F101" s="3" t="n">
        <v>0</v>
      </c>
      <c r="G101" s="5" t="n">
        <v>0</v>
      </c>
      <c r="H101" s="5" t="n">
        <v>0</v>
      </c>
      <c r="I101" s="6" t="n">
        <v>15</v>
      </c>
      <c r="J101" s="5" t="n">
        <v>0</v>
      </c>
      <c r="K101" s="5" t="n">
        <v>0</v>
      </c>
      <c r="L101" s="5" t="n">
        <v>15</v>
      </c>
      <c r="M101" s="7" t="n">
        <v>0</v>
      </c>
      <c r="N101" s="7" t="n">
        <f aca="false">K101   +  L101 + M101- (G101 + H101 + I101 + J101 )</f>
        <v>0</v>
      </c>
      <c r="O101" s="3" t="s">
        <v>20</v>
      </c>
      <c r="P101" s="3" t="s">
        <v>329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true" outlineLevel="0" collapsed="false">
      <c r="A102" s="10" t="s">
        <v>330</v>
      </c>
      <c r="B102" s="3" t="s">
        <v>23</v>
      </c>
      <c r="C102" s="3" t="n">
        <v>1</v>
      </c>
      <c r="D102" s="3" t="s">
        <v>331</v>
      </c>
      <c r="E102" s="3" t="n">
        <v>0</v>
      </c>
      <c r="F102" s="3" t="n">
        <v>0</v>
      </c>
      <c r="G102" s="5" t="n">
        <v>0</v>
      </c>
      <c r="H102" s="5" t="n">
        <v>0</v>
      </c>
      <c r="I102" s="6" t="n">
        <v>0</v>
      </c>
      <c r="J102" s="5" t="n">
        <v>0</v>
      </c>
      <c r="K102" s="5" t="n">
        <v>0</v>
      </c>
      <c r="L102" s="5" t="n">
        <v>0</v>
      </c>
      <c r="M102" s="7" t="n">
        <v>0</v>
      </c>
      <c r="N102" s="7" t="n">
        <f aca="false">K102   +  L102 + M102- (G102 + H102 + I102 + J102 )</f>
        <v>0</v>
      </c>
      <c r="O102" s="3" t="s">
        <v>44</v>
      </c>
      <c r="P102" s="3" t="s">
        <v>332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true" outlineLevel="0" collapsed="false">
      <c r="A103" s="4" t="s">
        <v>333</v>
      </c>
      <c r="B103" s="3" t="s">
        <v>18</v>
      </c>
      <c r="C103" s="3" t="n">
        <v>1</v>
      </c>
      <c r="D103" s="3" t="s">
        <v>334</v>
      </c>
      <c r="E103" s="3" t="n">
        <v>9</v>
      </c>
      <c r="F103" s="3" t="n">
        <v>0</v>
      </c>
      <c r="G103" s="5" t="n">
        <v>30</v>
      </c>
      <c r="H103" s="5" t="n">
        <v>0</v>
      </c>
      <c r="I103" s="6" t="n">
        <v>15</v>
      </c>
      <c r="J103" s="5" t="n">
        <v>12</v>
      </c>
      <c r="K103" s="5" t="n">
        <v>0</v>
      </c>
      <c r="L103" s="5" t="n">
        <v>57</v>
      </c>
      <c r="M103" s="7" t="n">
        <v>0</v>
      </c>
      <c r="N103" s="7" t="n">
        <f aca="false">K103   +  L103 + M103- (G103 + H103 + I103 + J103 )</f>
        <v>0</v>
      </c>
      <c r="O103" s="3" t="s">
        <v>20</v>
      </c>
      <c r="P103" s="3" t="s">
        <v>335</v>
      </c>
      <c r="Q103" s="8" t="s">
        <v>207</v>
      </c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true" outlineLevel="0" collapsed="false">
      <c r="A104" s="4" t="s">
        <v>336</v>
      </c>
      <c r="B104" s="3" t="s">
        <v>23</v>
      </c>
      <c r="C104" s="3" t="n">
        <v>1</v>
      </c>
      <c r="D104" s="3" t="s">
        <v>337</v>
      </c>
      <c r="E104" s="3" t="n">
        <v>0</v>
      </c>
      <c r="F104" s="3" t="n">
        <v>0</v>
      </c>
      <c r="G104" s="5" t="n">
        <v>0</v>
      </c>
      <c r="H104" s="5" t="n">
        <v>0</v>
      </c>
      <c r="I104" s="6" t="n">
        <v>15</v>
      </c>
      <c r="J104" s="5" t="n">
        <v>12</v>
      </c>
      <c r="K104" s="5" t="n">
        <v>0</v>
      </c>
      <c r="L104" s="5" t="n">
        <f aca="false">60.5-32</f>
        <v>28.5</v>
      </c>
      <c r="M104" s="7" t="n">
        <v>0</v>
      </c>
      <c r="N104" s="7" t="n">
        <f aca="false">K104   +  L104 + M104- (G104 + H104 + I104 + J104 )</f>
        <v>1.5</v>
      </c>
      <c r="O104" s="3" t="s">
        <v>20</v>
      </c>
      <c r="P104" s="3" t="s">
        <v>338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true" outlineLevel="0" collapsed="false">
      <c r="A105" s="4" t="s">
        <v>339</v>
      </c>
      <c r="B105" s="3" t="s">
        <v>23</v>
      </c>
      <c r="C105" s="3" t="n">
        <v>1</v>
      </c>
      <c r="D105" s="3" t="s">
        <v>340</v>
      </c>
      <c r="E105" s="3" t="n">
        <v>15</v>
      </c>
      <c r="F105" s="3" t="n">
        <v>0</v>
      </c>
      <c r="G105" s="5" t="n">
        <v>30</v>
      </c>
      <c r="H105" s="5" t="n">
        <v>0</v>
      </c>
      <c r="I105" s="6" t="n">
        <v>15</v>
      </c>
      <c r="J105" s="5" t="n">
        <v>12</v>
      </c>
      <c r="K105" s="5" t="n">
        <v>0</v>
      </c>
      <c r="L105" s="5" t="n">
        <f aca="false">61-4</f>
        <v>57</v>
      </c>
      <c r="M105" s="7" t="n">
        <v>0</v>
      </c>
      <c r="N105" s="7" t="n">
        <f aca="false">K105   +  L105 + M105- (G105 + H105 + I105 + J105 )</f>
        <v>0</v>
      </c>
      <c r="O105" s="3" t="s">
        <v>20</v>
      </c>
      <c r="P105" s="3" t="s">
        <v>341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true" outlineLevel="0" collapsed="false">
      <c r="A106" s="4" t="s">
        <v>342</v>
      </c>
      <c r="B106" s="3" t="s">
        <v>50</v>
      </c>
      <c r="C106" s="3" t="n">
        <v>1</v>
      </c>
      <c r="D106" s="3" t="s">
        <v>343</v>
      </c>
      <c r="E106" s="3" t="n">
        <v>8</v>
      </c>
      <c r="F106" s="3" t="n">
        <v>0</v>
      </c>
      <c r="G106" s="5" t="n">
        <v>16</v>
      </c>
      <c r="H106" s="5" t="n">
        <v>0</v>
      </c>
      <c r="I106" s="6" t="n">
        <v>0</v>
      </c>
      <c r="J106" s="5" t="n">
        <v>12</v>
      </c>
      <c r="K106" s="5" t="n">
        <v>0</v>
      </c>
      <c r="L106" s="5" t="n">
        <v>28</v>
      </c>
      <c r="M106" s="7" t="n">
        <v>0</v>
      </c>
      <c r="N106" s="7" t="n">
        <f aca="false">K106   +  L106 + M106- (G106 + H106 + I106 + J106 )</f>
        <v>0</v>
      </c>
      <c r="O106" s="3" t="s">
        <v>20</v>
      </c>
      <c r="P106" s="3" t="s">
        <v>344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true" outlineLevel="0" collapsed="false">
      <c r="A107" s="4" t="s">
        <v>345</v>
      </c>
      <c r="B107" s="3" t="s">
        <v>18</v>
      </c>
      <c r="C107" s="3" t="n">
        <v>1</v>
      </c>
      <c r="D107" s="3" t="s">
        <v>346</v>
      </c>
      <c r="E107" s="3" t="n">
        <v>0</v>
      </c>
      <c r="F107" s="3" t="n">
        <v>0</v>
      </c>
      <c r="G107" s="5" t="n">
        <v>0</v>
      </c>
      <c r="H107" s="5" t="n">
        <v>0</v>
      </c>
      <c r="I107" s="6" t="n">
        <v>15</v>
      </c>
      <c r="J107" s="5" t="n">
        <v>0</v>
      </c>
      <c r="K107" s="5" t="n">
        <v>0</v>
      </c>
      <c r="L107" s="5" t="n">
        <v>15</v>
      </c>
      <c r="M107" s="7" t="n">
        <v>0</v>
      </c>
      <c r="N107" s="7" t="n">
        <f aca="false">K107   +  L107 + M107- (G107 + H107 + I107 + J107 )</f>
        <v>0</v>
      </c>
      <c r="O107" s="3" t="s">
        <v>20</v>
      </c>
      <c r="P107" s="3" t="s">
        <v>347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true" outlineLevel="0" collapsed="false">
      <c r="A108" s="4" t="s">
        <v>348</v>
      </c>
      <c r="B108" s="3" t="s">
        <v>18</v>
      </c>
      <c r="C108" s="3" t="n">
        <v>1</v>
      </c>
      <c r="D108" s="3" t="s">
        <v>349</v>
      </c>
      <c r="E108" s="3" t="n">
        <v>0</v>
      </c>
      <c r="F108" s="3" t="n">
        <v>0</v>
      </c>
      <c r="G108" s="5" t="n">
        <v>0</v>
      </c>
      <c r="H108" s="5" t="n">
        <v>8</v>
      </c>
      <c r="I108" s="6" t="n">
        <v>15</v>
      </c>
      <c r="J108" s="5" t="n">
        <v>0</v>
      </c>
      <c r="K108" s="5" t="n">
        <v>0</v>
      </c>
      <c r="L108" s="5" t="n">
        <v>23</v>
      </c>
      <c r="M108" s="7" t="n">
        <v>0</v>
      </c>
      <c r="N108" s="7" t="n">
        <f aca="false">K108   +  L108 + M108- (G108 + H108 + I108 + J108 )</f>
        <v>0</v>
      </c>
      <c r="O108" s="3" t="s">
        <v>20</v>
      </c>
      <c r="P108" s="3" t="s">
        <v>350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true" outlineLevel="0" collapsed="false">
      <c r="A109" s="4" t="s">
        <v>351</v>
      </c>
      <c r="B109" s="3" t="s">
        <v>23</v>
      </c>
      <c r="C109" s="3" t="n">
        <v>1</v>
      </c>
      <c r="D109" s="3" t="s">
        <v>352</v>
      </c>
      <c r="E109" s="3" t="n">
        <v>12</v>
      </c>
      <c r="F109" s="3" t="n">
        <v>6</v>
      </c>
      <c r="G109" s="5" t="n">
        <v>50</v>
      </c>
      <c r="H109" s="5" t="n">
        <v>0</v>
      </c>
      <c r="I109" s="6" t="n">
        <v>15</v>
      </c>
      <c r="J109" s="5" t="n">
        <v>0</v>
      </c>
      <c r="K109" s="5" t="n">
        <v>0</v>
      </c>
      <c r="L109" s="5" t="n">
        <f aca="false">82-17</f>
        <v>65</v>
      </c>
      <c r="M109" s="7" t="n">
        <v>0</v>
      </c>
      <c r="N109" s="7" t="n">
        <f aca="false">K109   +  L109 + M109- (G109 + H109 + I109 + J109 )</f>
        <v>0</v>
      </c>
      <c r="O109" s="3" t="s">
        <v>20</v>
      </c>
      <c r="P109" s="3" t="s">
        <v>295</v>
      </c>
      <c r="Q109" s="8" t="s">
        <v>296</v>
      </c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true" outlineLevel="0" collapsed="false">
      <c r="A110" s="4" t="s">
        <v>353</v>
      </c>
      <c r="B110" s="3" t="s">
        <v>31</v>
      </c>
      <c r="C110" s="3" t="n">
        <v>1</v>
      </c>
      <c r="D110" s="3" t="s">
        <v>354</v>
      </c>
      <c r="E110" s="3" t="n">
        <v>0</v>
      </c>
      <c r="F110" s="3" t="n">
        <v>0</v>
      </c>
      <c r="G110" s="5" t="n">
        <v>0</v>
      </c>
      <c r="H110" s="5" t="n">
        <v>0</v>
      </c>
      <c r="I110" s="6" t="n">
        <v>15</v>
      </c>
      <c r="J110" s="5" t="n">
        <v>0</v>
      </c>
      <c r="K110" s="5" t="n">
        <v>0</v>
      </c>
      <c r="L110" s="5" t="n">
        <v>15</v>
      </c>
      <c r="M110" s="7" t="n">
        <v>0</v>
      </c>
      <c r="N110" s="7" t="n">
        <f aca="false">K110   +  L110 + M110- (G110 + H110 + I110 + J110 )</f>
        <v>0</v>
      </c>
      <c r="O110" s="3" t="s">
        <v>20</v>
      </c>
      <c r="P110" s="3" t="s">
        <v>355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true" outlineLevel="0" collapsed="false">
      <c r="A111" s="4" t="s">
        <v>356</v>
      </c>
      <c r="B111" s="3" t="s">
        <v>54</v>
      </c>
      <c r="C111" s="3" t="n">
        <v>1</v>
      </c>
      <c r="D111" s="3" t="s">
        <v>357</v>
      </c>
      <c r="E111" s="3" t="n">
        <v>18</v>
      </c>
      <c r="F111" s="3" t="n">
        <v>15</v>
      </c>
      <c r="G111" s="5" t="n">
        <v>50</v>
      </c>
      <c r="H111" s="5" t="n">
        <v>8</v>
      </c>
      <c r="I111" s="6" t="n">
        <v>15</v>
      </c>
      <c r="J111" s="5" t="n">
        <v>12</v>
      </c>
      <c r="K111" s="5" t="n">
        <v>0</v>
      </c>
      <c r="L111" s="5" t="n">
        <v>85</v>
      </c>
      <c r="M111" s="7" t="n">
        <v>0</v>
      </c>
      <c r="N111" s="7" t="n">
        <f aca="false">K111   +  L111 + M111- (G111 + H111 + I111 + J111 )</f>
        <v>0</v>
      </c>
      <c r="O111" s="3" t="s">
        <v>20</v>
      </c>
      <c r="P111" s="3" t="s">
        <v>358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true" outlineLevel="0" collapsed="false">
      <c r="A112" s="4" t="s">
        <v>359</v>
      </c>
      <c r="B112" s="3" t="s">
        <v>23</v>
      </c>
      <c r="C112" s="3" t="n">
        <v>1</v>
      </c>
      <c r="D112" s="3" t="s">
        <v>360</v>
      </c>
      <c r="E112" s="3" t="n">
        <v>3</v>
      </c>
      <c r="F112" s="3" t="n">
        <v>0</v>
      </c>
      <c r="G112" s="5" t="n">
        <v>6</v>
      </c>
      <c r="H112" s="5" t="n">
        <v>0</v>
      </c>
      <c r="I112" s="6" t="n">
        <v>15</v>
      </c>
      <c r="J112" s="5" t="n">
        <v>0</v>
      </c>
      <c r="K112" s="5" t="n">
        <v>0</v>
      </c>
      <c r="L112" s="5" t="n">
        <v>21</v>
      </c>
      <c r="M112" s="7" t="n">
        <v>0</v>
      </c>
      <c r="N112" s="7" t="n">
        <f aca="false">K112   +  L112 + M112- (G112 + H112 + I112 + J112 )</f>
        <v>0</v>
      </c>
      <c r="O112" s="3" t="s">
        <v>20</v>
      </c>
      <c r="P112" s="3" t="s">
        <v>361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true" outlineLevel="0" collapsed="false">
      <c r="A113" s="4" t="s">
        <v>362</v>
      </c>
      <c r="B113" s="3" t="s">
        <v>18</v>
      </c>
      <c r="C113" s="3" t="n">
        <v>1</v>
      </c>
      <c r="D113" s="3" t="s">
        <v>363</v>
      </c>
      <c r="E113" s="3" t="n">
        <v>18</v>
      </c>
      <c r="F113" s="3" t="n">
        <v>0</v>
      </c>
      <c r="G113" s="5" t="n">
        <v>30</v>
      </c>
      <c r="H113" s="5" t="n">
        <v>8</v>
      </c>
      <c r="I113" s="6" t="n">
        <v>15</v>
      </c>
      <c r="J113" s="5" t="n">
        <v>12</v>
      </c>
      <c r="K113" s="5" t="n">
        <v>0</v>
      </c>
      <c r="L113" s="5" t="n">
        <f aca="false">219.5-7-115</f>
        <v>97.5</v>
      </c>
      <c r="M113" s="7" t="n">
        <v>0</v>
      </c>
      <c r="N113" s="7" t="n">
        <f aca="false">K113   +  L113 + M113- (G113 + H113 + I113 + J113 )</f>
        <v>32.5</v>
      </c>
      <c r="O113" s="3" t="s">
        <v>20</v>
      </c>
      <c r="P113" s="3" t="s">
        <v>364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true" outlineLevel="0" collapsed="false">
      <c r="A114" s="11" t="s">
        <v>365</v>
      </c>
      <c r="B114" s="3" t="s">
        <v>31</v>
      </c>
      <c r="C114" s="3" t="n">
        <v>1</v>
      </c>
      <c r="D114" s="3" t="s">
        <v>366</v>
      </c>
      <c r="E114" s="3" t="n">
        <v>0</v>
      </c>
      <c r="F114" s="3" t="n">
        <v>14</v>
      </c>
      <c r="G114" s="5" t="n">
        <v>28</v>
      </c>
      <c r="H114" s="5" t="n">
        <v>0</v>
      </c>
      <c r="I114" s="6" t="n">
        <v>15</v>
      </c>
      <c r="J114" s="5" t="n">
        <v>12</v>
      </c>
      <c r="K114" s="5" t="n">
        <v>0</v>
      </c>
      <c r="L114" s="5" t="n">
        <v>55</v>
      </c>
      <c r="M114" s="7" t="n">
        <v>0</v>
      </c>
      <c r="N114" s="7" t="n">
        <f aca="false">K114   +  L114 + M114- (G114 + H114 + I114 + J114 )</f>
        <v>0</v>
      </c>
      <c r="O114" s="3"/>
      <c r="P114" s="3" t="s">
        <v>367</v>
      </c>
      <c r="Q114" s="3" t="s">
        <v>60</v>
      </c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true" outlineLevel="0" collapsed="false">
      <c r="A115" s="4" t="s">
        <v>368</v>
      </c>
      <c r="B115" s="3" t="s">
        <v>54</v>
      </c>
      <c r="C115" s="3" t="n">
        <v>1</v>
      </c>
      <c r="D115" s="3" t="s">
        <v>369</v>
      </c>
      <c r="E115" s="3" t="n">
        <v>0</v>
      </c>
      <c r="F115" s="3" t="n">
        <v>0</v>
      </c>
      <c r="G115" s="5" t="n">
        <v>0</v>
      </c>
      <c r="H115" s="5" t="n">
        <v>0</v>
      </c>
      <c r="I115" s="6" t="n">
        <v>0</v>
      </c>
      <c r="J115" s="5" t="n">
        <v>12</v>
      </c>
      <c r="K115" s="5" t="n">
        <v>0</v>
      </c>
      <c r="L115" s="5" t="n">
        <f aca="false">84-60</f>
        <v>24</v>
      </c>
      <c r="M115" s="7" t="n">
        <v>0</v>
      </c>
      <c r="N115" s="7" t="n">
        <f aca="false">K115   +  L115 + M115- (G115 + H115 + I115 + J115 )</f>
        <v>12</v>
      </c>
      <c r="O115" s="3" t="s">
        <v>20</v>
      </c>
      <c r="P115" s="3" t="s">
        <v>370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true" outlineLevel="0" collapsed="false">
      <c r="A116" s="4" t="s">
        <v>371</v>
      </c>
      <c r="B116" s="3" t="s">
        <v>18</v>
      </c>
      <c r="C116" s="3" t="n">
        <v>1</v>
      </c>
      <c r="D116" s="3" t="s">
        <v>372</v>
      </c>
      <c r="E116" s="3" t="n">
        <v>18</v>
      </c>
      <c r="F116" s="3" t="n">
        <v>10</v>
      </c>
      <c r="G116" s="5" t="n">
        <v>50</v>
      </c>
      <c r="H116" s="5" t="n">
        <v>0</v>
      </c>
      <c r="I116" s="6" t="n">
        <v>15</v>
      </c>
      <c r="J116" s="5" t="n">
        <v>12</v>
      </c>
      <c r="K116" s="5" t="n">
        <f aca="false">77-65+65</f>
        <v>77</v>
      </c>
      <c r="L116" s="5" t="n">
        <v>0</v>
      </c>
      <c r="M116" s="7" t="n">
        <v>0</v>
      </c>
      <c r="N116" s="7" t="n">
        <f aca="false">K116   +  L116 + M116- (G116 + H116 + I116 + J116 )</f>
        <v>0</v>
      </c>
      <c r="O116" s="3" t="s">
        <v>20</v>
      </c>
      <c r="P116" s="3" t="s">
        <v>373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true" outlineLevel="0" collapsed="false">
      <c r="A117" s="11" t="s">
        <v>374</v>
      </c>
      <c r="B117" s="3" t="s">
        <v>31</v>
      </c>
      <c r="C117" s="3" t="n">
        <v>1</v>
      </c>
      <c r="D117" s="3" t="s">
        <v>375</v>
      </c>
      <c r="E117" s="3" t="n">
        <v>0</v>
      </c>
      <c r="F117" s="3" t="n">
        <v>0</v>
      </c>
      <c r="G117" s="5" t="n">
        <v>0</v>
      </c>
      <c r="H117" s="5" t="n">
        <v>0</v>
      </c>
      <c r="I117" s="6" t="n">
        <v>15</v>
      </c>
      <c r="J117" s="5" t="n">
        <v>0</v>
      </c>
      <c r="K117" s="5" t="n">
        <v>0</v>
      </c>
      <c r="L117" s="5" t="n">
        <f aca="false">75.5-75.5</f>
        <v>0</v>
      </c>
      <c r="M117" s="7" t="n">
        <v>0</v>
      </c>
      <c r="N117" s="7" t="n">
        <f aca="false">K117   +  L117 + M117- (G117 + H117 + I117 + J117 )</f>
        <v>-15</v>
      </c>
      <c r="O117" s="3"/>
      <c r="P117" s="3" t="s">
        <v>376</v>
      </c>
      <c r="Q117" s="3" t="s">
        <v>60</v>
      </c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true" outlineLevel="0" collapsed="false">
      <c r="A118" s="4" t="s">
        <v>377</v>
      </c>
      <c r="B118" s="3" t="s">
        <v>50</v>
      </c>
      <c r="C118" s="3" t="n">
        <v>1</v>
      </c>
      <c r="D118" s="3" t="s">
        <v>378</v>
      </c>
      <c r="E118" s="3" t="n">
        <v>0</v>
      </c>
      <c r="F118" s="3" t="n">
        <v>0</v>
      </c>
      <c r="G118" s="5" t="n">
        <v>0</v>
      </c>
      <c r="H118" s="5" t="n">
        <v>0</v>
      </c>
      <c r="I118" s="6" t="n">
        <v>15</v>
      </c>
      <c r="J118" s="5" t="n">
        <v>0</v>
      </c>
      <c r="K118" s="5" t="n">
        <v>0</v>
      </c>
      <c r="L118" s="5" t="n">
        <v>15</v>
      </c>
      <c r="M118" s="7" t="n">
        <v>0</v>
      </c>
      <c r="N118" s="7" t="n">
        <f aca="false">K118   +  L118 + M118- (G118 + H118 + I118 + J118 )</f>
        <v>0</v>
      </c>
      <c r="O118" s="3" t="s">
        <v>20</v>
      </c>
      <c r="P118" s="3" t="s">
        <v>379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true" outlineLevel="0" collapsed="false">
      <c r="A119" s="4" t="s">
        <v>380</v>
      </c>
      <c r="B119" s="3" t="s">
        <v>23</v>
      </c>
      <c r="C119" s="3" t="n">
        <v>1</v>
      </c>
      <c r="D119" s="3" t="s">
        <v>381</v>
      </c>
      <c r="E119" s="3" t="n">
        <v>0</v>
      </c>
      <c r="F119" s="3" t="n">
        <v>0</v>
      </c>
      <c r="G119" s="5" t="n">
        <v>0</v>
      </c>
      <c r="H119" s="5" t="n">
        <v>0</v>
      </c>
      <c r="I119" s="6" t="n">
        <v>15</v>
      </c>
      <c r="J119" s="5" t="n">
        <v>0</v>
      </c>
      <c r="K119" s="5" t="n">
        <v>0</v>
      </c>
      <c r="L119" s="5" t="n">
        <v>0</v>
      </c>
      <c r="M119" s="7" t="n">
        <v>52.5</v>
      </c>
      <c r="N119" s="7" t="n">
        <f aca="false">K119   +  L119 + M119- (G119 + H119 + I119 + J119 )</f>
        <v>37.5</v>
      </c>
      <c r="O119" s="3" t="s">
        <v>20</v>
      </c>
      <c r="P119" s="3" t="s">
        <v>382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true" outlineLevel="0" collapsed="false">
      <c r="A120" s="4" t="s">
        <v>383</v>
      </c>
      <c r="B120" s="3" t="s">
        <v>18</v>
      </c>
      <c r="C120" s="3" t="n">
        <v>1</v>
      </c>
      <c r="D120" s="3" t="s">
        <v>384</v>
      </c>
      <c r="E120" s="3" t="n">
        <v>0</v>
      </c>
      <c r="F120" s="3" t="n">
        <v>0</v>
      </c>
      <c r="G120" s="5" t="n">
        <v>0</v>
      </c>
      <c r="H120" s="5" t="n">
        <v>0</v>
      </c>
      <c r="I120" s="6" t="n">
        <v>15</v>
      </c>
      <c r="J120" s="5" t="n">
        <v>0</v>
      </c>
      <c r="K120" s="5" t="n">
        <v>0</v>
      </c>
      <c r="L120" s="5" t="n">
        <v>15</v>
      </c>
      <c r="M120" s="7" t="n">
        <v>0</v>
      </c>
      <c r="N120" s="7" t="n">
        <f aca="false">K120   +  L120 + M120- (G120 + H120 + I120 + J120 )</f>
        <v>0</v>
      </c>
      <c r="O120" s="3" t="s">
        <v>20</v>
      </c>
      <c r="P120" s="3" t="s">
        <v>385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true" outlineLevel="0" collapsed="false">
      <c r="A121" s="4" t="s">
        <v>386</v>
      </c>
      <c r="B121" s="3" t="s">
        <v>54</v>
      </c>
      <c r="C121" s="3" t="n">
        <v>1</v>
      </c>
      <c r="D121" s="3" t="s">
        <v>387</v>
      </c>
      <c r="E121" s="3" t="n">
        <v>0</v>
      </c>
      <c r="F121" s="3" t="n">
        <v>0</v>
      </c>
      <c r="G121" s="5" t="n">
        <v>0</v>
      </c>
      <c r="H121" s="5" t="n">
        <v>8</v>
      </c>
      <c r="I121" s="6" t="n">
        <v>15</v>
      </c>
      <c r="J121" s="5" t="n">
        <v>0</v>
      </c>
      <c r="K121" s="5" t="n">
        <v>0</v>
      </c>
      <c r="L121" s="5" t="n">
        <v>11.5</v>
      </c>
      <c r="M121" s="7" t="n">
        <v>23</v>
      </c>
      <c r="N121" s="7" t="n">
        <f aca="false">K121   +  L121 + M121- (G121 + H121 + I121 + J121 )</f>
        <v>11.5</v>
      </c>
      <c r="O121" s="3" t="s">
        <v>20</v>
      </c>
      <c r="P121" s="3" t="s">
        <v>388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true" outlineLevel="0" collapsed="false">
      <c r="A122" s="10" t="s">
        <v>389</v>
      </c>
      <c r="B122" s="3" t="s">
        <v>42</v>
      </c>
      <c r="C122" s="3" t="n">
        <v>1</v>
      </c>
      <c r="D122" s="3" t="s">
        <v>390</v>
      </c>
      <c r="E122" s="3" t="n">
        <v>0</v>
      </c>
      <c r="F122" s="3" t="n">
        <v>0</v>
      </c>
      <c r="G122" s="5" t="n">
        <v>0</v>
      </c>
      <c r="H122" s="5" t="n">
        <v>0</v>
      </c>
      <c r="I122" s="6" t="n">
        <v>0</v>
      </c>
      <c r="J122" s="5" t="n">
        <v>0</v>
      </c>
      <c r="K122" s="5" t="n">
        <v>0</v>
      </c>
      <c r="L122" s="5" t="n">
        <v>0</v>
      </c>
      <c r="M122" s="7" t="n">
        <v>0</v>
      </c>
      <c r="N122" s="7" t="n">
        <f aca="false">K122   +  L122 + M122- (G122 + H122 + I122 + J122 )</f>
        <v>0</v>
      </c>
      <c r="O122" s="3" t="s">
        <v>44</v>
      </c>
      <c r="P122" s="3" t="s">
        <v>391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true" outlineLevel="0" collapsed="false">
      <c r="A123" s="4" t="s">
        <v>392</v>
      </c>
      <c r="B123" s="3" t="s">
        <v>42</v>
      </c>
      <c r="C123" s="3" t="n">
        <v>1</v>
      </c>
      <c r="D123" s="3" t="s">
        <v>393</v>
      </c>
      <c r="E123" s="3" t="n">
        <v>17</v>
      </c>
      <c r="F123" s="3" t="n">
        <v>1</v>
      </c>
      <c r="G123" s="5" t="n">
        <v>35</v>
      </c>
      <c r="H123" s="5" t="n">
        <v>0</v>
      </c>
      <c r="I123" s="6" t="n">
        <v>15</v>
      </c>
      <c r="J123" s="5" t="n">
        <v>0</v>
      </c>
      <c r="K123" s="5" t="n">
        <v>0</v>
      </c>
      <c r="L123" s="5" t="n">
        <f aca="false">175-125</f>
        <v>50</v>
      </c>
      <c r="M123" s="7" t="n">
        <v>0</v>
      </c>
      <c r="N123" s="7" t="n">
        <f aca="false">K123   +  L123 + M123- (G123 + H123 + I123 + J123 )</f>
        <v>0</v>
      </c>
      <c r="O123" s="3" t="s">
        <v>20</v>
      </c>
      <c r="P123" s="3" t="s">
        <v>394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true" outlineLevel="0" collapsed="false">
      <c r="A124" s="4" t="s">
        <v>395</v>
      </c>
      <c r="B124" s="3" t="s">
        <v>18</v>
      </c>
      <c r="C124" s="3" t="n">
        <v>1</v>
      </c>
      <c r="D124" s="3" t="s">
        <v>396</v>
      </c>
      <c r="E124" s="3" t="n">
        <v>0</v>
      </c>
      <c r="F124" s="3" t="n">
        <v>0</v>
      </c>
      <c r="G124" s="5" t="n">
        <v>0</v>
      </c>
      <c r="H124" s="5" t="n">
        <v>8</v>
      </c>
      <c r="I124" s="6" t="n">
        <v>0</v>
      </c>
      <c r="J124" s="5" t="n">
        <v>12</v>
      </c>
      <c r="K124" s="5" t="n">
        <v>0</v>
      </c>
      <c r="L124" s="5" t="n">
        <f aca="false">40-28+8</f>
        <v>20</v>
      </c>
      <c r="M124" s="7" t="n">
        <v>0</v>
      </c>
      <c r="N124" s="7" t="n">
        <f aca="false">K124   +  L124 + M124- (G124 + H124 + I124 + J124 )</f>
        <v>0</v>
      </c>
      <c r="O124" s="3" t="s">
        <v>20</v>
      </c>
      <c r="P124" s="3" t="s">
        <v>397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true" outlineLevel="0" collapsed="false">
      <c r="A125" s="4" t="s">
        <v>398</v>
      </c>
      <c r="B125" s="3" t="s">
        <v>27</v>
      </c>
      <c r="C125" s="3" t="n">
        <v>1</v>
      </c>
      <c r="D125" s="3" t="s">
        <v>399</v>
      </c>
      <c r="E125" s="3" t="n">
        <v>18</v>
      </c>
      <c r="F125" s="3" t="n">
        <v>0</v>
      </c>
      <c r="G125" s="5" t="n">
        <v>30</v>
      </c>
      <c r="H125" s="5" t="n">
        <v>0</v>
      </c>
      <c r="I125" s="6" t="n">
        <v>15</v>
      </c>
      <c r="J125" s="5" t="n">
        <v>0</v>
      </c>
      <c r="K125" s="5" t="n">
        <v>0</v>
      </c>
      <c r="L125" s="5" t="n">
        <v>45</v>
      </c>
      <c r="M125" s="7" t="n">
        <v>0</v>
      </c>
      <c r="N125" s="7" t="n">
        <f aca="false">K125   +  L125 + M125- (G125 + H125 + I125 + J125 )</f>
        <v>0</v>
      </c>
      <c r="O125" s="3" t="s">
        <v>20</v>
      </c>
      <c r="P125" s="3" t="s">
        <v>400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true" outlineLevel="0" collapsed="false">
      <c r="A126" s="4" t="s">
        <v>401</v>
      </c>
      <c r="B126" s="3" t="s">
        <v>27</v>
      </c>
      <c r="C126" s="3" t="n">
        <v>1</v>
      </c>
      <c r="D126" s="3" t="s">
        <v>402</v>
      </c>
      <c r="E126" s="3" t="n">
        <v>0</v>
      </c>
      <c r="F126" s="3" t="n">
        <v>0</v>
      </c>
      <c r="G126" s="5" t="n">
        <v>0</v>
      </c>
      <c r="H126" s="5" t="n">
        <v>0</v>
      </c>
      <c r="I126" s="6" t="n">
        <v>15</v>
      </c>
      <c r="J126" s="5" t="n">
        <v>0</v>
      </c>
      <c r="K126" s="5" t="n">
        <v>0</v>
      </c>
      <c r="L126" s="5" t="n">
        <v>0</v>
      </c>
      <c r="M126" s="7" t="n">
        <v>15</v>
      </c>
      <c r="N126" s="7" t="n">
        <f aca="false">K126   +  L126 + M126- (G126 + H126 + I126 + J126 )</f>
        <v>0</v>
      </c>
      <c r="O126" s="3" t="s">
        <v>20</v>
      </c>
      <c r="P126" s="3" t="s">
        <v>403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true" outlineLevel="0" collapsed="false">
      <c r="A127" s="4" t="s">
        <v>404</v>
      </c>
      <c r="B127" s="3" t="s">
        <v>27</v>
      </c>
      <c r="C127" s="3" t="n">
        <v>1</v>
      </c>
      <c r="D127" s="3" t="s">
        <v>405</v>
      </c>
      <c r="E127" s="3" t="n">
        <v>18</v>
      </c>
      <c r="F127" s="3" t="n">
        <v>0</v>
      </c>
      <c r="G127" s="5" t="n">
        <v>30</v>
      </c>
      <c r="H127" s="5" t="n">
        <v>0</v>
      </c>
      <c r="I127" s="6" t="n">
        <v>15</v>
      </c>
      <c r="J127" s="5" t="n">
        <v>0</v>
      </c>
      <c r="K127" s="5" t="n">
        <v>0</v>
      </c>
      <c r="L127" s="5" t="n">
        <v>45</v>
      </c>
      <c r="M127" s="7" t="n">
        <v>0</v>
      </c>
      <c r="N127" s="7" t="n">
        <f aca="false">K127   +  L127 + M127- (G127 + H127 + I127 + J127 )</f>
        <v>0</v>
      </c>
      <c r="O127" s="3" t="s">
        <v>20</v>
      </c>
      <c r="P127" s="3" t="s">
        <v>406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true" outlineLevel="0" collapsed="false">
      <c r="A128" s="4" t="s">
        <v>407</v>
      </c>
      <c r="B128" s="3" t="s">
        <v>50</v>
      </c>
      <c r="C128" s="3" t="n">
        <v>1</v>
      </c>
      <c r="D128" s="3" t="s">
        <v>408</v>
      </c>
      <c r="E128" s="3" t="n">
        <v>16</v>
      </c>
      <c r="F128" s="3" t="n">
        <v>4</v>
      </c>
      <c r="G128" s="5" t="n">
        <v>38</v>
      </c>
      <c r="H128" s="5" t="n">
        <v>0</v>
      </c>
      <c r="I128" s="6" t="n">
        <v>15</v>
      </c>
      <c r="J128" s="5" t="n">
        <v>0</v>
      </c>
      <c r="K128" s="5" t="n">
        <v>0</v>
      </c>
      <c r="L128" s="5" t="n">
        <f aca="false">53-8+8</f>
        <v>53</v>
      </c>
      <c r="M128" s="7" t="n">
        <v>0</v>
      </c>
      <c r="N128" s="7" t="n">
        <f aca="false">K128   +  L128 + M128- (G128 + H128 + I128 + J128 )</f>
        <v>0</v>
      </c>
      <c r="O128" s="3" t="s">
        <v>20</v>
      </c>
      <c r="P128" s="3" t="s">
        <v>409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true" outlineLevel="0" collapsed="false">
      <c r="A129" s="4" t="s">
        <v>410</v>
      </c>
      <c r="B129" s="3" t="s">
        <v>54</v>
      </c>
      <c r="C129" s="3" t="n">
        <v>1</v>
      </c>
      <c r="D129" s="3" t="s">
        <v>411</v>
      </c>
      <c r="E129" s="3" t="n">
        <v>0</v>
      </c>
      <c r="F129" s="3" t="n">
        <v>0</v>
      </c>
      <c r="G129" s="5" t="n">
        <v>0</v>
      </c>
      <c r="H129" s="5" t="n">
        <v>0</v>
      </c>
      <c r="I129" s="6" t="n">
        <v>15</v>
      </c>
      <c r="J129" s="5" t="n">
        <v>12</v>
      </c>
      <c r="K129" s="5" t="n">
        <v>0</v>
      </c>
      <c r="L129" s="5" t="n">
        <f aca="false">142-12-100</f>
        <v>30</v>
      </c>
      <c r="M129" s="7" t="n">
        <v>0</v>
      </c>
      <c r="N129" s="7" t="n">
        <f aca="false">K129   +  L129 + M129- (G129 + H129 + I129 + J129 )</f>
        <v>3</v>
      </c>
      <c r="O129" s="3" t="s">
        <v>20</v>
      </c>
      <c r="P129" s="3" t="s">
        <v>412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true" outlineLevel="0" collapsed="false">
      <c r="A130" s="4" t="s">
        <v>413</v>
      </c>
      <c r="B130" s="3" t="s">
        <v>27</v>
      </c>
      <c r="C130" s="3" t="n">
        <v>1</v>
      </c>
      <c r="D130" s="3" t="s">
        <v>414</v>
      </c>
      <c r="E130" s="3" t="n">
        <v>0</v>
      </c>
      <c r="F130" s="3" t="n">
        <v>0</v>
      </c>
      <c r="G130" s="5" t="n">
        <v>0</v>
      </c>
      <c r="H130" s="5" t="n">
        <v>0</v>
      </c>
      <c r="I130" s="6" t="n">
        <v>15</v>
      </c>
      <c r="J130" s="5" t="n">
        <v>0</v>
      </c>
      <c r="K130" s="5" t="n">
        <v>0</v>
      </c>
      <c r="L130" s="5" t="n">
        <f aca="false">40-25</f>
        <v>15</v>
      </c>
      <c r="M130" s="7" t="n">
        <v>0</v>
      </c>
      <c r="N130" s="7" t="n">
        <f aca="false">K130   +  L130 + M130- (G130 + H130 + I130 + J130 )</f>
        <v>0</v>
      </c>
      <c r="O130" s="3" t="s">
        <v>20</v>
      </c>
      <c r="P130" s="3" t="s">
        <v>415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true" outlineLevel="0" collapsed="false">
      <c r="A131" s="4" t="s">
        <v>416</v>
      </c>
      <c r="B131" s="3" t="s">
        <v>23</v>
      </c>
      <c r="C131" s="3" t="n">
        <v>1</v>
      </c>
      <c r="D131" s="3" t="s">
        <v>417</v>
      </c>
      <c r="E131" s="3" t="n">
        <v>2</v>
      </c>
      <c r="F131" s="3" t="n">
        <v>0</v>
      </c>
      <c r="G131" s="5" t="n">
        <v>4</v>
      </c>
      <c r="H131" s="5" t="n">
        <v>0</v>
      </c>
      <c r="I131" s="6" t="n">
        <v>15</v>
      </c>
      <c r="J131" s="5" t="n">
        <v>0</v>
      </c>
      <c r="K131" s="5" t="n">
        <v>0</v>
      </c>
      <c r="L131" s="5" t="n">
        <f aca="false">141.5-100</f>
        <v>41.5</v>
      </c>
      <c r="M131" s="7" t="n">
        <v>0</v>
      </c>
      <c r="N131" s="7" t="n">
        <f aca="false">K131   +  L131 + M131- (G131 + H131 + I131 + J131 )</f>
        <v>22.5</v>
      </c>
      <c r="O131" s="3" t="s">
        <v>20</v>
      </c>
      <c r="P131" s="3" t="s">
        <v>418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true" outlineLevel="0" collapsed="false">
      <c r="A132" s="10" t="s">
        <v>419</v>
      </c>
      <c r="B132" s="3" t="s">
        <v>54</v>
      </c>
      <c r="C132" s="3" t="n">
        <v>1</v>
      </c>
      <c r="D132" s="3" t="s">
        <v>420</v>
      </c>
      <c r="E132" s="3" t="n">
        <v>0</v>
      </c>
      <c r="F132" s="3" t="n">
        <v>0</v>
      </c>
      <c r="G132" s="5" t="n">
        <v>0</v>
      </c>
      <c r="H132" s="5" t="n">
        <v>0</v>
      </c>
      <c r="I132" s="6" t="n">
        <v>0</v>
      </c>
      <c r="J132" s="5" t="n">
        <v>0</v>
      </c>
      <c r="K132" s="5" t="n">
        <v>0</v>
      </c>
      <c r="L132" s="5" t="n">
        <v>0</v>
      </c>
      <c r="M132" s="7" t="n">
        <v>0</v>
      </c>
      <c r="N132" s="7" t="n">
        <f aca="false">K132   +  L132 + M132- (G132 + H132 + I132 + J132 )</f>
        <v>0</v>
      </c>
      <c r="O132" s="3" t="s">
        <v>44</v>
      </c>
      <c r="P132" s="3" t="s">
        <v>421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true" outlineLevel="0" collapsed="false">
      <c r="A133" s="4" t="s">
        <v>422</v>
      </c>
      <c r="B133" s="3" t="s">
        <v>18</v>
      </c>
      <c r="C133" s="3" t="n">
        <v>1</v>
      </c>
      <c r="D133" s="3" t="s">
        <v>423</v>
      </c>
      <c r="E133" s="3" t="n">
        <v>7</v>
      </c>
      <c r="F133" s="3" t="n">
        <v>0</v>
      </c>
      <c r="G133" s="5" t="n">
        <v>30</v>
      </c>
      <c r="H133" s="5" t="n">
        <v>0</v>
      </c>
      <c r="I133" s="6" t="n">
        <v>15</v>
      </c>
      <c r="J133" s="5" t="n">
        <v>0</v>
      </c>
      <c r="K133" s="5" t="n">
        <v>0</v>
      </c>
      <c r="L133" s="5" t="n">
        <f aca="false">55-8.5</f>
        <v>46.5</v>
      </c>
      <c r="M133" s="7" t="n">
        <v>0</v>
      </c>
      <c r="N133" s="7" t="n">
        <f aca="false">K133   +  L133 + M133- (G133 + H133 + I133 + J133 )</f>
        <v>1.5</v>
      </c>
      <c r="O133" s="3" t="s">
        <v>20</v>
      </c>
      <c r="P133" s="3" t="s">
        <v>424</v>
      </c>
      <c r="Q133" s="8" t="s">
        <v>86</v>
      </c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true" outlineLevel="0" collapsed="false">
      <c r="A134" s="10" t="s">
        <v>425</v>
      </c>
      <c r="B134" s="3" t="s">
        <v>27</v>
      </c>
      <c r="C134" s="3" t="n">
        <v>1</v>
      </c>
      <c r="D134" s="3" t="s">
        <v>426</v>
      </c>
      <c r="E134" s="3" t="n">
        <v>0</v>
      </c>
      <c r="F134" s="3" t="n">
        <v>0</v>
      </c>
      <c r="G134" s="5" t="n">
        <v>0</v>
      </c>
      <c r="H134" s="5" t="n">
        <v>0</v>
      </c>
      <c r="I134" s="6" t="n">
        <v>0</v>
      </c>
      <c r="J134" s="5" t="n">
        <v>0</v>
      </c>
      <c r="K134" s="5" t="n">
        <v>0</v>
      </c>
      <c r="L134" s="5" t="n">
        <v>0</v>
      </c>
      <c r="M134" s="7" t="n">
        <v>0</v>
      </c>
      <c r="N134" s="7" t="n">
        <f aca="false">K134   +  L134 + M134- (G134 + H134 + I134 + J134 )</f>
        <v>0</v>
      </c>
      <c r="O134" s="3" t="s">
        <v>44</v>
      </c>
      <c r="P134" s="3" t="s">
        <v>427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true" outlineLevel="0" collapsed="false">
      <c r="A135" s="4" t="s">
        <v>428</v>
      </c>
      <c r="B135" s="3" t="s">
        <v>23</v>
      </c>
      <c r="C135" s="3" t="n">
        <v>1</v>
      </c>
      <c r="D135" s="3" t="s">
        <v>429</v>
      </c>
      <c r="E135" s="3" t="n">
        <v>0</v>
      </c>
      <c r="F135" s="3" t="n">
        <v>0</v>
      </c>
      <c r="G135" s="5" t="n">
        <v>0</v>
      </c>
      <c r="H135" s="5" t="n">
        <v>0</v>
      </c>
      <c r="I135" s="6" t="n">
        <v>15</v>
      </c>
      <c r="J135" s="5" t="n">
        <v>0</v>
      </c>
      <c r="K135" s="5" t="n">
        <v>0</v>
      </c>
      <c r="L135" s="5" t="n">
        <f aca="false">75-60</f>
        <v>15</v>
      </c>
      <c r="M135" s="7" t="n">
        <v>0</v>
      </c>
      <c r="N135" s="7" t="n">
        <f aca="false">K135   +  L135 + M135- (G135 + H135 + I135 + J135 )</f>
        <v>0</v>
      </c>
      <c r="O135" s="3" t="s">
        <v>20</v>
      </c>
      <c r="P135" s="3" t="s">
        <v>430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true" outlineLevel="0" collapsed="false">
      <c r="A136" s="10" t="s">
        <v>431</v>
      </c>
      <c r="B136" s="3" t="s">
        <v>50</v>
      </c>
      <c r="C136" s="3" t="n">
        <v>1</v>
      </c>
      <c r="D136" s="3" t="s">
        <v>432</v>
      </c>
      <c r="E136" s="3" t="n">
        <v>0</v>
      </c>
      <c r="F136" s="3" t="n">
        <v>0</v>
      </c>
      <c r="G136" s="5" t="n">
        <v>0</v>
      </c>
      <c r="H136" s="5" t="n">
        <v>0</v>
      </c>
      <c r="I136" s="6" t="n">
        <v>0</v>
      </c>
      <c r="J136" s="5" t="n">
        <v>0</v>
      </c>
      <c r="K136" s="5" t="n">
        <v>0</v>
      </c>
      <c r="L136" s="5" t="n">
        <v>0</v>
      </c>
      <c r="M136" s="7" t="n">
        <v>0</v>
      </c>
      <c r="N136" s="7" t="n">
        <f aca="false">K136   +  L136 + M136- (G136 + H136 + I136 + J136 )</f>
        <v>0</v>
      </c>
      <c r="O136" s="3" t="s">
        <v>44</v>
      </c>
      <c r="P136" s="3" t="s">
        <v>433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true" outlineLevel="0" collapsed="false">
      <c r="A137" s="10" t="s">
        <v>434</v>
      </c>
      <c r="B137" s="3" t="s">
        <v>27</v>
      </c>
      <c r="C137" s="3" t="n">
        <v>1</v>
      </c>
      <c r="D137" s="3" t="s">
        <v>435</v>
      </c>
      <c r="E137" s="3" t="n">
        <v>0</v>
      </c>
      <c r="F137" s="3" t="n">
        <v>0</v>
      </c>
      <c r="G137" s="5" t="n">
        <v>0</v>
      </c>
      <c r="H137" s="5" t="n">
        <v>0</v>
      </c>
      <c r="I137" s="6" t="n">
        <v>0</v>
      </c>
      <c r="J137" s="5" t="n">
        <v>0</v>
      </c>
      <c r="K137" s="5" t="n">
        <v>0</v>
      </c>
      <c r="L137" s="5" t="n">
        <v>0</v>
      </c>
      <c r="M137" s="7" t="n">
        <v>0</v>
      </c>
      <c r="N137" s="7" t="n">
        <f aca="false">K137   +  L137 + M137- (G137 + H137 + I137 + J137 )</f>
        <v>0</v>
      </c>
      <c r="O137" s="3" t="s">
        <v>44</v>
      </c>
      <c r="P137" s="3" t="s">
        <v>436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true" outlineLevel="0" collapsed="false">
      <c r="A138" s="10" t="s">
        <v>437</v>
      </c>
      <c r="B138" s="3" t="s">
        <v>27</v>
      </c>
      <c r="C138" s="3" t="n">
        <v>1</v>
      </c>
      <c r="D138" s="3" t="s">
        <v>438</v>
      </c>
      <c r="E138" s="3" t="n">
        <v>0</v>
      </c>
      <c r="F138" s="3" t="n">
        <v>0</v>
      </c>
      <c r="G138" s="5" t="n">
        <v>0</v>
      </c>
      <c r="H138" s="5" t="n">
        <v>0</v>
      </c>
      <c r="I138" s="6" t="n">
        <v>0</v>
      </c>
      <c r="J138" s="5" t="n">
        <v>0</v>
      </c>
      <c r="K138" s="5" t="n">
        <v>0</v>
      </c>
      <c r="L138" s="5" t="n">
        <v>0</v>
      </c>
      <c r="M138" s="7" t="n">
        <v>0</v>
      </c>
      <c r="N138" s="7" t="n">
        <f aca="false">K138   +  L138 + M138- (G138 + H138 + I138 + J138 )</f>
        <v>0</v>
      </c>
      <c r="O138" s="3" t="s">
        <v>44</v>
      </c>
      <c r="P138" s="3" t="s">
        <v>439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true" outlineLevel="0" collapsed="false">
      <c r="A139" s="4" t="s">
        <v>440</v>
      </c>
      <c r="B139" s="3" t="s">
        <v>42</v>
      </c>
      <c r="C139" s="3" t="n">
        <v>1</v>
      </c>
      <c r="D139" s="3" t="s">
        <v>441</v>
      </c>
      <c r="E139" s="3" t="n">
        <v>0</v>
      </c>
      <c r="F139" s="3" t="n">
        <v>17</v>
      </c>
      <c r="G139" s="5" t="n">
        <v>30</v>
      </c>
      <c r="H139" s="5" t="n">
        <v>0</v>
      </c>
      <c r="I139" s="6" t="n">
        <v>15</v>
      </c>
      <c r="J139" s="5" t="n">
        <v>0</v>
      </c>
      <c r="K139" s="5" t="n">
        <v>0</v>
      </c>
      <c r="L139" s="5" t="n">
        <v>45</v>
      </c>
      <c r="M139" s="7" t="n">
        <v>0</v>
      </c>
      <c r="N139" s="7" t="n">
        <f aca="false">K139   +  L139 + M139- (G139 + H139 + I139 + J139 )</f>
        <v>0</v>
      </c>
      <c r="O139" s="3" t="s">
        <v>20</v>
      </c>
      <c r="P139" s="3" t="s">
        <v>442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true" outlineLevel="0" collapsed="false">
      <c r="A140" s="4" t="s">
        <v>443</v>
      </c>
      <c r="B140" s="3" t="s">
        <v>31</v>
      </c>
      <c r="C140" s="3" t="n">
        <v>1</v>
      </c>
      <c r="D140" s="3" t="s">
        <v>444</v>
      </c>
      <c r="E140" s="3" t="n">
        <v>15</v>
      </c>
      <c r="F140" s="3" t="n">
        <v>10</v>
      </c>
      <c r="G140" s="5" t="n">
        <v>50</v>
      </c>
      <c r="H140" s="5" t="n">
        <v>0</v>
      </c>
      <c r="I140" s="6" t="n">
        <v>15</v>
      </c>
      <c r="J140" s="5" t="n">
        <v>12</v>
      </c>
      <c r="K140" s="5" t="n">
        <v>0</v>
      </c>
      <c r="L140" s="5" t="n">
        <v>77</v>
      </c>
      <c r="M140" s="7" t="n">
        <v>0</v>
      </c>
      <c r="N140" s="7" t="n">
        <f aca="false">K140   +  L140 + M140- (G140 + H140 + I140 + J140 )</f>
        <v>0</v>
      </c>
      <c r="O140" s="3" t="s">
        <v>20</v>
      </c>
      <c r="P140" s="3" t="s">
        <v>445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true" outlineLevel="0" collapsed="false">
      <c r="A141" s="4" t="s">
        <v>446</v>
      </c>
      <c r="B141" s="3" t="s">
        <v>27</v>
      </c>
      <c r="C141" s="3" t="n">
        <v>1</v>
      </c>
      <c r="D141" s="3" t="s">
        <v>447</v>
      </c>
      <c r="E141" s="3" t="n">
        <v>16</v>
      </c>
      <c r="F141" s="3" t="n">
        <v>0</v>
      </c>
      <c r="G141" s="5" t="n">
        <v>30</v>
      </c>
      <c r="H141" s="5" t="n">
        <v>0</v>
      </c>
      <c r="I141" s="6" t="n">
        <v>0</v>
      </c>
      <c r="J141" s="5" t="n">
        <v>0</v>
      </c>
      <c r="K141" s="5" t="n">
        <v>0</v>
      </c>
      <c r="L141" s="5" t="n">
        <f aca="false">61-35+4</f>
        <v>30</v>
      </c>
      <c r="M141" s="7" t="n">
        <v>0</v>
      </c>
      <c r="N141" s="7" t="n">
        <f aca="false">K141   +  L141 + M141- (G141 + H141 + I141 + J141 )</f>
        <v>0</v>
      </c>
      <c r="O141" s="3" t="s">
        <v>20</v>
      </c>
      <c r="P141" s="3" t="s">
        <v>341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true" outlineLevel="0" collapsed="false">
      <c r="A142" s="4" t="s">
        <v>448</v>
      </c>
      <c r="B142" s="3" t="s">
        <v>54</v>
      </c>
      <c r="C142" s="3" t="n">
        <v>1</v>
      </c>
      <c r="D142" s="3" t="s">
        <v>449</v>
      </c>
      <c r="E142" s="3" t="n">
        <v>13</v>
      </c>
      <c r="F142" s="3" t="n">
        <v>0</v>
      </c>
      <c r="G142" s="5" t="n">
        <v>30</v>
      </c>
      <c r="H142" s="5" t="n">
        <v>0</v>
      </c>
      <c r="I142" s="6" t="n">
        <v>0</v>
      </c>
      <c r="J142" s="5" t="n">
        <v>12</v>
      </c>
      <c r="K142" s="5" t="n">
        <v>0</v>
      </c>
      <c r="L142" s="5" t="n">
        <v>42</v>
      </c>
      <c r="M142" s="7" t="n">
        <v>0</v>
      </c>
      <c r="N142" s="7" t="n">
        <f aca="false">K142   +  L142 + M142- (G142 + H142 + I142 + J142 )</f>
        <v>0</v>
      </c>
      <c r="O142" s="3" t="s">
        <v>20</v>
      </c>
      <c r="P142" s="3" t="s">
        <v>260</v>
      </c>
      <c r="Q142" s="8" t="s">
        <v>129</v>
      </c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true" outlineLevel="0" collapsed="false">
      <c r="A143" s="11" t="s">
        <v>450</v>
      </c>
      <c r="B143" s="3" t="s">
        <v>42</v>
      </c>
      <c r="C143" s="3" t="n">
        <v>1</v>
      </c>
      <c r="D143" s="3" t="s">
        <v>451</v>
      </c>
      <c r="E143" s="3" t="n">
        <v>0</v>
      </c>
      <c r="F143" s="3" t="n">
        <v>0</v>
      </c>
      <c r="G143" s="5" t="n">
        <v>0</v>
      </c>
      <c r="H143" s="5" t="n">
        <v>0</v>
      </c>
      <c r="I143" s="6" t="n">
        <v>15</v>
      </c>
      <c r="J143" s="5" t="n">
        <v>0</v>
      </c>
      <c r="K143" s="5" t="n">
        <v>0</v>
      </c>
      <c r="L143" s="5" t="n">
        <v>0</v>
      </c>
      <c r="M143" s="7" t="n">
        <v>-75</v>
      </c>
      <c r="N143" s="7" t="n">
        <f aca="false">K143   +  L143 + M143- (G143 + H143 + I143 + J143 )</f>
        <v>-90</v>
      </c>
      <c r="O143" s="3"/>
      <c r="P143" s="3" t="s">
        <v>252</v>
      </c>
      <c r="Q143" s="12" t="s">
        <v>263</v>
      </c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true" outlineLevel="0" collapsed="false">
      <c r="A144" s="11" t="s">
        <v>452</v>
      </c>
      <c r="B144" s="3" t="s">
        <v>18</v>
      </c>
      <c r="C144" s="3" t="n">
        <v>1</v>
      </c>
      <c r="D144" s="3" t="s">
        <v>453</v>
      </c>
      <c r="E144" s="3" t="n">
        <v>0</v>
      </c>
      <c r="F144" s="3" t="n">
        <v>0</v>
      </c>
      <c r="G144" s="5" t="n">
        <v>0</v>
      </c>
      <c r="H144" s="5" t="n">
        <v>0</v>
      </c>
      <c r="I144" s="6" t="n">
        <v>15</v>
      </c>
      <c r="J144" s="5" t="n">
        <v>0</v>
      </c>
      <c r="K144" s="5" t="n">
        <v>0</v>
      </c>
      <c r="L144" s="5" t="n">
        <v>0</v>
      </c>
      <c r="M144" s="7" t="n">
        <v>-42</v>
      </c>
      <c r="N144" s="7" t="n">
        <f aca="false">K144   +  L144 + M144- (G144 + H144 + I144 + J144 )</f>
        <v>-57</v>
      </c>
      <c r="O144" s="3"/>
      <c r="P144" s="3" t="s">
        <v>454</v>
      </c>
      <c r="Q144" s="3" t="s">
        <v>60</v>
      </c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true" outlineLevel="0" collapsed="false">
      <c r="A145" s="10" t="s">
        <v>455</v>
      </c>
      <c r="B145" s="3" t="s">
        <v>42</v>
      </c>
      <c r="C145" s="3"/>
      <c r="D145" s="3" t="s">
        <v>456</v>
      </c>
      <c r="E145" s="3" t="n">
        <v>0</v>
      </c>
      <c r="F145" s="3" t="n">
        <v>0</v>
      </c>
      <c r="G145" s="5" t="n">
        <v>0</v>
      </c>
      <c r="H145" s="5" t="n">
        <v>0</v>
      </c>
      <c r="I145" s="6" t="n">
        <v>0</v>
      </c>
      <c r="J145" s="5" t="n">
        <v>0</v>
      </c>
      <c r="K145" s="5" t="n">
        <v>0</v>
      </c>
      <c r="L145" s="5" t="n">
        <v>0</v>
      </c>
      <c r="M145" s="7" t="n">
        <v>0</v>
      </c>
      <c r="N145" s="7" t="n">
        <f aca="false">K145   +  L145 + M145- (G145 + H145 + I145 + J145 )</f>
        <v>0</v>
      </c>
      <c r="O145" s="3" t="s">
        <v>44</v>
      </c>
      <c r="P145" s="3" t="s">
        <v>457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true" outlineLevel="0" collapsed="false">
      <c r="A146" s="10" t="s">
        <v>458</v>
      </c>
      <c r="B146" s="3" t="s">
        <v>18</v>
      </c>
      <c r="C146" s="3"/>
      <c r="D146" s="3" t="s">
        <v>459</v>
      </c>
      <c r="E146" s="3" t="n">
        <v>0</v>
      </c>
      <c r="F146" s="3" t="n">
        <v>0</v>
      </c>
      <c r="G146" s="5" t="n">
        <v>0</v>
      </c>
      <c r="H146" s="5" t="n">
        <v>0</v>
      </c>
      <c r="I146" s="6" t="n">
        <v>0</v>
      </c>
      <c r="J146" s="5" t="n">
        <v>0</v>
      </c>
      <c r="K146" s="5" t="n">
        <v>0</v>
      </c>
      <c r="L146" s="5" t="n">
        <v>0</v>
      </c>
      <c r="M146" s="7" t="n">
        <v>0</v>
      </c>
      <c r="N146" s="7" t="n">
        <f aca="false">K146   +  L146 + M146- (G146 + H146 + I146 + J146 )</f>
        <v>0</v>
      </c>
      <c r="O146" s="3" t="s">
        <v>44</v>
      </c>
      <c r="P146" s="3" t="s">
        <v>457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Q146"/>
  <conditionalFormatting sqref="M2:N146">
    <cfRule type="cellIs" priority="2" operator="lessThan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2025-04-07T20:28:20Z</dcterms:created>
  <dc:creator>openpyxl</dc:creator>
  <dc:description/>
  <dc:language>pt-PT</dc:language>
  <cp:lastModifiedBy/>
  <dcterms:modified xsi:type="dcterms:W3CDTF">2025-07-10T00:34:37Z</dcterms:modified>
  <cp:revision>1</cp:revision>
  <dc:subject/>
  <dc:title/>
</cp:coreProperties>
</file>