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filterPrivacy="1" codeName="ThisWorkbook"/>
  <bookViews>
    <workbookView xWindow="0" yWindow="0" windowWidth="24000" windowHeight="9510"/>
  </bookViews>
  <sheets>
    <sheet name="Projecttijdlijn" sheetId="1" r:id="rId1"/>
    <sheet name="Berekening" sheetId="2" state="hidden" r:id="rId2"/>
  </sheets>
  <definedNames>
    <definedName name="DagRails">StartdatumWindow+ROW(Projecttijdlijn!$1:$25)-1</definedName>
    <definedName name="RasterBerekening">IFERROR(Berekening!$A1/SUMPRODUCT( (Activiteiten[Id]=Berekening!$C1)*(Activiteiten[BEGIN]&lt;=Berekening!A$31)*((Activiteiten[EINDE]&gt;=Berekening!A$31)+(LEN(Activiteiten[EINDE])=0)*(Activiteiten[BEGIN]=Berekening!A$31)) ),NA())</definedName>
    <definedName name="Startdatum">Berekening!$D$28</definedName>
    <definedName name="StartdatumWindow">Berekening!$D$25</definedName>
    <definedName name="VensterDagen">Berekening!$D$29</definedName>
    <definedName name="VensterVerschuiving">Berekening!$D$26</definedName>
  </definedNames>
  <calcPr calcId="171027"/>
</workbook>
</file>

<file path=xl/calcChain.xml><?xml version="1.0" encoding="utf-8"?>
<calcChain xmlns="http://schemas.openxmlformats.org/spreadsheetml/2006/main">
  <c r="E32" i="1" l="1"/>
  <c r="D32" i="1"/>
  <c r="E31" i="1"/>
  <c r="D31" i="1"/>
  <c r="E25" i="1" l="1"/>
  <c r="E24" i="1"/>
  <c r="D20" i="1" l="1"/>
  <c r="D28" i="2" s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5" i="2"/>
  <c r="E14" i="2"/>
  <c r="E13" i="2"/>
  <c r="E12" i="2"/>
  <c r="E11" i="2"/>
  <c r="E10" i="2"/>
  <c r="E9" i="2"/>
  <c r="E8" i="2"/>
  <c r="E7" i="2"/>
  <c r="E6" i="2"/>
  <c r="B23" i="1"/>
  <c r="D25" i="1" l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B24" i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AH72" i="2" l="1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P56" i="2" l="1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61" i="2" l="1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15" i="2" l="1"/>
  <c r="C32" i="2" s="1"/>
  <c r="C44" i="2" s="1"/>
  <c r="D44" i="2" s="1"/>
  <c r="F22" i="2"/>
  <c r="C39" i="2" s="1"/>
  <c r="F23" i="2"/>
  <c r="C40" i="2" s="1"/>
  <c r="F19" i="2"/>
  <c r="C36" i="2" s="1"/>
  <c r="F20" i="2"/>
  <c r="C37" i="2" s="1"/>
  <c r="F21" i="2"/>
  <c r="C38" i="2" s="1"/>
  <c r="F17" i="2"/>
  <c r="C34" i="2" s="1"/>
  <c r="F16" i="2"/>
  <c r="C33" i="2" s="1"/>
  <c r="F18" i="2"/>
  <c r="C35" i="2" s="1"/>
  <c r="AF32" i="2" l="1"/>
  <c r="V32" i="2"/>
  <c r="F32" i="2"/>
  <c r="L32" i="2"/>
  <c r="W32" i="2"/>
  <c r="V44" i="2" s="1"/>
  <c r="S32" i="2"/>
  <c r="Z32" i="2"/>
  <c r="P32" i="2"/>
  <c r="AD32" i="2"/>
  <c r="Q32" i="2"/>
  <c r="P44" i="2" s="1"/>
  <c r="R32" i="2"/>
  <c r="AI32" i="2"/>
  <c r="N32" i="2"/>
  <c r="X32" i="2"/>
  <c r="AB32" i="2"/>
  <c r="Y32" i="2"/>
  <c r="E32" i="2"/>
  <c r="G32" i="2"/>
  <c r="T32" i="2"/>
  <c r="AG32" i="2"/>
  <c r="AF44" i="2" s="1"/>
  <c r="AA32" i="2"/>
  <c r="Z44" i="2" s="1"/>
  <c r="K32" i="2"/>
  <c r="I32" i="2"/>
  <c r="AH32" i="2"/>
  <c r="AH44" i="2" s="1"/>
  <c r="O32" i="2"/>
  <c r="N44" i="2" s="1"/>
  <c r="M32" i="2"/>
  <c r="M44" i="2" s="1"/>
  <c r="J32" i="2"/>
  <c r="I44" i="2" s="1"/>
  <c r="AC32" i="2"/>
  <c r="U32" i="2"/>
  <c r="T44" i="2" s="1"/>
  <c r="H32" i="2"/>
  <c r="G44" i="2" s="1"/>
  <c r="AE32" i="2"/>
  <c r="AE44" i="2" s="1"/>
  <c r="D32" i="2"/>
  <c r="U44" i="2"/>
  <c r="R44" i="2"/>
  <c r="Y44" i="2"/>
  <c r="L44" i="2"/>
  <c r="W44" i="2"/>
  <c r="R38" i="2"/>
  <c r="K38" i="2"/>
  <c r="W38" i="2"/>
  <c r="F38" i="2"/>
  <c r="E38" i="2"/>
  <c r="C50" i="2"/>
  <c r="D50" i="2" s="1"/>
  <c r="D38" i="2"/>
  <c r="Q38" i="2"/>
  <c r="Z38" i="2"/>
  <c r="O38" i="2"/>
  <c r="AB38" i="2"/>
  <c r="AE38" i="2"/>
  <c r="H38" i="2"/>
  <c r="T38" i="2"/>
  <c r="AD38" i="2"/>
  <c r="AF38" i="2"/>
  <c r="AC38" i="2"/>
  <c r="Y38" i="2"/>
  <c r="J38" i="2"/>
  <c r="S38" i="2"/>
  <c r="G38" i="2"/>
  <c r="U38" i="2"/>
  <c r="T50" i="2" s="1"/>
  <c r="N38" i="2"/>
  <c r="AG38" i="2"/>
  <c r="AF50" i="2" s="1"/>
  <c r="M38" i="2"/>
  <c r="P38" i="2"/>
  <c r="O50" i="2" s="1"/>
  <c r="AA38" i="2"/>
  <c r="V38" i="2"/>
  <c r="I38" i="2"/>
  <c r="H50" i="2" s="1"/>
  <c r="L38" i="2"/>
  <c r="K50" i="2" s="1"/>
  <c r="AH38" i="2"/>
  <c r="AI38" i="2"/>
  <c r="X38" i="2"/>
  <c r="C51" i="2"/>
  <c r="D51" i="2" s="1"/>
  <c r="AB39" i="2"/>
  <c r="E39" i="2"/>
  <c r="D39" i="2"/>
  <c r="F39" i="2"/>
  <c r="W39" i="2"/>
  <c r="J39" i="2"/>
  <c r="Q39" i="2"/>
  <c r="AH39" i="2"/>
  <c r="AE39" i="2"/>
  <c r="T39" i="2"/>
  <c r="R39" i="2"/>
  <c r="AD39" i="2"/>
  <c r="H39" i="2"/>
  <c r="L39" i="2"/>
  <c r="AG39" i="2"/>
  <c r="K39" i="2"/>
  <c r="V39" i="2"/>
  <c r="O39" i="2"/>
  <c r="I39" i="2"/>
  <c r="U39" i="2"/>
  <c r="AA39" i="2"/>
  <c r="P39" i="2"/>
  <c r="G39" i="2"/>
  <c r="X39" i="2"/>
  <c r="AC39" i="2"/>
  <c r="AB51" i="2" s="1"/>
  <c r="Y39" i="2"/>
  <c r="S39" i="2"/>
  <c r="R51" i="2" s="1"/>
  <c r="AF39" i="2"/>
  <c r="M39" i="2"/>
  <c r="N39" i="2"/>
  <c r="AI39" i="2"/>
  <c r="Z39" i="2"/>
  <c r="D35" i="2"/>
  <c r="Q35" i="2"/>
  <c r="J35" i="2"/>
  <c r="S35" i="2"/>
  <c r="C47" i="2"/>
  <c r="D47" i="2" s="1"/>
  <c r="R35" i="2"/>
  <c r="E35" i="2"/>
  <c r="AH35" i="2"/>
  <c r="M35" i="2"/>
  <c r="T35" i="2"/>
  <c r="G35" i="2"/>
  <c r="L35" i="2"/>
  <c r="AE35" i="2"/>
  <c r="W35" i="2"/>
  <c r="AA35" i="2"/>
  <c r="H35" i="2"/>
  <c r="N35" i="2"/>
  <c r="M47" i="2" s="1"/>
  <c r="AG35" i="2"/>
  <c r="AB35" i="2"/>
  <c r="P35" i="2"/>
  <c r="AF35" i="2"/>
  <c r="V35" i="2"/>
  <c r="U35" i="2"/>
  <c r="Z35" i="2"/>
  <c r="AC35" i="2"/>
  <c r="Y35" i="2"/>
  <c r="O35" i="2"/>
  <c r="I35" i="2"/>
  <c r="AD35" i="2"/>
  <c r="F35" i="2"/>
  <c r="X35" i="2"/>
  <c r="AI35" i="2"/>
  <c r="AH47" i="2" s="1"/>
  <c r="K35" i="2"/>
  <c r="C49" i="2"/>
  <c r="D49" i="2" s="1"/>
  <c r="M37" i="2"/>
  <c r="AE37" i="2"/>
  <c r="S37" i="2"/>
  <c r="D37" i="2"/>
  <c r="E37" i="2"/>
  <c r="Y37" i="2"/>
  <c r="G37" i="2"/>
  <c r="AA37" i="2"/>
  <c r="H37" i="2"/>
  <c r="AF37" i="2"/>
  <c r="AE49" i="2" s="1"/>
  <c r="AC37" i="2"/>
  <c r="AI37" i="2"/>
  <c r="V37" i="2"/>
  <c r="W37" i="2"/>
  <c r="I37" i="2"/>
  <c r="X37" i="2"/>
  <c r="F37" i="2"/>
  <c r="O37" i="2"/>
  <c r="AB37" i="2"/>
  <c r="AG37" i="2"/>
  <c r="AH37" i="2"/>
  <c r="AD37" i="2"/>
  <c r="L37" i="2"/>
  <c r="J37" i="2"/>
  <c r="P37" i="2"/>
  <c r="U37" i="2"/>
  <c r="R37" i="2"/>
  <c r="N37" i="2"/>
  <c r="Z37" i="2"/>
  <c r="K37" i="2"/>
  <c r="Q37" i="2"/>
  <c r="T37" i="2"/>
  <c r="E33" i="2"/>
  <c r="C45" i="2"/>
  <c r="D45" i="2" s="1"/>
  <c r="H33" i="2"/>
  <c r="Y33" i="2"/>
  <c r="D33" i="2"/>
  <c r="T33" i="2"/>
  <c r="U33" i="2"/>
  <c r="W33" i="2"/>
  <c r="AC33" i="2"/>
  <c r="AI33" i="2"/>
  <c r="AA33" i="2"/>
  <c r="K33" i="2"/>
  <c r="N33" i="2"/>
  <c r="AH33" i="2"/>
  <c r="V33" i="2"/>
  <c r="U45" i="2" s="1"/>
  <c r="J33" i="2"/>
  <c r="AB33" i="2"/>
  <c r="Q33" i="2"/>
  <c r="AG33" i="2"/>
  <c r="L33" i="2"/>
  <c r="K45" i="2" s="1"/>
  <c r="AF33" i="2"/>
  <c r="Z33" i="2"/>
  <c r="S33" i="2"/>
  <c r="P33" i="2"/>
  <c r="M33" i="2"/>
  <c r="G33" i="2"/>
  <c r="F33" i="2"/>
  <c r="O33" i="2"/>
  <c r="X33" i="2"/>
  <c r="AE33" i="2"/>
  <c r="AD33" i="2"/>
  <c r="R33" i="2"/>
  <c r="I33" i="2"/>
  <c r="E36" i="2"/>
  <c r="C48" i="2"/>
  <c r="D48" i="2" s="1"/>
  <c r="M36" i="2"/>
  <c r="H36" i="2"/>
  <c r="AI36" i="2"/>
  <c r="D36" i="2"/>
  <c r="T36" i="2"/>
  <c r="P36" i="2"/>
  <c r="AF36" i="2"/>
  <c r="F36" i="2"/>
  <c r="L36" i="2"/>
  <c r="O36" i="2"/>
  <c r="W36" i="2"/>
  <c r="J36" i="2"/>
  <c r="AG36" i="2"/>
  <c r="V36" i="2"/>
  <c r="Z36" i="2"/>
  <c r="AH36" i="2"/>
  <c r="S36" i="2"/>
  <c r="I36" i="2"/>
  <c r="H48" i="2" s="1"/>
  <c r="AD36" i="2"/>
  <c r="X36" i="2"/>
  <c r="AE36" i="2"/>
  <c r="AC36" i="2"/>
  <c r="U36" i="2"/>
  <c r="Q36" i="2"/>
  <c r="AB36" i="2"/>
  <c r="N36" i="2"/>
  <c r="G36" i="2"/>
  <c r="Y36" i="2"/>
  <c r="X48" i="2" s="1"/>
  <c r="R36" i="2"/>
  <c r="AA36" i="2"/>
  <c r="K36" i="2"/>
  <c r="X44" i="2"/>
  <c r="H44" i="2"/>
  <c r="D34" i="2"/>
  <c r="J34" i="2"/>
  <c r="E34" i="2"/>
  <c r="AE34" i="2"/>
  <c r="C46" i="2"/>
  <c r="D46" i="2" s="1"/>
  <c r="T34" i="2"/>
  <c r="P34" i="2"/>
  <c r="O34" i="2"/>
  <c r="U34" i="2"/>
  <c r="AC34" i="2"/>
  <c r="AF34" i="2"/>
  <c r="K34" i="2"/>
  <c r="S34" i="2"/>
  <c r="AH34" i="2"/>
  <c r="AI34" i="2"/>
  <c r="M34" i="2"/>
  <c r="AD34" i="2"/>
  <c r="Y34" i="2"/>
  <c r="N34" i="2"/>
  <c r="G34" i="2"/>
  <c r="L34" i="2"/>
  <c r="F34" i="2"/>
  <c r="X34" i="2"/>
  <c r="Q34" i="2"/>
  <c r="Z34" i="2"/>
  <c r="W34" i="2"/>
  <c r="I34" i="2"/>
  <c r="V34" i="2"/>
  <c r="H34" i="2"/>
  <c r="R34" i="2"/>
  <c r="AG34" i="2"/>
  <c r="AA34" i="2"/>
  <c r="AB34" i="2"/>
  <c r="E40" i="2"/>
  <c r="U40" i="2"/>
  <c r="AD40" i="2"/>
  <c r="P40" i="2"/>
  <c r="G40" i="2"/>
  <c r="W40" i="2"/>
  <c r="C52" i="2"/>
  <c r="D52" i="2" s="1"/>
  <c r="I40" i="2"/>
  <c r="D40" i="2"/>
  <c r="X40" i="2"/>
  <c r="H40" i="2"/>
  <c r="AC40" i="2"/>
  <c r="AH40" i="2"/>
  <c r="F40" i="2"/>
  <c r="Q40" i="2"/>
  <c r="AI40" i="2"/>
  <c r="O40" i="2"/>
  <c r="AF40" i="2"/>
  <c r="K40" i="2"/>
  <c r="N40" i="2"/>
  <c r="Y40" i="2"/>
  <c r="S40" i="2"/>
  <c r="L40" i="2"/>
  <c r="V40" i="2"/>
  <c r="AE40" i="2"/>
  <c r="J40" i="2"/>
  <c r="M40" i="2"/>
  <c r="AB40" i="2"/>
  <c r="Z40" i="2"/>
  <c r="AA40" i="2"/>
  <c r="R40" i="2"/>
  <c r="Q52" i="2" s="1"/>
  <c r="AG40" i="2"/>
  <c r="T40" i="2"/>
  <c r="Q44" i="2"/>
  <c r="K44" i="2"/>
  <c r="AD44" i="2"/>
  <c r="S44" i="2"/>
  <c r="J44" i="2"/>
  <c r="O44" i="2"/>
  <c r="F44" i="2"/>
  <c r="AA44" i="2" l="1"/>
  <c r="Y52" i="2"/>
  <c r="E44" i="2"/>
  <c r="AG44" i="2"/>
  <c r="AC44" i="2"/>
  <c r="AB44" i="2"/>
  <c r="W52" i="2"/>
  <c r="E49" i="2"/>
  <c r="W47" i="2"/>
  <c r="G49" i="2"/>
  <c r="AA49" i="2"/>
  <c r="Z52" i="2"/>
  <c r="H47" i="2"/>
  <c r="AF46" i="2"/>
  <c r="Q47" i="2"/>
  <c r="O51" i="2"/>
  <c r="AE50" i="2"/>
  <c r="T47" i="2"/>
  <c r="AC47" i="2"/>
  <c r="L51" i="2"/>
  <c r="AG50" i="2"/>
  <c r="K52" i="2"/>
  <c r="T51" i="2"/>
  <c r="AA47" i="2"/>
  <c r="Q51" i="2"/>
  <c r="F50" i="2"/>
  <c r="J51" i="2"/>
  <c r="M48" i="2"/>
  <c r="AH51" i="2"/>
  <c r="F51" i="2"/>
  <c r="U50" i="2"/>
  <c r="J48" i="2"/>
  <c r="Q48" i="2"/>
  <c r="G48" i="2"/>
  <c r="Y45" i="2"/>
  <c r="J49" i="2"/>
  <c r="AE47" i="2"/>
  <c r="W45" i="2"/>
  <c r="AG49" i="2"/>
  <c r="AH52" i="2"/>
  <c r="AC46" i="2"/>
  <c r="AC49" i="2"/>
  <c r="AE51" i="2"/>
  <c r="W51" i="2"/>
  <c r="Y46" i="2"/>
  <c r="F48" i="2"/>
  <c r="G52" i="2"/>
  <c r="F46" i="2"/>
  <c r="J46" i="2"/>
  <c r="H45" i="2"/>
  <c r="L45" i="2"/>
  <c r="AA45" i="2"/>
  <c r="Y49" i="2"/>
  <c r="O49" i="2"/>
  <c r="N47" i="2"/>
  <c r="W50" i="2"/>
  <c r="AB50" i="2"/>
  <c r="E52" i="2"/>
  <c r="S49" i="2"/>
  <c r="AF49" i="2"/>
  <c r="S47" i="2"/>
  <c r="X51" i="2"/>
  <c r="K51" i="2"/>
  <c r="AH50" i="2"/>
  <c r="T46" i="2"/>
  <c r="H51" i="2"/>
  <c r="W46" i="2"/>
  <c r="AH46" i="2"/>
  <c r="I49" i="2"/>
  <c r="AF47" i="2"/>
  <c r="M51" i="2"/>
  <c r="AE52" i="2"/>
  <c r="Q45" i="2"/>
  <c r="P46" i="2"/>
  <c r="AG52" i="2"/>
  <c r="H49" i="2"/>
  <c r="J47" i="2"/>
  <c r="M50" i="2"/>
  <c r="G47" i="2"/>
  <c r="Y51" i="2"/>
  <c r="E47" i="2"/>
  <c r="E46" i="2"/>
  <c r="AF52" i="2"/>
  <c r="U52" i="2"/>
  <c r="T48" i="2"/>
  <c r="AE46" i="2"/>
  <c r="N45" i="2"/>
  <c r="M49" i="2"/>
  <c r="R50" i="2"/>
  <c r="L52" i="2"/>
  <c r="AD52" i="2"/>
  <c r="P48" i="2"/>
  <c r="AC45" i="2"/>
  <c r="E45" i="2"/>
  <c r="Z50" i="2"/>
  <c r="S52" i="2"/>
  <c r="X52" i="2"/>
  <c r="W48" i="2"/>
  <c r="E48" i="2"/>
  <c r="T45" i="2"/>
  <c r="U51" i="2"/>
  <c r="AD51" i="2"/>
  <c r="P52" i="2"/>
  <c r="Z46" i="2"/>
  <c r="U46" i="2"/>
  <c r="L46" i="2"/>
  <c r="Z48" i="2"/>
  <c r="AB48" i="2"/>
  <c r="L50" i="2"/>
  <c r="I52" i="2"/>
  <c r="H46" i="2"/>
  <c r="AD48" i="2"/>
  <c r="AF48" i="2"/>
  <c r="R52" i="2"/>
  <c r="V52" i="2"/>
  <c r="T52" i="2"/>
  <c r="M46" i="2"/>
  <c r="O46" i="2"/>
  <c r="AA48" i="2"/>
  <c r="R48" i="2"/>
  <c r="K48" i="2"/>
  <c r="S48" i="2"/>
  <c r="L48" i="2"/>
  <c r="O45" i="2"/>
  <c r="I45" i="2"/>
  <c r="J45" i="2"/>
  <c r="V45" i="2"/>
  <c r="X45" i="2"/>
  <c r="W49" i="2"/>
  <c r="AH49" i="2"/>
  <c r="Z49" i="2"/>
  <c r="X47" i="2"/>
  <c r="U47" i="2"/>
  <c r="V47" i="2"/>
  <c r="P47" i="2"/>
  <c r="N51" i="2"/>
  <c r="S51" i="2"/>
  <c r="I51" i="2"/>
  <c r="AD50" i="2"/>
  <c r="P50" i="2"/>
  <c r="E50" i="2"/>
  <c r="N52" i="2"/>
  <c r="F52" i="2"/>
  <c r="Q46" i="2"/>
  <c r="V46" i="2"/>
  <c r="X46" i="2"/>
  <c r="AG46" i="2"/>
  <c r="AB46" i="2"/>
  <c r="S46" i="2"/>
  <c r="I46" i="2"/>
  <c r="AG48" i="2"/>
  <c r="I48" i="2"/>
  <c r="R45" i="2"/>
  <c r="AF45" i="2"/>
  <c r="Z45" i="2"/>
  <c r="G45" i="2"/>
  <c r="P49" i="2"/>
  <c r="Q49" i="2"/>
  <c r="K49" i="2"/>
  <c r="AB49" i="2"/>
  <c r="F49" i="2"/>
  <c r="R49" i="2"/>
  <c r="AB47" i="2"/>
  <c r="AD47" i="2"/>
  <c r="L47" i="2"/>
  <c r="Z51" i="2"/>
  <c r="G51" i="2"/>
  <c r="V51" i="2"/>
  <c r="AA51" i="2"/>
  <c r="I50" i="2"/>
  <c r="AC50" i="2"/>
  <c r="AA50" i="2"/>
  <c r="V50" i="2"/>
  <c r="AA52" i="2"/>
  <c r="M52" i="2"/>
  <c r="AB52" i="2"/>
  <c r="H52" i="2"/>
  <c r="O52" i="2"/>
  <c r="AA46" i="2"/>
  <c r="G46" i="2"/>
  <c r="K46" i="2"/>
  <c r="R46" i="2"/>
  <c r="AC48" i="2"/>
  <c r="Y48" i="2"/>
  <c r="V48" i="2"/>
  <c r="AE48" i="2"/>
  <c r="AH48" i="2"/>
  <c r="AD45" i="2"/>
  <c r="F45" i="2"/>
  <c r="P45" i="2"/>
  <c r="AG45" i="2"/>
  <c r="AH45" i="2"/>
  <c r="S45" i="2"/>
  <c r="T49" i="2"/>
  <c r="N49" i="2"/>
  <c r="V49" i="2"/>
  <c r="X49" i="2"/>
  <c r="AD49" i="2"/>
  <c r="Y47" i="2"/>
  <c r="O47" i="2"/>
  <c r="K47" i="2"/>
  <c r="AG47" i="2"/>
  <c r="R47" i="2"/>
  <c r="AC51" i="2"/>
  <c r="AG51" i="2"/>
  <c r="E51" i="2"/>
  <c r="X50" i="2"/>
  <c r="S50" i="2"/>
  <c r="N50" i="2"/>
  <c r="J50" i="2"/>
  <c r="J52" i="2"/>
  <c r="AC52" i="2"/>
  <c r="N46" i="2"/>
  <c r="AD46" i="2"/>
  <c r="U48" i="2"/>
  <c r="N48" i="2"/>
  <c r="O48" i="2"/>
  <c r="AE45" i="2"/>
  <c r="M45" i="2"/>
  <c r="AB45" i="2"/>
  <c r="U49" i="2"/>
  <c r="L49" i="2"/>
  <c r="Z47" i="2"/>
  <c r="F47" i="2"/>
  <c r="I47" i="2"/>
  <c r="AF51" i="2"/>
  <c r="P51" i="2"/>
  <c r="G50" i="2"/>
  <c r="Y50" i="2"/>
  <c r="Q50" i="2"/>
</calcChain>
</file>

<file path=xl/sharedStrings.xml><?xml version="1.0" encoding="utf-8"?>
<sst xmlns="http://schemas.openxmlformats.org/spreadsheetml/2006/main" count="37" uniqueCount="37">
  <si>
    <t>Activiteit</t>
  </si>
  <si>
    <t>Begin</t>
  </si>
  <si>
    <t>Venster</t>
  </si>
  <si>
    <t>Offset</t>
  </si>
  <si>
    <t>Begin berekeningsvenster</t>
  </si>
  <si>
    <t>Id</t>
  </si>
  <si>
    <t>Reeks</t>
  </si>
  <si>
    <t>Activiteit-id</t>
  </si>
  <si>
    <t>Positie</t>
  </si>
  <si>
    <t>*** Dit blad moet verborgen blijven ***</t>
  </si>
  <si>
    <t>Vandaag:</t>
  </si>
  <si>
    <t>Huidige dag</t>
  </si>
  <si>
    <t>Venster met activiteiten:</t>
  </si>
  <si>
    <t>ACTIVITEIT</t>
  </si>
  <si>
    <t>BEGIN</t>
  </si>
  <si>
    <t>EINDE</t>
  </si>
  <si>
    <t>OPMERKINGEN</t>
  </si>
  <si>
    <t>PROJECTTIJDLIJN</t>
  </si>
  <si>
    <t xml:space="preserve">GEEF EEN BEGINDATUM OP: </t>
  </si>
  <si>
    <t>Documentatie</t>
  </si>
  <si>
    <t>Voorkant form af</t>
  </si>
  <si>
    <t>Form</t>
  </si>
  <si>
    <t>Forms af</t>
  </si>
  <si>
    <t>Testen</t>
  </si>
  <si>
    <t>De Gokkers Project C#</t>
  </si>
  <si>
    <t xml:space="preserve">Aanwezigheidslijst </t>
  </si>
  <si>
    <t>Max bijhouden aanwezigheidslijst</t>
  </si>
  <si>
    <t>C# classen en forms</t>
  </si>
  <si>
    <t>Max en Dave maken UI</t>
  </si>
  <si>
    <t>Eisen van programma</t>
  </si>
  <si>
    <t>Eisen gemaakt programma</t>
  </si>
  <si>
    <t>Ontwerp form + foto's bewerken</t>
  </si>
  <si>
    <t>Jerry is daar mee bezig geweest</t>
  </si>
  <si>
    <t>Programmeren</t>
  </si>
  <si>
    <t>Aftekenlijst 13 tot 19</t>
  </si>
  <si>
    <t>Van aftekenlijst nummer 8 tot nummer 12</t>
  </si>
  <si>
    <t xml:space="preserve">Tot punt 7 op aftekenlijst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</si>
</sst>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6" x14ac:knownFonts="1">
    <font>
      <sz val="10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2"/>
      <color theme="3"/>
      <name val="Calibri"/>
      <family val="2"/>
      <scheme val="minor"/>
    </font>
    <font>
      <sz val="3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" borderId="1" xfId="0" applyFill="1" applyBorder="1" applyProtection="1">
      <alignment vertical="center"/>
    </xf>
    <xf numFmtId="0" fontId="0" fillId="2" borderId="1" xfId="0" applyFill="1" applyBorder="1" applyProtection="1">
      <alignment vertical="center"/>
    </xf>
    <xf numFmtId="0" fontId="0" fillId="3" borderId="3" xfId="0" applyFill="1" applyBorder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Protection="1">
      <alignment vertical="center"/>
    </xf>
    <xf numFmtId="0" fontId="0" fillId="0" borderId="1" xfId="0" applyBorder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Fill="1" applyBorder="1" applyProtection="1">
      <alignment vertical="center"/>
    </xf>
    <xf numFmtId="0" fontId="4" fillId="0" borderId="0" xfId="0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indent="1"/>
    </xf>
    <xf numFmtId="14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NumberFormat="1" applyFont="1" applyFill="1" applyBorder="1" applyProtection="1">
      <alignment vertical="center"/>
    </xf>
    <xf numFmtId="0" fontId="3" fillId="0" borderId="0" xfId="0" applyFont="1" applyFill="1" applyAlignment="1" applyProtection="1">
      <alignment horizontal="right"/>
    </xf>
    <xf numFmtId="14" fontId="2" fillId="0" borderId="2" xfId="0" applyNumberFormat="1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left" vertical="center"/>
    </xf>
  </cellXfs>
  <cellStyles count="1">
    <cellStyle name="Standaard" xfId="0" builtinId="0" customBuiltin="1"/>
  </cellStyles>
  <dxfs count="11">
    <dxf>
      <alignment horizontal="left" vertical="center" textRotation="0" wrapText="0" indent="1" justifyLastLine="0" shrinkToFit="0" readingOrder="0"/>
      <protection locked="1" hidden="0"/>
    </dxf>
    <dxf>
      <numFmt numFmtId="165" formatCode="mm/dd/yyyy"/>
      <alignment horizontal="left" vertical="center" textRotation="0" wrapText="0" indent="1" justifyLastLine="0" shrinkToFit="0" readingOrder="0"/>
      <protection locked="1" hidden="0"/>
    </dxf>
    <dxf>
      <numFmt numFmtId="165" formatCode="mm/dd/yyyy"/>
      <alignment horizontal="left" vertical="center" textRotation="0" wrapText="0" indent="1" justifyLastLine="0" shrinkToFit="0" readingOrder="0"/>
      <protection locked="1" hidden="0"/>
    </dxf>
    <dxf>
      <alignment horizontal="left" vertical="center" textRotation="0" wrapText="0" indent="1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Berekening!$B$32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Berekening!$E$31:$AH$31</c:f>
              <c:numCache>
                <c:formatCode>m/d/yyyy</c:formatCode>
                <c:ptCount val="30"/>
                <c:pt idx="0">
                  <c:v>42784</c:v>
                </c:pt>
                <c:pt idx="1">
                  <c:v>42785</c:v>
                </c:pt>
                <c:pt idx="2">
                  <c:v>42786</c:v>
                </c:pt>
                <c:pt idx="3">
                  <c:v>42787</c:v>
                </c:pt>
                <c:pt idx="4">
                  <c:v>42788</c:v>
                </c:pt>
                <c:pt idx="5">
                  <c:v>42789</c:v>
                </c:pt>
                <c:pt idx="6">
                  <c:v>42790</c:v>
                </c:pt>
                <c:pt idx="7">
                  <c:v>42791</c:v>
                </c:pt>
                <c:pt idx="8">
                  <c:v>42792</c:v>
                </c:pt>
                <c:pt idx="9">
                  <c:v>42793</c:v>
                </c:pt>
                <c:pt idx="10">
                  <c:v>42794</c:v>
                </c:pt>
                <c:pt idx="11">
                  <c:v>42795</c:v>
                </c:pt>
                <c:pt idx="12">
                  <c:v>42796</c:v>
                </c:pt>
                <c:pt idx="13">
                  <c:v>42797</c:v>
                </c:pt>
                <c:pt idx="14">
                  <c:v>42798</c:v>
                </c:pt>
                <c:pt idx="15">
                  <c:v>42799</c:v>
                </c:pt>
                <c:pt idx="16">
                  <c:v>42800</c:v>
                </c:pt>
                <c:pt idx="17">
                  <c:v>42801</c:v>
                </c:pt>
                <c:pt idx="18">
                  <c:v>42802</c:v>
                </c:pt>
                <c:pt idx="19">
                  <c:v>42803</c:v>
                </c:pt>
                <c:pt idx="20">
                  <c:v>42804</c:v>
                </c:pt>
                <c:pt idx="21">
                  <c:v>42805</c:v>
                </c:pt>
                <c:pt idx="22">
                  <c:v>42806</c:v>
                </c:pt>
                <c:pt idx="23">
                  <c:v>42807</c:v>
                </c:pt>
                <c:pt idx="24">
                  <c:v>42808</c:v>
                </c:pt>
                <c:pt idx="25">
                  <c:v>42809</c:v>
                </c:pt>
                <c:pt idx="26">
                  <c:v>42810</c:v>
                </c:pt>
                <c:pt idx="27">
                  <c:v>42811</c:v>
                </c:pt>
                <c:pt idx="28">
                  <c:v>42812</c:v>
                </c:pt>
                <c:pt idx="29">
                  <c:v>42813</c:v>
                </c:pt>
              </c:numCache>
            </c:numRef>
          </c:cat>
          <c:val>
            <c:numRef>
              <c:f>Berekening!$E$32:$AH$32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E0-408F-9798-426CC0CB843C}"/>
            </c:ext>
          </c:extLst>
        </c:ser>
        <c:ser>
          <c:idx val="5"/>
          <c:order val="1"/>
          <c:tx>
            <c:strRef>
              <c:f>Berekening!$D$44</c:f>
              <c:strCache>
                <c:ptCount val="1"/>
                <c:pt idx="0">
                  <c:v>#N/B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Berekening!$E$44:$AH$44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E0-408F-9798-426CC0CB843C}"/>
            </c:ext>
          </c:extLst>
        </c:ser>
        <c:ser>
          <c:idx val="1"/>
          <c:order val="2"/>
          <c:tx>
            <c:strRef>
              <c:f>Berekening!$B$33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Berekening!$E$31:$AH$31</c:f>
              <c:numCache>
                <c:formatCode>m/d/yyyy</c:formatCode>
                <c:ptCount val="30"/>
                <c:pt idx="0">
                  <c:v>42784</c:v>
                </c:pt>
                <c:pt idx="1">
                  <c:v>42785</c:v>
                </c:pt>
                <c:pt idx="2">
                  <c:v>42786</c:v>
                </c:pt>
                <c:pt idx="3">
                  <c:v>42787</c:v>
                </c:pt>
                <c:pt idx="4">
                  <c:v>42788</c:v>
                </c:pt>
                <c:pt idx="5">
                  <c:v>42789</c:v>
                </c:pt>
                <c:pt idx="6">
                  <c:v>42790</c:v>
                </c:pt>
                <c:pt idx="7">
                  <c:v>42791</c:v>
                </c:pt>
                <c:pt idx="8">
                  <c:v>42792</c:v>
                </c:pt>
                <c:pt idx="9">
                  <c:v>42793</c:v>
                </c:pt>
                <c:pt idx="10">
                  <c:v>42794</c:v>
                </c:pt>
                <c:pt idx="11">
                  <c:v>42795</c:v>
                </c:pt>
                <c:pt idx="12">
                  <c:v>42796</c:v>
                </c:pt>
                <c:pt idx="13">
                  <c:v>42797</c:v>
                </c:pt>
                <c:pt idx="14">
                  <c:v>42798</c:v>
                </c:pt>
                <c:pt idx="15">
                  <c:v>42799</c:v>
                </c:pt>
                <c:pt idx="16">
                  <c:v>42800</c:v>
                </c:pt>
                <c:pt idx="17">
                  <c:v>42801</c:v>
                </c:pt>
                <c:pt idx="18">
                  <c:v>42802</c:v>
                </c:pt>
                <c:pt idx="19">
                  <c:v>42803</c:v>
                </c:pt>
                <c:pt idx="20">
                  <c:v>42804</c:v>
                </c:pt>
                <c:pt idx="21">
                  <c:v>42805</c:v>
                </c:pt>
                <c:pt idx="22">
                  <c:v>42806</c:v>
                </c:pt>
                <c:pt idx="23">
                  <c:v>42807</c:v>
                </c:pt>
                <c:pt idx="24">
                  <c:v>42808</c:v>
                </c:pt>
                <c:pt idx="25">
                  <c:v>42809</c:v>
                </c:pt>
                <c:pt idx="26">
                  <c:v>42810</c:v>
                </c:pt>
                <c:pt idx="27">
                  <c:v>42811</c:v>
                </c:pt>
                <c:pt idx="28">
                  <c:v>42812</c:v>
                </c:pt>
                <c:pt idx="29">
                  <c:v>42813</c:v>
                </c:pt>
              </c:numCache>
            </c:numRef>
          </c:cat>
          <c:val>
            <c:numRef>
              <c:f>Berekening!$E$33:$AH$33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E0-408F-9798-426CC0CB843C}"/>
            </c:ext>
          </c:extLst>
        </c:ser>
        <c:ser>
          <c:idx val="6"/>
          <c:order val="3"/>
          <c:tx>
            <c:strRef>
              <c:f>Berekening!$D$45</c:f>
              <c:strCache>
                <c:ptCount val="1"/>
                <c:pt idx="0">
                  <c:v>#N/B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Berekening!$E$45:$AH$45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E0-408F-9798-426CC0CB843C}"/>
            </c:ext>
          </c:extLst>
        </c:ser>
        <c:ser>
          <c:idx val="2"/>
          <c:order val="4"/>
          <c:tx>
            <c:strRef>
              <c:f>Berekening!$B$34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Berekening!$E$31:$AH$31</c:f>
              <c:numCache>
                <c:formatCode>m/d/yyyy</c:formatCode>
                <c:ptCount val="30"/>
                <c:pt idx="0">
                  <c:v>42784</c:v>
                </c:pt>
                <c:pt idx="1">
                  <c:v>42785</c:v>
                </c:pt>
                <c:pt idx="2">
                  <c:v>42786</c:v>
                </c:pt>
                <c:pt idx="3">
                  <c:v>42787</c:v>
                </c:pt>
                <c:pt idx="4">
                  <c:v>42788</c:v>
                </c:pt>
                <c:pt idx="5">
                  <c:v>42789</c:v>
                </c:pt>
                <c:pt idx="6">
                  <c:v>42790</c:v>
                </c:pt>
                <c:pt idx="7">
                  <c:v>42791</c:v>
                </c:pt>
                <c:pt idx="8">
                  <c:v>42792</c:v>
                </c:pt>
                <c:pt idx="9">
                  <c:v>42793</c:v>
                </c:pt>
                <c:pt idx="10">
                  <c:v>42794</c:v>
                </c:pt>
                <c:pt idx="11">
                  <c:v>42795</c:v>
                </c:pt>
                <c:pt idx="12">
                  <c:v>42796</c:v>
                </c:pt>
                <c:pt idx="13">
                  <c:v>42797</c:v>
                </c:pt>
                <c:pt idx="14">
                  <c:v>42798</c:v>
                </c:pt>
                <c:pt idx="15">
                  <c:v>42799</c:v>
                </c:pt>
                <c:pt idx="16">
                  <c:v>42800</c:v>
                </c:pt>
                <c:pt idx="17">
                  <c:v>42801</c:v>
                </c:pt>
                <c:pt idx="18">
                  <c:v>42802</c:v>
                </c:pt>
                <c:pt idx="19">
                  <c:v>42803</c:v>
                </c:pt>
                <c:pt idx="20">
                  <c:v>42804</c:v>
                </c:pt>
                <c:pt idx="21">
                  <c:v>42805</c:v>
                </c:pt>
                <c:pt idx="22">
                  <c:v>42806</c:v>
                </c:pt>
                <c:pt idx="23">
                  <c:v>42807</c:v>
                </c:pt>
                <c:pt idx="24">
                  <c:v>42808</c:v>
                </c:pt>
                <c:pt idx="25">
                  <c:v>42809</c:v>
                </c:pt>
                <c:pt idx="26">
                  <c:v>42810</c:v>
                </c:pt>
                <c:pt idx="27">
                  <c:v>42811</c:v>
                </c:pt>
                <c:pt idx="28">
                  <c:v>42812</c:v>
                </c:pt>
                <c:pt idx="29">
                  <c:v>42813</c:v>
                </c:pt>
              </c:numCache>
            </c:numRef>
          </c:cat>
          <c:val>
            <c:numRef>
              <c:f>Berekening!$E$34:$AH$34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E0-408F-9798-426CC0CB843C}"/>
            </c:ext>
          </c:extLst>
        </c:ser>
        <c:ser>
          <c:idx val="7"/>
          <c:order val="5"/>
          <c:tx>
            <c:strRef>
              <c:f>Berekening!$D$46</c:f>
              <c:strCache>
                <c:ptCount val="1"/>
                <c:pt idx="0">
                  <c:v>#N/B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Berekening!$E$46:$AH$46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E0-408F-9798-426CC0CB843C}"/>
            </c:ext>
          </c:extLst>
        </c:ser>
        <c:ser>
          <c:idx val="3"/>
          <c:order val="6"/>
          <c:tx>
            <c:strRef>
              <c:f>Berekening!$B$35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Berekening!$E$31:$AH$31</c:f>
              <c:numCache>
                <c:formatCode>m/d/yyyy</c:formatCode>
                <c:ptCount val="30"/>
                <c:pt idx="0">
                  <c:v>42784</c:v>
                </c:pt>
                <c:pt idx="1">
                  <c:v>42785</c:v>
                </c:pt>
                <c:pt idx="2">
                  <c:v>42786</c:v>
                </c:pt>
                <c:pt idx="3">
                  <c:v>42787</c:v>
                </c:pt>
                <c:pt idx="4">
                  <c:v>42788</c:v>
                </c:pt>
                <c:pt idx="5">
                  <c:v>42789</c:v>
                </c:pt>
                <c:pt idx="6">
                  <c:v>42790</c:v>
                </c:pt>
                <c:pt idx="7">
                  <c:v>42791</c:v>
                </c:pt>
                <c:pt idx="8">
                  <c:v>42792</c:v>
                </c:pt>
                <c:pt idx="9">
                  <c:v>42793</c:v>
                </c:pt>
                <c:pt idx="10">
                  <c:v>42794</c:v>
                </c:pt>
                <c:pt idx="11">
                  <c:v>42795</c:v>
                </c:pt>
                <c:pt idx="12">
                  <c:v>42796</c:v>
                </c:pt>
                <c:pt idx="13">
                  <c:v>42797</c:v>
                </c:pt>
                <c:pt idx="14">
                  <c:v>42798</c:v>
                </c:pt>
                <c:pt idx="15">
                  <c:v>42799</c:v>
                </c:pt>
                <c:pt idx="16">
                  <c:v>42800</c:v>
                </c:pt>
                <c:pt idx="17">
                  <c:v>42801</c:v>
                </c:pt>
                <c:pt idx="18">
                  <c:v>42802</c:v>
                </c:pt>
                <c:pt idx="19">
                  <c:v>42803</c:v>
                </c:pt>
                <c:pt idx="20">
                  <c:v>42804</c:v>
                </c:pt>
                <c:pt idx="21">
                  <c:v>42805</c:v>
                </c:pt>
                <c:pt idx="22">
                  <c:v>42806</c:v>
                </c:pt>
                <c:pt idx="23">
                  <c:v>42807</c:v>
                </c:pt>
                <c:pt idx="24">
                  <c:v>42808</c:v>
                </c:pt>
                <c:pt idx="25">
                  <c:v>42809</c:v>
                </c:pt>
                <c:pt idx="26">
                  <c:v>42810</c:v>
                </c:pt>
                <c:pt idx="27">
                  <c:v>42811</c:v>
                </c:pt>
                <c:pt idx="28">
                  <c:v>42812</c:v>
                </c:pt>
                <c:pt idx="29">
                  <c:v>42813</c:v>
                </c:pt>
              </c:numCache>
            </c:numRef>
          </c:cat>
          <c:val>
            <c:numRef>
              <c:f>Berekening!$E$35:$AH$35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EE0-408F-9798-426CC0CB843C}"/>
            </c:ext>
          </c:extLst>
        </c:ser>
        <c:ser>
          <c:idx val="8"/>
          <c:order val="7"/>
          <c:tx>
            <c:strRef>
              <c:f>Berekening!$D$47</c:f>
              <c:strCache>
                <c:ptCount val="1"/>
                <c:pt idx="0">
                  <c:v>#N/B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Berekening!$E$47:$AH$47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EE0-408F-9798-426CC0CB843C}"/>
            </c:ext>
          </c:extLst>
        </c:ser>
        <c:ser>
          <c:idx val="4"/>
          <c:order val="8"/>
          <c:tx>
            <c:strRef>
              <c:f>Berekening!$B$36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Berekening!$E$31:$AH$31</c:f>
              <c:numCache>
                <c:formatCode>m/d/yyyy</c:formatCode>
                <c:ptCount val="30"/>
                <c:pt idx="0">
                  <c:v>42784</c:v>
                </c:pt>
                <c:pt idx="1">
                  <c:v>42785</c:v>
                </c:pt>
                <c:pt idx="2">
                  <c:v>42786</c:v>
                </c:pt>
                <c:pt idx="3">
                  <c:v>42787</c:v>
                </c:pt>
                <c:pt idx="4">
                  <c:v>42788</c:v>
                </c:pt>
                <c:pt idx="5">
                  <c:v>42789</c:v>
                </c:pt>
                <c:pt idx="6">
                  <c:v>42790</c:v>
                </c:pt>
                <c:pt idx="7">
                  <c:v>42791</c:v>
                </c:pt>
                <c:pt idx="8">
                  <c:v>42792</c:v>
                </c:pt>
                <c:pt idx="9">
                  <c:v>42793</c:v>
                </c:pt>
                <c:pt idx="10">
                  <c:v>42794</c:v>
                </c:pt>
                <c:pt idx="11">
                  <c:v>42795</c:v>
                </c:pt>
                <c:pt idx="12">
                  <c:v>42796</c:v>
                </c:pt>
                <c:pt idx="13">
                  <c:v>42797</c:v>
                </c:pt>
                <c:pt idx="14">
                  <c:v>42798</c:v>
                </c:pt>
                <c:pt idx="15">
                  <c:v>42799</c:v>
                </c:pt>
                <c:pt idx="16">
                  <c:v>42800</c:v>
                </c:pt>
                <c:pt idx="17">
                  <c:v>42801</c:v>
                </c:pt>
                <c:pt idx="18">
                  <c:v>42802</c:v>
                </c:pt>
                <c:pt idx="19">
                  <c:v>42803</c:v>
                </c:pt>
                <c:pt idx="20">
                  <c:v>42804</c:v>
                </c:pt>
                <c:pt idx="21">
                  <c:v>42805</c:v>
                </c:pt>
                <c:pt idx="22">
                  <c:v>42806</c:v>
                </c:pt>
                <c:pt idx="23">
                  <c:v>42807</c:v>
                </c:pt>
                <c:pt idx="24">
                  <c:v>42808</c:v>
                </c:pt>
                <c:pt idx="25">
                  <c:v>42809</c:v>
                </c:pt>
                <c:pt idx="26">
                  <c:v>42810</c:v>
                </c:pt>
                <c:pt idx="27">
                  <c:v>42811</c:v>
                </c:pt>
                <c:pt idx="28">
                  <c:v>42812</c:v>
                </c:pt>
                <c:pt idx="29">
                  <c:v>42813</c:v>
                </c:pt>
              </c:numCache>
            </c:numRef>
          </c:cat>
          <c:val>
            <c:numRef>
              <c:f>Berekening!$E$36:$AH$36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EE0-408F-9798-426CC0CB843C}"/>
            </c:ext>
          </c:extLst>
        </c:ser>
        <c:ser>
          <c:idx val="9"/>
          <c:order val="9"/>
          <c:tx>
            <c:strRef>
              <c:f>Berekening!$D$48</c:f>
              <c:strCache>
                <c:ptCount val="1"/>
                <c:pt idx="0">
                  <c:v>#N/B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0.12652234314051355"/>
                  <c:y val="-7.7972709551656916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EE0-408F-9798-426CC0CB843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Berekening!$E$48:$AH$48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EE0-408F-9798-426CC0CB843C}"/>
            </c:ext>
          </c:extLst>
        </c:ser>
        <c:ser>
          <c:idx val="10"/>
          <c:order val="10"/>
          <c:tx>
            <c:strRef>
              <c:f>Berekening!$B$37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Berekening!$E$37:$AH$37</c:f>
              <c:numCache>
                <c:formatCode>General</c:formatCode>
                <c:ptCount val="30"/>
                <c:pt idx="0">
                  <c:v>6.3000000000000007</c:v>
                </c:pt>
                <c:pt idx="1">
                  <c:v>6.3000000000000007</c:v>
                </c:pt>
                <c:pt idx="2">
                  <c:v>6.3000000000000007</c:v>
                </c:pt>
                <c:pt idx="3">
                  <c:v>6.3000000000000007</c:v>
                </c:pt>
                <c:pt idx="4">
                  <c:v>6.3000000000000007</c:v>
                </c:pt>
                <c:pt idx="5">
                  <c:v>6.3000000000000007</c:v>
                </c:pt>
                <c:pt idx="6">
                  <c:v>6.3000000000000007</c:v>
                </c:pt>
                <c:pt idx="7">
                  <c:v>6.3000000000000007</c:v>
                </c:pt>
                <c:pt idx="8">
                  <c:v>6.3000000000000007</c:v>
                </c:pt>
                <c:pt idx="9">
                  <c:v>6.3000000000000007</c:v>
                </c:pt>
                <c:pt idx="10">
                  <c:v>6.3000000000000007</c:v>
                </c:pt>
                <c:pt idx="11">
                  <c:v>6.3000000000000007</c:v>
                </c:pt>
                <c:pt idx="12">
                  <c:v>6.3000000000000007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EE0-408F-9798-426CC0CB843C}"/>
            </c:ext>
          </c:extLst>
        </c:ser>
        <c:ser>
          <c:idx val="11"/>
          <c:order val="11"/>
          <c:tx>
            <c:strRef>
              <c:f>Berekening!$D$49</c:f>
              <c:strCache>
                <c:ptCount val="1"/>
                <c:pt idx="0">
                  <c:v>DE GOKKERS PROJECT C#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16"/>
              <c:layout>
                <c:manualLayout>
                  <c:x val="-0.10573593011572244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A-6EE0-408F-9798-426CC0CB843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Berekening!$E$49:$AH$49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EE0-408F-9798-426CC0CB843C}"/>
            </c:ext>
          </c:extLst>
        </c:ser>
        <c:ser>
          <c:idx val="12"/>
          <c:order val="12"/>
          <c:tx>
            <c:strRef>
              <c:f>Berekening!$B$38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Berekening!$E$38:$AH$38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5.3000000000000007</c:v>
                </c:pt>
                <c:pt idx="3">
                  <c:v>5.3000000000000007</c:v>
                </c:pt>
                <c:pt idx="4">
                  <c:v>5.3000000000000007</c:v>
                </c:pt>
                <c:pt idx="5">
                  <c:v>5.3000000000000007</c:v>
                </c:pt>
                <c:pt idx="6">
                  <c:v>5.3000000000000007</c:v>
                </c:pt>
                <c:pt idx="7">
                  <c:v>5.3000000000000007</c:v>
                </c:pt>
                <c:pt idx="8">
                  <c:v>5.3000000000000007</c:v>
                </c:pt>
                <c:pt idx="9">
                  <c:v>5.3000000000000007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EE0-408F-9798-426CC0CB843C}"/>
            </c:ext>
          </c:extLst>
        </c:ser>
        <c:ser>
          <c:idx val="13"/>
          <c:order val="13"/>
          <c:tx>
            <c:strRef>
              <c:f>Berekening!$D$50</c:f>
              <c:strCache>
                <c:ptCount val="1"/>
                <c:pt idx="0">
                  <c:v>FORMS AF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Berekening!$E$50:$AH$50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5.3000000000000007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EE0-408F-9798-426CC0CB843C}"/>
            </c:ext>
          </c:extLst>
        </c:ser>
        <c:ser>
          <c:idx val="14"/>
          <c:order val="14"/>
          <c:tx>
            <c:strRef>
              <c:f>Berekening!$B$39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Berekening!$E$39:$AH$39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4.3000000000000007</c:v>
                </c:pt>
                <c:pt idx="10">
                  <c:v>4.3000000000000007</c:v>
                </c:pt>
                <c:pt idx="11">
                  <c:v>4.3000000000000007</c:v>
                </c:pt>
                <c:pt idx="12">
                  <c:v>4.3000000000000007</c:v>
                </c:pt>
                <c:pt idx="13">
                  <c:v>4.3000000000000007</c:v>
                </c:pt>
                <c:pt idx="14">
                  <c:v>4.3000000000000007</c:v>
                </c:pt>
                <c:pt idx="15">
                  <c:v>4.3000000000000007</c:v>
                </c:pt>
                <c:pt idx="16">
                  <c:v>4.3000000000000007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EE0-408F-9798-426CC0CB843C}"/>
            </c:ext>
          </c:extLst>
        </c:ser>
        <c:ser>
          <c:idx val="15"/>
          <c:order val="15"/>
          <c:tx>
            <c:strRef>
              <c:f>Berekening!$D$51</c:f>
              <c:strCache>
                <c:ptCount val="1"/>
                <c:pt idx="0">
                  <c:v>TESTEN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Berekening!$E$51:$AH$51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EE0-408F-9798-426CC0CB843C}"/>
            </c:ext>
          </c:extLst>
        </c:ser>
        <c:ser>
          <c:idx val="16"/>
          <c:order val="16"/>
          <c:tx>
            <c:strRef>
              <c:f>Berekening!$B$40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Berekening!$E$40:$AH$40</c:f>
              <c:numCache>
                <c:formatCode>General</c:formatCode>
                <c:ptCount val="30"/>
                <c:pt idx="0">
                  <c:v>3.3000000000000007</c:v>
                </c:pt>
                <c:pt idx="1">
                  <c:v>3.3000000000000007</c:v>
                </c:pt>
                <c:pt idx="2">
                  <c:v>3.3000000000000007</c:v>
                </c:pt>
                <c:pt idx="3">
                  <c:v>3.3000000000000007</c:v>
                </c:pt>
                <c:pt idx="4">
                  <c:v>3.3000000000000007</c:v>
                </c:pt>
                <c:pt idx="5">
                  <c:v>3.3000000000000007</c:v>
                </c:pt>
                <c:pt idx="6">
                  <c:v>3.3000000000000007</c:v>
                </c:pt>
                <c:pt idx="7">
                  <c:v>3.3000000000000007</c:v>
                </c:pt>
                <c:pt idx="8">
                  <c:v>3.3000000000000007</c:v>
                </c:pt>
                <c:pt idx="9">
                  <c:v>3.3000000000000007</c:v>
                </c:pt>
                <c:pt idx="10">
                  <c:v>3.3000000000000007</c:v>
                </c:pt>
                <c:pt idx="11">
                  <c:v>3.3000000000000007</c:v>
                </c:pt>
                <c:pt idx="12">
                  <c:v>3.3000000000000007</c:v>
                </c:pt>
                <c:pt idx="13">
                  <c:v>3.3000000000000007</c:v>
                </c:pt>
                <c:pt idx="14">
                  <c:v>3.3000000000000007</c:v>
                </c:pt>
                <c:pt idx="15">
                  <c:v>3.3000000000000007</c:v>
                </c:pt>
                <c:pt idx="16">
                  <c:v>3.3000000000000007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EE0-408F-9798-426CC0CB843C}"/>
            </c:ext>
          </c:extLst>
        </c:ser>
        <c:ser>
          <c:idx val="17"/>
          <c:order val="17"/>
          <c:tx>
            <c:strRef>
              <c:f>Berekening!$D$52</c:f>
              <c:strCache>
                <c:ptCount val="1"/>
                <c:pt idx="0">
                  <c:v>AANWEZIGHEIDSLIJST 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0.12803859738602544"/>
                  <c:y val="1.9493177387914087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1EB-412B-9DFD-62922BC332E0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Berekening!$E$52:$AH$52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3.3000000000000007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EE0-408F-9798-426CC0CB843C}"/>
            </c:ext>
          </c:extLst>
        </c:ser>
        <c:ser>
          <c:idx val="18"/>
          <c:order val="18"/>
          <c:tx>
            <c:v>Vandaag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Berekening!$E$56:$AH$56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EE0-408F-9798-426CC0CB843C}"/>
            </c:ext>
          </c:extLst>
        </c:ser>
        <c:ser>
          <c:idx val="19"/>
          <c:order val="19"/>
          <c:tx>
            <c:strRef>
              <c:f>Berekening!$D$58</c:f>
              <c:strCache>
                <c:ptCount val="1"/>
                <c:pt idx="0">
                  <c:v>feb 2017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Berekening!$E$58:$AH$58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EE0-408F-9798-426CC0CB843C}"/>
            </c:ext>
          </c:extLst>
        </c:ser>
        <c:ser>
          <c:idx val="20"/>
          <c:order val="20"/>
          <c:tx>
            <c:strRef>
              <c:f>Berekening!$D$61</c:f>
              <c:strCache>
                <c:ptCount val="1"/>
                <c:pt idx="0">
                  <c:v>mrt 2017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Berekening!$E$61:$AH$61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EE0-408F-9798-426CC0CB843C}"/>
            </c:ext>
          </c:extLst>
        </c:ser>
        <c:ser>
          <c:idx val="21"/>
          <c:order val="21"/>
          <c:tx>
            <c:strRef>
              <c:f>Berekening!$D$66</c:f>
              <c:strCache>
                <c:ptCount val="1"/>
                <c:pt idx="0">
                  <c:v>mrt 2017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nl-N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Berekening!$E$66:$AH$66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EE0-408F-9798-426CC0CB843C}"/>
            </c:ext>
          </c:extLst>
        </c:ser>
        <c:ser>
          <c:idx val="22"/>
          <c:order val="22"/>
          <c:tx>
            <c:strRef>
              <c:f>Berekening!$D$65</c:f>
              <c:strCache>
                <c:ptCount val="1"/>
                <c:pt idx="0">
                  <c:v>feb 2017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8-6EE0-408F-9798-426CC0CB84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nl-N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Berekening!$E$65:$AH$65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EE0-408F-9798-426CC0CB843C}"/>
            </c:ext>
          </c:extLst>
        </c:ser>
        <c:ser>
          <c:idx val="24"/>
          <c:order val="23"/>
          <c:tx>
            <c:v>Stippellijn dag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Berekening!$E$72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{12C79444-D9C6-4DFB-BE35-317A2A2A9415}</c15:txfldGUID>
                      <c15:f>Berekening!$E$72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6EE0-408F-9798-426CC0CB843C}"/>
                </c:ext>
              </c:extLst>
            </c:dLbl>
            <c:dLbl>
              <c:idx val="1"/>
              <c:tx>
                <c:strRef>
                  <c:f>Berekening!$F$72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{D85749D1-943D-47EE-A74A-9440C92BBC5C}</c15:txfldGUID>
                      <c15:f>Berekening!$F$72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6EE0-408F-9798-426CC0CB843C}"/>
                </c:ext>
              </c:extLst>
            </c:dLbl>
            <c:dLbl>
              <c:idx val="2"/>
              <c:tx>
                <c:strRef>
                  <c:f>Berekening!$G$72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{350A4688-CC2C-47BC-8864-1C08BE096B48}</c15:txfldGUID>
                      <c15:f>Berekening!$G$72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6EE0-408F-9798-426CC0CB843C}"/>
                </c:ext>
              </c:extLst>
            </c:dLbl>
            <c:dLbl>
              <c:idx val="3"/>
              <c:tx>
                <c:strRef>
                  <c:f>Berekening!$H$72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{070C91D1-76A2-4C0C-B60B-8B09A2CF6879}</c15:txfldGUID>
                      <c15:f>Berekening!$H$72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6EE0-408F-9798-426CC0CB843C}"/>
                </c:ext>
              </c:extLst>
            </c:dLbl>
            <c:dLbl>
              <c:idx val="4"/>
              <c:tx>
                <c:strRef>
                  <c:f>Berekening!$I$72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{F50FB9DD-1FFB-44A0-8624-F75C04DDE696}</c15:txfldGUID>
                      <c15:f>Berekening!$I$72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6EE0-408F-9798-426CC0CB843C}"/>
                </c:ext>
              </c:extLst>
            </c:dLbl>
            <c:dLbl>
              <c:idx val="5"/>
              <c:tx>
                <c:strRef>
                  <c:f>Berekening!$J$72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{DB233491-6107-4D12-898A-9D230EA7B6A5}</c15:txfldGUID>
                      <c15:f>Berekening!$J$72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6EE0-408F-9798-426CC0CB843C}"/>
                </c:ext>
              </c:extLst>
            </c:dLbl>
            <c:dLbl>
              <c:idx val="6"/>
              <c:tx>
                <c:strRef>
                  <c:f>Berekening!$K$72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{CE56C49B-CDDF-4DD2-9179-75789BF4F265}</c15:txfldGUID>
                      <c15:f>Berekening!$K$72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6EE0-408F-9798-426CC0CB843C}"/>
                </c:ext>
              </c:extLst>
            </c:dLbl>
            <c:dLbl>
              <c:idx val="7"/>
              <c:tx>
                <c:strRef>
                  <c:f>Berekening!$L$72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{D8E140C1-2E16-49EE-9623-98592D82D98B}</c15:txfldGUID>
                      <c15:f>Berekening!$L$72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6EE0-408F-9798-426CC0CB843C}"/>
                </c:ext>
              </c:extLst>
            </c:dLbl>
            <c:dLbl>
              <c:idx val="8"/>
              <c:tx>
                <c:strRef>
                  <c:f>Berekening!$M$72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{A0981308-5C7B-4CFD-B6A5-304997FC1B89}</c15:txfldGUID>
                      <c15:f>Berekening!$M$72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6EE0-408F-9798-426CC0CB843C}"/>
                </c:ext>
              </c:extLst>
            </c:dLbl>
            <c:dLbl>
              <c:idx val="9"/>
              <c:tx>
                <c:strRef>
                  <c:f>Berekening!$N$72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{AF226CDB-A6E7-415B-B3A6-184FB3100AAE}</c15:txfldGUID>
                      <c15:f>Berekening!$N$72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6EE0-408F-9798-426CC0CB843C}"/>
                </c:ext>
              </c:extLst>
            </c:dLbl>
            <c:dLbl>
              <c:idx val="10"/>
              <c:tx>
                <c:strRef>
                  <c:f>Berekening!$O$72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{A8CB6951-9422-4AB4-862B-AB964A282393}</c15:txfldGUID>
                      <c15:f>Berekening!$O$72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6EE0-408F-9798-426CC0CB843C}"/>
                </c:ext>
              </c:extLst>
            </c:dLbl>
            <c:dLbl>
              <c:idx val="11"/>
              <c:tx>
                <c:strRef>
                  <c:f>Berekening!$P$72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{33BB20DE-2381-470C-A765-72F0C7CDEC83}</c15:txfldGUID>
                      <c15:f>Berekening!$P$72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6EE0-408F-9798-426CC0CB843C}"/>
                </c:ext>
              </c:extLst>
            </c:dLbl>
            <c:dLbl>
              <c:idx val="12"/>
              <c:tx>
                <c:strRef>
                  <c:f>Berekening!$Q$72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{96892E86-239C-4885-A2E2-376DB1E79F88}</c15:txfldGUID>
                      <c15:f>Berekening!$Q$72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6EE0-408F-9798-426CC0CB843C}"/>
                </c:ext>
              </c:extLst>
            </c:dLbl>
            <c:dLbl>
              <c:idx val="13"/>
              <c:tx>
                <c:strRef>
                  <c:f>Berekening!$R$72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{08B8174D-8EBB-4AE4-91FC-9CE51471CF17}</c15:txfldGUID>
                      <c15:f>Berekening!$R$72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6EE0-408F-9798-426CC0CB843C}"/>
                </c:ext>
              </c:extLst>
            </c:dLbl>
            <c:dLbl>
              <c:idx val="14"/>
              <c:tx>
                <c:strRef>
                  <c:f>Berekening!$S$72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{5CBDC1E1-BC3E-4A37-8B63-58EEE5EE5718}</c15:txfldGUID>
                      <c15:f>Berekening!$S$72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6EE0-408F-9798-426CC0CB843C}"/>
                </c:ext>
              </c:extLst>
            </c:dLbl>
            <c:dLbl>
              <c:idx val="15"/>
              <c:tx>
                <c:strRef>
                  <c:f>Berekening!$T$72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{ABA98638-F959-416E-8F1B-02EF810EA026}</c15:txfldGUID>
                      <c15:f>Berekening!$T$72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6EE0-408F-9798-426CC0CB843C}"/>
                </c:ext>
              </c:extLst>
            </c:dLbl>
            <c:dLbl>
              <c:idx val="16"/>
              <c:tx>
                <c:strRef>
                  <c:f>Berekening!$U$72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{1A168086-3D24-4EA3-9E43-DD9434B468AB}</c15:txfldGUID>
                      <c15:f>Berekening!$U$72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6EE0-408F-9798-426CC0CB843C}"/>
                </c:ext>
              </c:extLst>
            </c:dLbl>
            <c:dLbl>
              <c:idx val="17"/>
              <c:tx>
                <c:strRef>
                  <c:f>Berekening!$V$72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{3712C96F-1C7E-46BA-8CC9-AE64501D5652}</c15:txfldGUID>
                      <c15:f>Berekening!$V$72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6EE0-408F-9798-426CC0CB843C}"/>
                </c:ext>
              </c:extLst>
            </c:dLbl>
            <c:dLbl>
              <c:idx val="18"/>
              <c:tx>
                <c:strRef>
                  <c:f>Berekening!$W$72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{85718C03-243B-4E82-BCEE-E8837116283D}</c15:txfldGUID>
                      <c15:f>Berekening!$W$72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6EE0-408F-9798-426CC0CB843C}"/>
                </c:ext>
              </c:extLst>
            </c:dLbl>
            <c:dLbl>
              <c:idx val="19"/>
              <c:tx>
                <c:strRef>
                  <c:f>Berekening!$X$72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{CA680C17-1FD4-4216-BF9A-A751C67F349C}</c15:txfldGUID>
                      <c15:f>Berekening!$X$72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6EE0-408F-9798-426CC0CB843C}"/>
                </c:ext>
              </c:extLst>
            </c:dLbl>
            <c:dLbl>
              <c:idx val="20"/>
              <c:tx>
                <c:strRef>
                  <c:f>Berekening!$Y$72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{EA5D7BA5-27DE-4382-9EC1-E0332CCB3065}</c15:txfldGUID>
                      <c15:f>Berekening!$Y$72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6EE0-408F-9798-426CC0CB843C}"/>
                </c:ext>
              </c:extLst>
            </c:dLbl>
            <c:dLbl>
              <c:idx val="21"/>
              <c:tx>
                <c:strRef>
                  <c:f>Berekening!$Z$72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{6FAAFB5A-D78D-45C1-889B-D2D103E1911A}</c15:txfldGUID>
                      <c15:f>Berekening!$Z$72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6EE0-408F-9798-426CC0CB843C}"/>
                </c:ext>
              </c:extLst>
            </c:dLbl>
            <c:dLbl>
              <c:idx val="22"/>
              <c:tx>
                <c:strRef>
                  <c:f>Berekening!$AA$72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{F1990190-8DC2-441B-86E6-F2F48CD72EAE}</c15:txfldGUID>
                      <c15:f>Berekening!$AA$72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6EE0-408F-9798-426CC0CB843C}"/>
                </c:ext>
              </c:extLst>
            </c:dLbl>
            <c:dLbl>
              <c:idx val="23"/>
              <c:tx>
                <c:strRef>
                  <c:f>Berekening!$AB$72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{41CABC41-38E7-4A71-AA37-F8A57314CC48}</c15:txfldGUID>
                      <c15:f>Berekening!$AB$72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6EE0-408F-9798-426CC0CB843C}"/>
                </c:ext>
              </c:extLst>
            </c:dLbl>
            <c:dLbl>
              <c:idx val="24"/>
              <c:tx>
                <c:strRef>
                  <c:f>Berekening!$AC$72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{8FCD5CEE-47F2-4618-AD37-878F63CCEBF2}</c15:txfldGUID>
                      <c15:f>Berekening!$AC$72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6EE0-408F-9798-426CC0CB843C}"/>
                </c:ext>
              </c:extLst>
            </c:dLbl>
            <c:dLbl>
              <c:idx val="25"/>
              <c:tx>
                <c:strRef>
                  <c:f>Berekening!$AD$72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{6AF5990D-A86B-4D4E-96BA-A7DF3D9A7100}</c15:txfldGUID>
                      <c15:f>Berekening!$AD$72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6EE0-408F-9798-426CC0CB843C}"/>
                </c:ext>
              </c:extLst>
            </c:dLbl>
            <c:dLbl>
              <c:idx val="26"/>
              <c:tx>
                <c:strRef>
                  <c:f>Berekening!$AE$72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{6CCEE030-E923-47B4-AA2B-8F0DFEA1F2D9}</c15:txfldGUID>
                      <c15:f>Berekening!$AE$72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6EE0-408F-9798-426CC0CB843C}"/>
                </c:ext>
              </c:extLst>
            </c:dLbl>
            <c:dLbl>
              <c:idx val="27"/>
              <c:tx>
                <c:strRef>
                  <c:f>Berekening!$AF$72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{A7BB88C1-A8C8-412E-B732-7AC7AB1D7DB9}</c15:txfldGUID>
                      <c15:f>Berekening!$AF$72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6EE0-408F-9798-426CC0CB843C}"/>
                </c:ext>
              </c:extLst>
            </c:dLbl>
            <c:dLbl>
              <c:idx val="28"/>
              <c:tx>
                <c:strRef>
                  <c:f>Berekening!$AG$72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{15760E85-CBA1-494F-BD36-B82542CD1F33}</c15:txfldGUID>
                      <c15:f>Berekening!$AG$72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6EE0-408F-9798-426CC0CB843C}"/>
                </c:ext>
              </c:extLst>
            </c:dLbl>
            <c:dLbl>
              <c:idx val="29"/>
              <c:tx>
                <c:strRef>
                  <c:f>Berekening!$AH$72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{2D9EB4D6-D869-457C-9C8E-9EAE200006ED}</c15:txfldGUID>
                      <c15:f>Berekening!$AH$72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6EE0-408F-9798-426CC0CB84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nl-N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Berekening!$E$71:$AH$71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6EE0-408F-9798-426CC0CB843C}"/>
            </c:ext>
          </c:extLst>
        </c:ser>
        <c:ser>
          <c:idx val="23"/>
          <c:order val="24"/>
          <c:tx>
            <c:v>Stippellijn dag voor tekstlabels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Berekening!$E$70</c:f>
                  <c:strCache>
                    <c:ptCount val="1"/>
                    <c:pt idx="0">
                      <c:v>ZA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{C0094A6B-96CC-445A-8457-463B38AF5AD0}</c15:txfldGUID>
                      <c15:f>Berekening!$E$70</c15:f>
                      <c15:dlblFieldTableCache>
                        <c:ptCount val="1"/>
                        <c:pt idx="0">
                          <c:v>ZA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6EE0-408F-9798-426CC0CB843C}"/>
                </c:ext>
              </c:extLst>
            </c:dLbl>
            <c:dLbl>
              <c:idx val="1"/>
              <c:tx>
                <c:strRef>
                  <c:f>Berekening!$F$70</c:f>
                  <c:strCache>
                    <c:ptCount val="1"/>
                    <c:pt idx="0">
                      <c:v>ZO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{FA3826E4-056A-4A47-951D-4817EEE79820}</c15:txfldGUID>
                      <c15:f>Berekening!$F$70</c15:f>
                      <c15:dlblFieldTableCache>
                        <c:ptCount val="1"/>
                        <c:pt idx="0">
                          <c:v>ZO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6EE0-408F-9798-426CC0CB843C}"/>
                </c:ext>
              </c:extLst>
            </c:dLbl>
            <c:dLbl>
              <c:idx val="2"/>
              <c:tx>
                <c:strRef>
                  <c:f>Berekening!$G$70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{C12003FF-6E39-4F32-89A0-8328098FA1BB}</c15:txfldGUID>
                      <c15:f>Berekening!$G$70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6EE0-408F-9798-426CC0CB843C}"/>
                </c:ext>
              </c:extLst>
            </c:dLbl>
            <c:dLbl>
              <c:idx val="3"/>
              <c:tx>
                <c:strRef>
                  <c:f>Berekening!$H$70</c:f>
                  <c:strCache>
                    <c:ptCount val="1"/>
                    <c:pt idx="0">
                      <c:v>DI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{7AD14D2C-39FE-42A7-B99D-21E939D6E895}</c15:txfldGUID>
                      <c15:f>Berekening!$H$70</c15:f>
                      <c15:dlblFieldTableCache>
                        <c:ptCount val="1"/>
                        <c:pt idx="0">
                          <c:v>DI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6EE0-408F-9798-426CC0CB843C}"/>
                </c:ext>
              </c:extLst>
            </c:dLbl>
            <c:dLbl>
              <c:idx val="4"/>
              <c:tx>
                <c:strRef>
                  <c:f>Berekening!$I$70</c:f>
                  <c:strCache>
                    <c:ptCount val="1"/>
                    <c:pt idx="0">
                      <c:v>WO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{3A9AF5A8-EBBD-46AE-9D9D-5B68CBD7C9CC}</c15:txfldGUID>
                      <c15:f>Berekening!$I$70</c15:f>
                      <c15:dlblFieldTableCache>
                        <c:ptCount val="1"/>
                        <c:pt idx="0">
                          <c:v>WO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6EE0-408F-9798-426CC0CB843C}"/>
                </c:ext>
              </c:extLst>
            </c:dLbl>
            <c:dLbl>
              <c:idx val="5"/>
              <c:tx>
                <c:strRef>
                  <c:f>Berekening!$J$70</c:f>
                  <c:strCache>
                    <c:ptCount val="1"/>
                    <c:pt idx="0">
                      <c:v>DO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{46BDF02B-43A7-44C6-894B-D71B7DA6861D}</c15:txfldGUID>
                      <c15:f>Berekening!$J$70</c15:f>
                      <c15:dlblFieldTableCache>
                        <c:ptCount val="1"/>
                        <c:pt idx="0">
                          <c:v>DO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6EE0-408F-9798-426CC0CB843C}"/>
                </c:ext>
              </c:extLst>
            </c:dLbl>
            <c:dLbl>
              <c:idx val="6"/>
              <c:tx>
                <c:strRef>
                  <c:f>Berekening!$K$70</c:f>
                  <c:strCache>
                    <c:ptCount val="1"/>
                    <c:pt idx="0">
                      <c:v>VR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{7B580C48-CEF5-45A7-AD9D-4386CDB3AD20}</c15:txfldGUID>
                      <c15:f>Berekening!$K$70</c15:f>
                      <c15:dlblFieldTableCache>
                        <c:ptCount val="1"/>
                        <c:pt idx="0">
                          <c:v>VR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6EE0-408F-9798-426CC0CB843C}"/>
                </c:ext>
              </c:extLst>
            </c:dLbl>
            <c:dLbl>
              <c:idx val="7"/>
              <c:tx>
                <c:strRef>
                  <c:f>Berekening!$L$70</c:f>
                  <c:strCache>
                    <c:ptCount val="1"/>
                    <c:pt idx="0">
                      <c:v>ZA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{949CDAEF-D448-4C65-B0FB-1AEE06F99F77}</c15:txfldGUID>
                      <c15:f>Berekening!$L$70</c15:f>
                      <c15:dlblFieldTableCache>
                        <c:ptCount val="1"/>
                        <c:pt idx="0">
                          <c:v>ZA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6EE0-408F-9798-426CC0CB843C}"/>
                </c:ext>
              </c:extLst>
            </c:dLbl>
            <c:dLbl>
              <c:idx val="8"/>
              <c:tx>
                <c:strRef>
                  <c:f>Berekening!$M$70</c:f>
                  <c:strCache>
                    <c:ptCount val="1"/>
                    <c:pt idx="0">
                      <c:v>ZO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{BDD75FCF-2E12-4853-9471-3DECFE7E8A16}</c15:txfldGUID>
                      <c15:f>Berekening!$M$70</c15:f>
                      <c15:dlblFieldTableCache>
                        <c:ptCount val="1"/>
                        <c:pt idx="0">
                          <c:v>ZO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6EE0-408F-9798-426CC0CB843C}"/>
                </c:ext>
              </c:extLst>
            </c:dLbl>
            <c:dLbl>
              <c:idx val="9"/>
              <c:tx>
                <c:strRef>
                  <c:f>Berekening!$N$70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{D76590F0-5760-4DA0-9705-3B76338CF996}</c15:txfldGUID>
                      <c15:f>Berekening!$N$70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6EE0-408F-9798-426CC0CB843C}"/>
                </c:ext>
              </c:extLst>
            </c:dLbl>
            <c:dLbl>
              <c:idx val="10"/>
              <c:tx>
                <c:strRef>
                  <c:f>Berekening!$O$70</c:f>
                  <c:strCache>
                    <c:ptCount val="1"/>
                    <c:pt idx="0">
                      <c:v>DI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{74DD05E4-24D7-4773-8323-90319389F656}</c15:txfldGUID>
                      <c15:f>Berekening!$O$70</c15:f>
                      <c15:dlblFieldTableCache>
                        <c:ptCount val="1"/>
                        <c:pt idx="0">
                          <c:v>DI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6EE0-408F-9798-426CC0CB843C}"/>
                </c:ext>
              </c:extLst>
            </c:dLbl>
            <c:dLbl>
              <c:idx val="11"/>
              <c:tx>
                <c:strRef>
                  <c:f>Berekening!$P$70</c:f>
                  <c:strCache>
                    <c:ptCount val="1"/>
                    <c:pt idx="0">
                      <c:v>WO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{4C99E401-DE89-4DBD-B383-639567D3A4A6}</c15:txfldGUID>
                      <c15:f>Berekening!$P$70</c15:f>
                      <c15:dlblFieldTableCache>
                        <c:ptCount val="1"/>
                        <c:pt idx="0">
                          <c:v>WO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6EE0-408F-9798-426CC0CB843C}"/>
                </c:ext>
              </c:extLst>
            </c:dLbl>
            <c:dLbl>
              <c:idx val="12"/>
              <c:tx>
                <c:strRef>
                  <c:f>Berekening!$Q$70</c:f>
                  <c:strCache>
                    <c:ptCount val="1"/>
                    <c:pt idx="0">
                      <c:v>DO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{4FB8D131-8AAB-4D7B-8917-FF3738F4C961}</c15:txfldGUID>
                      <c15:f>Berekening!$Q$70</c15:f>
                      <c15:dlblFieldTableCache>
                        <c:ptCount val="1"/>
                        <c:pt idx="0">
                          <c:v>DO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6EE0-408F-9798-426CC0CB843C}"/>
                </c:ext>
              </c:extLst>
            </c:dLbl>
            <c:dLbl>
              <c:idx val="13"/>
              <c:tx>
                <c:strRef>
                  <c:f>Berekening!$R$70</c:f>
                  <c:strCache>
                    <c:ptCount val="1"/>
                    <c:pt idx="0">
                      <c:v>VR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{48066F99-3EE3-4025-899E-4997F3F6E689}</c15:txfldGUID>
                      <c15:f>Berekening!$R$70</c15:f>
                      <c15:dlblFieldTableCache>
                        <c:ptCount val="1"/>
                        <c:pt idx="0">
                          <c:v>VR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6EE0-408F-9798-426CC0CB843C}"/>
                </c:ext>
              </c:extLst>
            </c:dLbl>
            <c:dLbl>
              <c:idx val="14"/>
              <c:tx>
                <c:strRef>
                  <c:f>Berekening!$S$70</c:f>
                  <c:strCache>
                    <c:ptCount val="1"/>
                    <c:pt idx="0">
                      <c:v>ZA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{E3E1E2D9-8E14-43FB-89F7-06746623C275}</c15:txfldGUID>
                      <c15:f>Berekening!$S$70</c15:f>
                      <c15:dlblFieldTableCache>
                        <c:ptCount val="1"/>
                        <c:pt idx="0">
                          <c:v>ZA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6EE0-408F-9798-426CC0CB843C}"/>
                </c:ext>
              </c:extLst>
            </c:dLbl>
            <c:dLbl>
              <c:idx val="15"/>
              <c:tx>
                <c:strRef>
                  <c:f>Berekening!$T$70</c:f>
                  <c:strCache>
                    <c:ptCount val="1"/>
                    <c:pt idx="0">
                      <c:v>ZO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{E8DDA957-5E92-489D-AA02-624C739F3863}</c15:txfldGUID>
                      <c15:f>Berekening!$T$70</c15:f>
                      <c15:dlblFieldTableCache>
                        <c:ptCount val="1"/>
                        <c:pt idx="0">
                          <c:v>ZO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6EE0-408F-9798-426CC0CB843C}"/>
                </c:ext>
              </c:extLst>
            </c:dLbl>
            <c:dLbl>
              <c:idx val="16"/>
              <c:tx>
                <c:strRef>
                  <c:f>Berekening!$U$70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{DA045E83-D69A-4191-8915-BE6946BCAADF}</c15:txfldGUID>
                      <c15:f>Berekening!$U$70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6EE0-408F-9798-426CC0CB843C}"/>
                </c:ext>
              </c:extLst>
            </c:dLbl>
            <c:dLbl>
              <c:idx val="17"/>
              <c:tx>
                <c:strRef>
                  <c:f>Berekening!$V$70</c:f>
                  <c:strCache>
                    <c:ptCount val="1"/>
                    <c:pt idx="0">
                      <c:v>DI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{8AAB7412-7A1E-4C85-A578-19F4890B38C6}</c15:txfldGUID>
                      <c15:f>Berekening!$V$70</c15:f>
                      <c15:dlblFieldTableCache>
                        <c:ptCount val="1"/>
                        <c:pt idx="0">
                          <c:v>DI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6EE0-408F-9798-426CC0CB843C}"/>
                </c:ext>
              </c:extLst>
            </c:dLbl>
            <c:dLbl>
              <c:idx val="18"/>
              <c:tx>
                <c:strRef>
                  <c:f>Berekening!$W$70</c:f>
                  <c:strCache>
                    <c:ptCount val="1"/>
                    <c:pt idx="0">
                      <c:v>WO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{5C0C94EC-EE97-412E-9023-F3344E4E9A6A}</c15:txfldGUID>
                      <c15:f>Berekening!$W$70</c15:f>
                      <c15:dlblFieldTableCache>
                        <c:ptCount val="1"/>
                        <c:pt idx="0">
                          <c:v>WO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6EE0-408F-9798-426CC0CB843C}"/>
                </c:ext>
              </c:extLst>
            </c:dLbl>
            <c:dLbl>
              <c:idx val="19"/>
              <c:tx>
                <c:strRef>
                  <c:f>Berekening!$X$70</c:f>
                  <c:strCache>
                    <c:ptCount val="1"/>
                    <c:pt idx="0">
                      <c:v>DO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{B30C9CC5-2F5F-46B1-B92A-25EEF118F7D3}</c15:txfldGUID>
                      <c15:f>Berekening!$X$70</c15:f>
                      <c15:dlblFieldTableCache>
                        <c:ptCount val="1"/>
                        <c:pt idx="0">
                          <c:v>DO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6EE0-408F-9798-426CC0CB843C}"/>
                </c:ext>
              </c:extLst>
            </c:dLbl>
            <c:dLbl>
              <c:idx val="20"/>
              <c:tx>
                <c:strRef>
                  <c:f>Berekening!$Y$70</c:f>
                  <c:strCache>
                    <c:ptCount val="1"/>
                    <c:pt idx="0">
                      <c:v>VR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{E431FADC-BDE1-4174-A348-AB497A18DDF5}</c15:txfldGUID>
                      <c15:f>Berekening!$Y$70</c15:f>
                      <c15:dlblFieldTableCache>
                        <c:ptCount val="1"/>
                        <c:pt idx="0">
                          <c:v>VR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6EE0-408F-9798-426CC0CB843C}"/>
                </c:ext>
              </c:extLst>
            </c:dLbl>
            <c:dLbl>
              <c:idx val="21"/>
              <c:tx>
                <c:strRef>
                  <c:f>Berekening!$Z$70</c:f>
                  <c:strCache>
                    <c:ptCount val="1"/>
                    <c:pt idx="0">
                      <c:v>ZA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{AFC7AC8E-63D5-4942-BCD5-AB390F54911B}</c15:txfldGUID>
                      <c15:f>Berekening!$Z$70</c15:f>
                      <c15:dlblFieldTableCache>
                        <c:ptCount val="1"/>
                        <c:pt idx="0">
                          <c:v>ZA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6EE0-408F-9798-426CC0CB843C}"/>
                </c:ext>
              </c:extLst>
            </c:dLbl>
            <c:dLbl>
              <c:idx val="22"/>
              <c:tx>
                <c:strRef>
                  <c:f>Berekening!$AA$70</c:f>
                  <c:strCache>
                    <c:ptCount val="1"/>
                    <c:pt idx="0">
                      <c:v>ZO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{CB280356-B8CB-4375-AFA0-E8050B448B30}</c15:txfldGUID>
                      <c15:f>Berekening!$AA$70</c15:f>
                      <c15:dlblFieldTableCache>
                        <c:ptCount val="1"/>
                        <c:pt idx="0">
                          <c:v>ZO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6EE0-408F-9798-426CC0CB843C}"/>
                </c:ext>
              </c:extLst>
            </c:dLbl>
            <c:dLbl>
              <c:idx val="23"/>
              <c:tx>
                <c:strRef>
                  <c:f>Berekening!$AB$70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{71847E2F-F29C-4825-9768-E459AA38E98A}</c15:txfldGUID>
                      <c15:f>Berekening!$AB$70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6EE0-408F-9798-426CC0CB843C}"/>
                </c:ext>
              </c:extLst>
            </c:dLbl>
            <c:dLbl>
              <c:idx val="24"/>
              <c:tx>
                <c:strRef>
                  <c:f>Berekening!$AC$70</c:f>
                  <c:strCache>
                    <c:ptCount val="1"/>
                    <c:pt idx="0">
                      <c:v>DI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{89DF43DD-02FE-4D58-A452-E129D32DDD5C}</c15:txfldGUID>
                      <c15:f>Berekening!$AC$70</c15:f>
                      <c15:dlblFieldTableCache>
                        <c:ptCount val="1"/>
                        <c:pt idx="0">
                          <c:v>DI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6EE0-408F-9798-426CC0CB843C}"/>
                </c:ext>
              </c:extLst>
            </c:dLbl>
            <c:dLbl>
              <c:idx val="25"/>
              <c:tx>
                <c:strRef>
                  <c:f>Berekening!$AD$70</c:f>
                  <c:strCache>
                    <c:ptCount val="1"/>
                    <c:pt idx="0">
                      <c:v>WO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{94FEEF53-785A-4C8D-B7E8-FF8A9B5DA9FA}</c15:txfldGUID>
                      <c15:f>Berekening!$AD$70</c15:f>
                      <c15:dlblFieldTableCache>
                        <c:ptCount val="1"/>
                        <c:pt idx="0">
                          <c:v>WO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6EE0-408F-9798-426CC0CB843C}"/>
                </c:ext>
              </c:extLst>
            </c:dLbl>
            <c:dLbl>
              <c:idx val="26"/>
              <c:tx>
                <c:strRef>
                  <c:f>Berekening!$AE$70</c:f>
                  <c:strCache>
                    <c:ptCount val="1"/>
                    <c:pt idx="0">
                      <c:v>DO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{903E305B-8333-4DC9-BD3B-61934E6E2ACE}</c15:txfldGUID>
                      <c15:f>Berekening!$AE$70</c15:f>
                      <c15:dlblFieldTableCache>
                        <c:ptCount val="1"/>
                        <c:pt idx="0">
                          <c:v>DO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6EE0-408F-9798-426CC0CB843C}"/>
                </c:ext>
              </c:extLst>
            </c:dLbl>
            <c:dLbl>
              <c:idx val="27"/>
              <c:tx>
                <c:strRef>
                  <c:f>Berekening!$AF$70</c:f>
                  <c:strCache>
                    <c:ptCount val="1"/>
                    <c:pt idx="0">
                      <c:v>VR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{111ED16B-0F2A-4D1F-8C6A-DA09A838BC6F}</c15:txfldGUID>
                      <c15:f>Berekening!$AF$70</c15:f>
                      <c15:dlblFieldTableCache>
                        <c:ptCount val="1"/>
                        <c:pt idx="0">
                          <c:v>VR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6EE0-408F-9798-426CC0CB843C}"/>
                </c:ext>
              </c:extLst>
            </c:dLbl>
            <c:dLbl>
              <c:idx val="28"/>
              <c:tx>
                <c:strRef>
                  <c:f>Berekening!$AG$70</c:f>
                  <c:strCache>
                    <c:ptCount val="1"/>
                    <c:pt idx="0">
                      <c:v>ZA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{35D40EA6-834A-43D8-9762-FBF287EB8AAE}</c15:txfldGUID>
                      <c15:f>Berekening!$AG$70</c15:f>
                      <c15:dlblFieldTableCache>
                        <c:ptCount val="1"/>
                        <c:pt idx="0">
                          <c:v>ZA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6EE0-408F-9798-426CC0CB843C}"/>
                </c:ext>
              </c:extLst>
            </c:dLbl>
            <c:dLbl>
              <c:idx val="29"/>
              <c:tx>
                <c:strRef>
                  <c:f>Berekening!$AH$70</c:f>
                  <c:strCache>
                    <c:ptCount val="1"/>
                    <c:pt idx="0">
                      <c:v>ZO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{1394C00A-75EE-4638-84A1-599BD238FA24}</c15:txfldGUID>
                      <c15:f>Berekening!$AH$70</c15:f>
                      <c15:dlblFieldTableCache>
                        <c:ptCount val="1"/>
                        <c:pt idx="0">
                          <c:v>ZO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6EE0-408F-9798-426CC0CB84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nl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Berekening!$E$69:$AH$69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6EE0-408F-9798-426CC0CB843C}"/>
            </c:ext>
          </c:extLst>
        </c:ser>
        <c:ser>
          <c:idx val="25"/>
          <c:order val="25"/>
          <c:tx>
            <c:strRef>
              <c:f>Berekening!$D$59</c:f>
              <c:strCache>
                <c:ptCount val="1"/>
                <c:pt idx="0">
                  <c:v>feb 2017 -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Berekening!$E$59:$AH$59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6EE0-408F-9798-426CC0CB843C}"/>
            </c:ext>
          </c:extLst>
        </c:ser>
        <c:ser>
          <c:idx val="26"/>
          <c:order val="26"/>
          <c:tx>
            <c:strRef>
              <c:f>Berekening!$D$62</c:f>
              <c:strCache>
                <c:ptCount val="1"/>
                <c:pt idx="0">
                  <c:v>mrt 2017 -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Berekening!$E$62:$AH$62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6EE0-408F-9798-426CC0CB8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29520"/>
        <c:axId val="67341408"/>
      </c:lineChart>
      <c:dateAx>
        <c:axId val="139029520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67341408"/>
        <c:crosses val="autoZero"/>
        <c:auto val="1"/>
        <c:lblOffset val="100"/>
        <c:baseTimeUnit val="days"/>
      </c:dateAx>
      <c:valAx>
        <c:axId val="67341408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39029520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nl-NL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VensterVerschuiving" horiz="1" max="1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323850</xdr:colOff>
      <xdr:row>1</xdr:row>
      <xdr:rowOff>190500</xdr:rowOff>
    </xdr:from>
    <xdr:to>
      <xdr:col>6</xdr:col>
      <xdr:colOff>12954</xdr:colOff>
      <xdr:row>16</xdr:row>
      <xdr:rowOff>161925</xdr:rowOff>
    </xdr:to>
    <xdr:graphicFrame macro="">
      <xdr:nvGraphicFramePr>
        <xdr:cNvPr id="7" name="TiijdlijnGrafiek" descr="Scrollable timeline of the project activities." title="Timeline Char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Schuifbalk" descr="Click the scroll bar to modify the project time frame shown on the Timeline Chart or enter the start date for the display of project activities in cell D20.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Activiteiten" displayName="Activiteiten" ref="B22:F34" totalsRowShown="0" headerRowDxfId="6" dataDxfId="5">
  <autoFilter ref="B22:F34"/>
  <sortState ref="C20:F25">
    <sortCondition ref="D19:D25"/>
  </sortState>
  <tableColumns count="5">
    <tableColumn id="5" name="Id" dataDxfId="4">
      <calculatedColumnFormula>N(B22)+1</calculatedColumnFormula>
    </tableColumn>
    <tableColumn id="1" name="ACTIVITEIT" dataDxfId="3"/>
    <tableColumn id="2" name="BEGIN" dataDxfId="2">
      <calculatedColumnFormula>D22+10</calculatedColumnFormula>
    </tableColumn>
    <tableColumn id="3" name="EINDE" dataDxfId="1"/>
    <tableColumn id="4" name="OPMERKINGEN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Tabel met activiteiten" altTextSummary="In deze tabel kunt u activiteiten invoeren en beheren. De tabel bevat de kolommen Activiteit, Begin, Einde en Opmerkingen. Alle activiteiten die in de tabel worden ingevoerd, verschijnen in de tijdlijngrafiek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34"/>
  <sheetViews>
    <sheetView showGridLines="0" tabSelected="1" topLeftCell="A10" zoomScaleNormal="100" workbookViewId="0">
      <selection activeCell="F24" sqref="F24"/>
    </sheetView>
  </sheetViews>
  <sheetFormatPr defaultRowHeight="17.25" customHeight="1" x14ac:dyDescent="0.2"/>
  <cols>
    <col min="1" max="1" width="5.5703125" style="8" customWidth="1"/>
    <col min="2" max="2" width="7.85546875" style="8" hidden="1" customWidth="1"/>
    <col min="3" max="3" width="31" style="8" customWidth="1"/>
    <col min="4" max="5" width="18.42578125" style="8" customWidth="1"/>
    <col min="6" max="6" width="56.85546875" style="8" customWidth="1"/>
    <col min="7" max="7" width="5.5703125" style="8" customWidth="1"/>
    <col min="8" max="16384" width="9.140625" style="8"/>
  </cols>
  <sheetData>
    <row r="1" spans="1:7" s="7" customFormat="1" ht="47.25" customHeight="1" thickBot="1" x14ac:dyDescent="0.25">
      <c r="A1" s="4"/>
      <c r="B1" s="5"/>
      <c r="C1" s="19" t="s">
        <v>17</v>
      </c>
      <c r="D1" s="4"/>
      <c r="E1" s="4"/>
      <c r="F1" s="4"/>
      <c r="G1" s="6"/>
    </row>
    <row r="2" spans="1:7" ht="17.25" customHeight="1" thickTop="1" x14ac:dyDescent="0.2">
      <c r="C2" s="9"/>
    </row>
    <row r="18" spans="2:6" ht="17.25" customHeight="1" thickBot="1" x14ac:dyDescent="0.25">
      <c r="C18" s="10"/>
      <c r="D18" s="10"/>
      <c r="E18" s="10"/>
      <c r="F18" s="10"/>
    </row>
    <row r="19" spans="2:6" ht="17.25" customHeight="1" thickTop="1" x14ac:dyDescent="0.2">
      <c r="C19" s="11"/>
      <c r="D19" s="11"/>
      <c r="E19" s="11"/>
      <c r="F19" s="11"/>
    </row>
    <row r="20" spans="2:6" ht="17.25" customHeight="1" x14ac:dyDescent="0.3">
      <c r="C20" s="17" t="s">
        <v>18</v>
      </c>
      <c r="D20" s="18">
        <f ca="1">TODAY()-3</f>
        <v>42784</v>
      </c>
      <c r="E20" s="11"/>
      <c r="F20" s="11"/>
    </row>
    <row r="21" spans="2:6" ht="17.25" customHeight="1" x14ac:dyDescent="0.2">
      <c r="C21" s="11"/>
      <c r="D21" s="11"/>
      <c r="E21" s="11"/>
      <c r="F21" s="11"/>
    </row>
    <row r="22" spans="2:6" ht="17.25" customHeight="1" x14ac:dyDescent="0.2">
      <c r="B22" s="12" t="s">
        <v>5</v>
      </c>
      <c r="C22" s="13" t="s">
        <v>13</v>
      </c>
      <c r="D22" s="13" t="s">
        <v>14</v>
      </c>
      <c r="E22" s="13" t="s">
        <v>15</v>
      </c>
      <c r="F22" s="13" t="s">
        <v>16</v>
      </c>
    </row>
    <row r="23" spans="2:6" ht="17.25" customHeight="1" x14ac:dyDescent="0.2">
      <c r="B23" s="12">
        <f t="shared" ref="B23:B28" si="0">N(B22)+1</f>
        <v>1</v>
      </c>
      <c r="C23" s="14" t="s">
        <v>24</v>
      </c>
      <c r="D23" s="15">
        <v>42779</v>
      </c>
      <c r="E23" s="15">
        <v>42800</v>
      </c>
      <c r="F23" s="14"/>
    </row>
    <row r="24" spans="2:6" ht="17.25" customHeight="1" x14ac:dyDescent="0.2">
      <c r="B24" s="12">
        <f t="shared" si="0"/>
        <v>2</v>
      </c>
      <c r="C24" s="14" t="s">
        <v>19</v>
      </c>
      <c r="D24" s="15">
        <v>42779</v>
      </c>
      <c r="E24" s="15">
        <f>Activiteiten[[#This Row],[BEGIN]]+1</f>
        <v>42780</v>
      </c>
      <c r="F24" s="14" t="s">
        <v>36</v>
      </c>
    </row>
    <row r="25" spans="2:6" ht="17.25" customHeight="1" x14ac:dyDescent="0.2">
      <c r="B25" s="12">
        <f t="shared" si="0"/>
        <v>3</v>
      </c>
      <c r="C25" s="14" t="s">
        <v>21</v>
      </c>
      <c r="D25" s="15">
        <f>D24+1</f>
        <v>42780</v>
      </c>
      <c r="E25" s="15">
        <f>Activiteiten[[#This Row],[BEGIN]]+0</f>
        <v>42780</v>
      </c>
      <c r="F25" s="14" t="s">
        <v>20</v>
      </c>
    </row>
    <row r="26" spans="2:6" ht="17.25" customHeight="1" x14ac:dyDescent="0.2">
      <c r="B26" s="12">
        <f t="shared" si="0"/>
        <v>4</v>
      </c>
      <c r="C26" s="14" t="s">
        <v>22</v>
      </c>
      <c r="D26" s="15">
        <v>42786</v>
      </c>
      <c r="E26" s="15">
        <v>42793</v>
      </c>
      <c r="F26" s="14" t="s">
        <v>35</v>
      </c>
    </row>
    <row r="27" spans="2:6" ht="17.25" customHeight="1" x14ac:dyDescent="0.2">
      <c r="B27" s="12">
        <f t="shared" si="0"/>
        <v>5</v>
      </c>
      <c r="C27" s="14" t="s">
        <v>23</v>
      </c>
      <c r="D27" s="15">
        <v>42793</v>
      </c>
      <c r="E27" s="15">
        <v>42800</v>
      </c>
      <c r="F27" s="14" t="s">
        <v>34</v>
      </c>
    </row>
    <row r="28" spans="2:6" ht="17.25" customHeight="1" x14ac:dyDescent="0.2">
      <c r="B28" s="12">
        <f t="shared" si="0"/>
        <v>6</v>
      </c>
      <c r="C28" s="14"/>
      <c r="D28" s="15"/>
      <c r="E28" s="15"/>
      <c r="F28" s="14"/>
    </row>
    <row r="29" spans="2:6" ht="17.25" customHeight="1" x14ac:dyDescent="0.2">
      <c r="B29" s="16">
        <f t="shared" ref="B29:B34" si="1">N(B28)+1</f>
        <v>7</v>
      </c>
      <c r="C29" s="14" t="s">
        <v>25</v>
      </c>
      <c r="D29" s="15">
        <v>42779</v>
      </c>
      <c r="E29" s="15">
        <v>42800</v>
      </c>
      <c r="F29" s="14" t="s">
        <v>26</v>
      </c>
    </row>
    <row r="30" spans="2:6" ht="17.25" customHeight="1" x14ac:dyDescent="0.2">
      <c r="B30" s="16">
        <f t="shared" si="1"/>
        <v>8</v>
      </c>
      <c r="C30" s="14" t="s">
        <v>27</v>
      </c>
      <c r="D30" s="15">
        <v>42779</v>
      </c>
      <c r="E30" s="15">
        <v>42780</v>
      </c>
      <c r="F30" s="14" t="s">
        <v>28</v>
      </c>
    </row>
    <row r="31" spans="2:6" ht="17.25" customHeight="1" x14ac:dyDescent="0.2">
      <c r="B31" s="16">
        <f t="shared" si="1"/>
        <v>9</v>
      </c>
      <c r="C31" s="14" t="s">
        <v>29</v>
      </c>
      <c r="D31" s="15">
        <f>D30+0</f>
        <v>42779</v>
      </c>
      <c r="E31" s="15">
        <f>Activiteiten[[#This Row],[BEGIN]]+0</f>
        <v>42779</v>
      </c>
      <c r="F31" s="14" t="s">
        <v>30</v>
      </c>
    </row>
    <row r="32" spans="2:6" ht="17.25" customHeight="1" x14ac:dyDescent="0.2">
      <c r="B32" s="16">
        <f t="shared" si="1"/>
        <v>10</v>
      </c>
      <c r="C32" s="14" t="s">
        <v>31</v>
      </c>
      <c r="D32" s="15">
        <f>D31+0</f>
        <v>42779</v>
      </c>
      <c r="E32" s="15">
        <f>Activiteiten[[#This Row],[BEGIN]]+1</f>
        <v>42780</v>
      </c>
      <c r="F32" s="14" t="s">
        <v>32</v>
      </c>
    </row>
    <row r="33" spans="2:6" ht="17.25" customHeight="1" x14ac:dyDescent="0.2">
      <c r="B33" s="16">
        <f t="shared" si="1"/>
        <v>11</v>
      </c>
      <c r="C33" s="14" t="s">
        <v>33</v>
      </c>
      <c r="D33" s="15">
        <v>42780</v>
      </c>
      <c r="E33" s="15"/>
      <c r="F33" s="14"/>
    </row>
    <row r="34" spans="2:6" ht="17.25" customHeight="1" x14ac:dyDescent="0.2">
      <c r="B34" s="16">
        <f t="shared" si="1"/>
        <v>12</v>
      </c>
      <c r="C34" s="14"/>
      <c r="D34" s="15"/>
      <c r="E34" s="15"/>
      <c r="F34" s="14"/>
    </row>
  </sheetData>
  <sheetProtection selectLockedCells="1"/>
  <printOptions horizontalCentered="1"/>
  <pageMargins left="0.25" right="0.25" top="0.5" bottom="0.5" header="0.3" footer="0.3"/>
  <pageSetup paperSize="9"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huifbalk">
              <controlPr defaultSize="0" autoPict="0" altText="Click the scroll bar to modify the project time frame shown on the Timeline Chart or enter the start date for the display of project activities in cell D20.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topLeftCell="A10" workbookViewId="0">
      <selection activeCell="F34" sqref="F34"/>
    </sheetView>
  </sheetViews>
  <sheetFormatPr defaultRowHeight="12.75" x14ac:dyDescent="0.2"/>
  <cols>
    <col min="3" max="3" width="22.28515625" customWidth="1"/>
    <col min="4" max="4" width="18" customWidth="1"/>
    <col min="5" max="34" width="10.85546875" customWidth="1"/>
    <col min="35" max="35" width="17.5703125" customWidth="1"/>
  </cols>
  <sheetData>
    <row r="1" spans="1:6" x14ac:dyDescent="0.2">
      <c r="A1" t="s">
        <v>9</v>
      </c>
    </row>
    <row r="3" spans="1:6" x14ac:dyDescent="0.2">
      <c r="C3" t="s">
        <v>10</v>
      </c>
      <c r="D3" s="1">
        <f ca="1">TODAY()</f>
        <v>42787</v>
      </c>
      <c r="E3" s="1"/>
    </row>
    <row r="4" spans="1:6" x14ac:dyDescent="0.2">
      <c r="D4">
        <v>5</v>
      </c>
    </row>
    <row r="6" spans="1:6" x14ac:dyDescent="0.2">
      <c r="E6" t="e">
        <f>NA()</f>
        <v>#N/A</v>
      </c>
    </row>
    <row r="7" spans="1:6" x14ac:dyDescent="0.2">
      <c r="E7" t="e">
        <f>NA()</f>
        <v>#N/A</v>
      </c>
    </row>
    <row r="8" spans="1:6" x14ac:dyDescent="0.2">
      <c r="E8" t="e">
        <f>NA()</f>
        <v>#N/A</v>
      </c>
    </row>
    <row r="9" spans="1:6" x14ac:dyDescent="0.2">
      <c r="C9" s="2" t="s">
        <v>12</v>
      </c>
      <c r="D9">
        <f ca="1">SUMPRODUCT( ((Activiteiten[BEGIN]&gt;=StartdatumWindow)+(Activiteiten[EINDE]&gt;=StartdatumWindow)&gt;0)*(Activiteiten[BEGIN]&lt;=(StartdatumWindow+VensterDagen-1)) )</f>
        <v>4</v>
      </c>
      <c r="E9" t="e">
        <f>NA()</f>
        <v>#N/A</v>
      </c>
    </row>
    <row r="10" spans="1:6" x14ac:dyDescent="0.2">
      <c r="D10">
        <v>9</v>
      </c>
      <c r="E10" t="e">
        <f>NA()</f>
        <v>#N/A</v>
      </c>
    </row>
    <row r="11" spans="1:6" x14ac:dyDescent="0.2">
      <c r="D11">
        <f ca="1">D10-MIN(D10,D9)</f>
        <v>5</v>
      </c>
      <c r="E11" t="e">
        <f>NA()</f>
        <v>#N/A</v>
      </c>
    </row>
    <row r="12" spans="1:6" x14ac:dyDescent="0.2">
      <c r="E12" t="e">
        <f>NA()</f>
        <v>#N/A</v>
      </c>
    </row>
    <row r="13" spans="1:6" x14ac:dyDescent="0.2">
      <c r="C13" s="2"/>
      <c r="E13" t="e">
        <f>NA()</f>
        <v>#N/A</v>
      </c>
    </row>
    <row r="14" spans="1:6" x14ac:dyDescent="0.2">
      <c r="C14" s="2"/>
      <c r="E14" t="e">
        <f>NA()</f>
        <v>#N/A</v>
      </c>
    </row>
    <row r="15" spans="1:6" x14ac:dyDescent="0.2">
      <c r="C15" s="2"/>
      <c r="E15">
        <f t="array" aca="1" ref="E15" ca="1">INDEX(Activiteiten[Id],MATCH(1, ((Activiteiten[BEGIN]&gt;=StartdatumWindow)+(Activiteiten[EINDE]&gt;=StartdatumWindow)&gt;0)*(Activiteiten[BEGIN]&lt;=(StartdatumWindow+VensterDagen-1)), 0))</f>
        <v>1</v>
      </c>
      <c r="F15" t="e">
        <f t="shared" ref="F15:F23" ca="1" si="0">OFFSET(E15,-$D$11,)</f>
        <v>#N/A</v>
      </c>
    </row>
    <row r="16" spans="1:6" x14ac:dyDescent="0.2">
      <c r="C16" s="2"/>
      <c r="E16">
        <f t="array" aca="1" ref="E16" ca="1">INDEX(Activiteiten[Id],MATCH(1, (Activiteiten[Id]&gt;E15)*((Activiteiten[BEGIN]&gt;=StartdatumWindow)+(Activiteiten[EINDE]&gt;=StartdatumWindow)&gt;0)*(Activiteiten[BEGIN]&lt;=(StartdatumWindow+VensterDagen-1)), 0))</f>
        <v>4</v>
      </c>
      <c r="F16" t="e">
        <f t="shared" ca="1" si="0"/>
        <v>#N/A</v>
      </c>
    </row>
    <row r="17" spans="1:35" x14ac:dyDescent="0.2">
      <c r="C17" s="2"/>
      <c r="E17">
        <f t="array" aca="1" ref="E17" ca="1">INDEX(Activiteiten[Id],MATCH(1, (Activiteiten[Id]&gt;E16)*((Activiteiten[BEGIN]&gt;=StartdatumWindow)+(Activiteiten[EINDE]&gt;=StartdatumWindow)&gt;0)*(Activiteiten[BEGIN]&lt;=(StartdatumWindow+VensterDagen-1)), 0))</f>
        <v>5</v>
      </c>
      <c r="F17" t="e">
        <f t="shared" ca="1" si="0"/>
        <v>#N/A</v>
      </c>
    </row>
    <row r="18" spans="1:35" x14ac:dyDescent="0.2">
      <c r="E18">
        <f t="array" aca="1" ref="E18" ca="1">INDEX(Activiteiten[Id],MATCH(1, (Activiteiten[Id]&gt;E17)*((Activiteiten[BEGIN]&gt;=StartdatumWindow)+(Activiteiten[EINDE]&gt;=StartdatumWindow)&gt;0)*(Activiteiten[BEGIN]&lt;=(StartdatumWindow+VensterDagen-1)), 0))</f>
        <v>7</v>
      </c>
      <c r="F18" t="e">
        <f t="shared" ca="1" si="0"/>
        <v>#N/A</v>
      </c>
    </row>
    <row r="19" spans="1:35" x14ac:dyDescent="0.2">
      <c r="E19" t="e">
        <f t="array" aca="1" ref="E19" ca="1">INDEX(Activiteiten[Id],MATCH(1, (Activiteiten[Id]&gt;E18)*((Activiteiten[BEGIN]&gt;=StartdatumWindow)+(Activiteiten[EINDE]&gt;=StartdatumWindow)&gt;0)*(Activiteiten[BEGIN]&lt;=(StartdatumWindow+VensterDagen-1)), 0))</f>
        <v>#N/A</v>
      </c>
      <c r="F19" t="e">
        <f t="shared" ca="1" si="0"/>
        <v>#N/A</v>
      </c>
    </row>
    <row r="20" spans="1:35" x14ac:dyDescent="0.2">
      <c r="E20" t="e">
        <f t="array" aca="1" ref="E20" ca="1">INDEX(Activiteiten[Id],MATCH(1, (Activiteiten[Id]&gt;E19)*((Activiteiten[BEGIN]&gt;=StartdatumWindow)+(Activiteiten[EINDE]&gt;=StartdatumWindow)&gt;0)*(Activiteiten[BEGIN]&lt;=(StartdatumWindow+VensterDagen-1)), 0))</f>
        <v>#N/A</v>
      </c>
      <c r="F20">
        <f t="shared" ca="1" si="0"/>
        <v>1</v>
      </c>
    </row>
    <row r="21" spans="1:35" x14ac:dyDescent="0.2">
      <c r="E21" t="e">
        <f t="array" aca="1" ref="E21" ca="1">INDEX(Activiteiten[Id],MATCH(1, (Activiteiten[Id]&gt;E20)*((Activiteiten[BEGIN]&gt;=StartdatumWindow)+(Activiteiten[EINDE]&gt;=StartdatumWindow)&gt;0)*(Activiteiten[BEGIN]&lt;=(StartdatumWindow+VensterDagen-1)), 0))</f>
        <v>#N/A</v>
      </c>
      <c r="F21">
        <f t="shared" ca="1" si="0"/>
        <v>4</v>
      </c>
    </row>
    <row r="22" spans="1:35" x14ac:dyDescent="0.2">
      <c r="E22" t="e">
        <f t="array" aca="1" ref="E22" ca="1">INDEX(Activiteiten[Id],MATCH(1, (Activiteiten[Id]&gt;E21)*((Activiteiten[BEGIN]&gt;=StartdatumWindow)+(Activiteiten[EINDE]&gt;=StartdatumWindow)&gt;0)*(Activiteiten[BEGIN]&lt;=(StartdatumWindow+VensterDagen-1)), 0))</f>
        <v>#N/A</v>
      </c>
      <c r="F22">
        <f t="shared" ca="1" si="0"/>
        <v>5</v>
      </c>
    </row>
    <row r="23" spans="1:35" x14ac:dyDescent="0.2">
      <c r="E23" t="e">
        <f t="array" aca="1" ref="E23" ca="1">INDEX(Activiteiten[Id],MATCH(1, (Activiteiten[Id]&gt;E22)*((Activiteiten[BEGIN]&gt;=StartdatumWindow)+(Activiteiten[EINDE]&gt;=StartdatumWindow)&gt;0)*(Activiteiten[BEGIN]&lt;=(StartdatumWindow+VensterDagen-1)), 0))</f>
        <v>#N/A</v>
      </c>
      <c r="F23">
        <f t="shared" ca="1" si="0"/>
        <v>7</v>
      </c>
    </row>
    <row r="25" spans="1:35" x14ac:dyDescent="0.2">
      <c r="C25" t="s">
        <v>4</v>
      </c>
      <c r="D25" s="1">
        <f ca="1">Startdatum+VensterVerschuiving</f>
        <v>42784</v>
      </c>
    </row>
    <row r="26" spans="1:35" x14ac:dyDescent="0.2">
      <c r="C26" t="s">
        <v>3</v>
      </c>
      <c r="D26">
        <v>0</v>
      </c>
    </row>
    <row r="28" spans="1:35" x14ac:dyDescent="0.2">
      <c r="C28" t="s">
        <v>1</v>
      </c>
      <c r="D28" s="2">
        <f ca="1">Projecttijdlijn!D20</f>
        <v>42784</v>
      </c>
    </row>
    <row r="29" spans="1:35" x14ac:dyDescent="0.2">
      <c r="C29" t="s">
        <v>2</v>
      </c>
      <c r="D29">
        <v>30</v>
      </c>
    </row>
    <row r="31" spans="1:35" x14ac:dyDescent="0.2">
      <c r="A31" t="s">
        <v>8</v>
      </c>
      <c r="B31" t="s">
        <v>6</v>
      </c>
      <c r="C31" t="s">
        <v>7</v>
      </c>
      <c r="D31" t="s">
        <v>0</v>
      </c>
      <c r="E31" s="1">
        <f ca="1">StartdatumWindow</f>
        <v>42784</v>
      </c>
      <c r="F31" s="1">
        <f t="shared" ref="F31:AI31" ca="1" si="1">E31+1</f>
        <v>42785</v>
      </c>
      <c r="G31" s="1">
        <f t="shared" ca="1" si="1"/>
        <v>42786</v>
      </c>
      <c r="H31" s="1">
        <f t="shared" ca="1" si="1"/>
        <v>42787</v>
      </c>
      <c r="I31" s="1">
        <f t="shared" ca="1" si="1"/>
        <v>42788</v>
      </c>
      <c r="J31" s="1">
        <f t="shared" ca="1" si="1"/>
        <v>42789</v>
      </c>
      <c r="K31" s="1">
        <f t="shared" ca="1" si="1"/>
        <v>42790</v>
      </c>
      <c r="L31" s="1">
        <f t="shared" ca="1" si="1"/>
        <v>42791</v>
      </c>
      <c r="M31" s="1">
        <f t="shared" ca="1" si="1"/>
        <v>42792</v>
      </c>
      <c r="N31" s="1">
        <f t="shared" ca="1" si="1"/>
        <v>42793</v>
      </c>
      <c r="O31" s="1">
        <f t="shared" ca="1" si="1"/>
        <v>42794</v>
      </c>
      <c r="P31" s="1">
        <f t="shared" ca="1" si="1"/>
        <v>42795</v>
      </c>
      <c r="Q31" s="1">
        <f t="shared" ca="1" si="1"/>
        <v>42796</v>
      </c>
      <c r="R31" s="1">
        <f t="shared" ca="1" si="1"/>
        <v>42797</v>
      </c>
      <c r="S31" s="1">
        <f t="shared" ca="1" si="1"/>
        <v>42798</v>
      </c>
      <c r="T31" s="1">
        <f t="shared" ca="1" si="1"/>
        <v>42799</v>
      </c>
      <c r="U31" s="1">
        <f t="shared" ca="1" si="1"/>
        <v>42800</v>
      </c>
      <c r="V31" s="1">
        <f t="shared" ca="1" si="1"/>
        <v>42801</v>
      </c>
      <c r="W31" s="1">
        <f t="shared" ca="1" si="1"/>
        <v>42802</v>
      </c>
      <c r="X31" s="1">
        <f t="shared" ca="1" si="1"/>
        <v>42803</v>
      </c>
      <c r="Y31" s="1">
        <f t="shared" ca="1" si="1"/>
        <v>42804</v>
      </c>
      <c r="Z31" s="1">
        <f t="shared" ca="1" si="1"/>
        <v>42805</v>
      </c>
      <c r="AA31" s="1">
        <f t="shared" ca="1" si="1"/>
        <v>42806</v>
      </c>
      <c r="AB31" s="1">
        <f t="shared" ca="1" si="1"/>
        <v>42807</v>
      </c>
      <c r="AC31" s="1">
        <f t="shared" ca="1" si="1"/>
        <v>42808</v>
      </c>
      <c r="AD31" s="1">
        <f t="shared" ca="1" si="1"/>
        <v>42809</v>
      </c>
      <c r="AE31" s="1">
        <f t="shared" ca="1" si="1"/>
        <v>42810</v>
      </c>
      <c r="AF31" s="1">
        <f t="shared" ca="1" si="1"/>
        <v>42811</v>
      </c>
      <c r="AG31" s="1">
        <f t="shared" ca="1" si="1"/>
        <v>42812</v>
      </c>
      <c r="AH31" s="1">
        <f t="shared" ca="1" si="1"/>
        <v>42813</v>
      </c>
      <c r="AI31" s="1">
        <f t="shared" ca="1" si="1"/>
        <v>42814</v>
      </c>
    </row>
    <row r="32" spans="1:35" x14ac:dyDescent="0.2">
      <c r="A32">
        <v>11.3</v>
      </c>
      <c r="B32">
        <v>1</v>
      </c>
      <c r="C32" t="e">
        <f t="shared" ref="C32:C40" ca="1" si="2">F15</f>
        <v>#N/A</v>
      </c>
      <c r="D32" t="e">
        <f ca="1">INDEX(Activiteiten[ACTIVITEIT],MATCH($C32,Activiteiten[Id],0))</f>
        <v>#N/A</v>
      </c>
      <c r="E32" t="e">
        <f ca="1">RasterBerekening</f>
        <v>#N/A</v>
      </c>
      <c r="F32" t="e">
        <f ca="1">RasterBerekening</f>
        <v>#N/A</v>
      </c>
      <c r="G32" t="e">
        <f ca="1">RasterBerekening</f>
        <v>#N/A</v>
      </c>
      <c r="H32" t="e">
        <f ca="1">RasterBerekening</f>
        <v>#N/A</v>
      </c>
      <c r="I32" t="e">
        <f ca="1">RasterBerekening</f>
        <v>#N/A</v>
      </c>
      <c r="J32" t="e">
        <f ca="1">RasterBerekening</f>
        <v>#N/A</v>
      </c>
      <c r="K32" t="e">
        <f ca="1">RasterBerekening</f>
        <v>#N/A</v>
      </c>
      <c r="L32" t="e">
        <f ca="1">RasterBerekening</f>
        <v>#N/A</v>
      </c>
      <c r="M32" t="e">
        <f ca="1">RasterBerekening</f>
        <v>#N/A</v>
      </c>
      <c r="N32" t="e">
        <f ca="1">RasterBerekening</f>
        <v>#N/A</v>
      </c>
      <c r="O32" t="e">
        <f ca="1">RasterBerekening</f>
        <v>#N/A</v>
      </c>
      <c r="P32" t="e">
        <f ca="1">RasterBerekening</f>
        <v>#N/A</v>
      </c>
      <c r="Q32" t="e">
        <f ca="1">RasterBerekening</f>
        <v>#N/A</v>
      </c>
      <c r="R32" t="e">
        <f ca="1">RasterBerekening</f>
        <v>#N/A</v>
      </c>
      <c r="S32" t="e">
        <f ca="1">RasterBerekening</f>
        <v>#N/A</v>
      </c>
      <c r="T32" t="e">
        <f ca="1">RasterBerekening</f>
        <v>#N/A</v>
      </c>
      <c r="U32" t="e">
        <f ca="1">RasterBerekening</f>
        <v>#N/A</v>
      </c>
      <c r="V32" t="e">
        <f ca="1">RasterBerekening</f>
        <v>#N/A</v>
      </c>
      <c r="W32" t="e">
        <f ca="1">RasterBerekening</f>
        <v>#N/A</v>
      </c>
      <c r="X32" t="e">
        <f ca="1">RasterBerekening</f>
        <v>#N/A</v>
      </c>
      <c r="Y32" t="e">
        <f ca="1">RasterBerekening</f>
        <v>#N/A</v>
      </c>
      <c r="Z32" t="e">
        <f ca="1">RasterBerekening</f>
        <v>#N/A</v>
      </c>
      <c r="AA32" t="e">
        <f ca="1">RasterBerekening</f>
        <v>#N/A</v>
      </c>
      <c r="AB32" t="e">
        <f ca="1">RasterBerekening</f>
        <v>#N/A</v>
      </c>
      <c r="AC32" t="e">
        <f ca="1">RasterBerekening</f>
        <v>#N/A</v>
      </c>
      <c r="AD32" t="e">
        <f ca="1">RasterBerekening</f>
        <v>#N/A</v>
      </c>
      <c r="AE32" t="e">
        <f ca="1">RasterBerekening</f>
        <v>#N/A</v>
      </c>
      <c r="AF32" t="e">
        <f ca="1">RasterBerekening</f>
        <v>#N/A</v>
      </c>
      <c r="AG32" t="e">
        <f ca="1">RasterBerekening</f>
        <v>#N/A</v>
      </c>
      <c r="AH32" t="e">
        <f ca="1">RasterBerekening</f>
        <v>#N/A</v>
      </c>
      <c r="AI32" t="e">
        <f ca="1">RasterBerekening</f>
        <v>#N/A</v>
      </c>
    </row>
    <row r="33" spans="1:35" x14ac:dyDescent="0.2">
      <c r="A33">
        <f>A32-1</f>
        <v>10.3</v>
      </c>
      <c r="B33">
        <v>2</v>
      </c>
      <c r="C33" t="e">
        <f t="shared" ca="1" si="2"/>
        <v>#N/A</v>
      </c>
      <c r="D33" t="e">
        <f ca="1">INDEX(Activiteiten[ACTIVITEIT],MATCH($C33,Activiteiten[Id],0))</f>
        <v>#N/A</v>
      </c>
      <c r="E33" t="e">
        <f ca="1">RasterBerekening</f>
        <v>#N/A</v>
      </c>
      <c r="F33" t="e">
        <f ca="1">RasterBerekening</f>
        <v>#N/A</v>
      </c>
      <c r="G33" t="e">
        <f ca="1">RasterBerekening</f>
        <v>#N/A</v>
      </c>
      <c r="H33" t="e">
        <f ca="1">RasterBerekening</f>
        <v>#N/A</v>
      </c>
      <c r="I33" t="e">
        <f ca="1">RasterBerekening</f>
        <v>#N/A</v>
      </c>
      <c r="J33" t="e">
        <f ca="1">RasterBerekening</f>
        <v>#N/A</v>
      </c>
      <c r="K33" t="e">
        <f ca="1">RasterBerekening</f>
        <v>#N/A</v>
      </c>
      <c r="L33" t="e">
        <f ca="1">RasterBerekening</f>
        <v>#N/A</v>
      </c>
      <c r="M33" t="e">
        <f ca="1">RasterBerekening</f>
        <v>#N/A</v>
      </c>
      <c r="N33" t="e">
        <f ca="1">RasterBerekening</f>
        <v>#N/A</v>
      </c>
      <c r="O33" t="e">
        <f ca="1">RasterBerekening</f>
        <v>#N/A</v>
      </c>
      <c r="P33" t="e">
        <f ca="1">RasterBerekening</f>
        <v>#N/A</v>
      </c>
      <c r="Q33" t="e">
        <f ca="1">RasterBerekening</f>
        <v>#N/A</v>
      </c>
      <c r="R33" t="e">
        <f ca="1">RasterBerekening</f>
        <v>#N/A</v>
      </c>
      <c r="S33" t="e">
        <f ca="1">RasterBerekening</f>
        <v>#N/A</v>
      </c>
      <c r="T33" t="e">
        <f ca="1">RasterBerekening</f>
        <v>#N/A</v>
      </c>
      <c r="U33" t="e">
        <f ca="1">RasterBerekening</f>
        <v>#N/A</v>
      </c>
      <c r="V33" t="e">
        <f ca="1">RasterBerekening</f>
        <v>#N/A</v>
      </c>
      <c r="W33" t="e">
        <f ca="1">RasterBerekening</f>
        <v>#N/A</v>
      </c>
      <c r="X33" t="e">
        <f ca="1">RasterBerekening</f>
        <v>#N/A</v>
      </c>
      <c r="Y33" t="e">
        <f ca="1">RasterBerekening</f>
        <v>#N/A</v>
      </c>
      <c r="Z33" t="e">
        <f ca="1">RasterBerekening</f>
        <v>#N/A</v>
      </c>
      <c r="AA33" t="e">
        <f ca="1">RasterBerekening</f>
        <v>#N/A</v>
      </c>
      <c r="AB33" t="e">
        <f ca="1">RasterBerekening</f>
        <v>#N/A</v>
      </c>
      <c r="AC33" t="e">
        <f ca="1">RasterBerekening</f>
        <v>#N/A</v>
      </c>
      <c r="AD33" t="e">
        <f ca="1">RasterBerekening</f>
        <v>#N/A</v>
      </c>
      <c r="AE33" t="e">
        <f ca="1">RasterBerekening</f>
        <v>#N/A</v>
      </c>
      <c r="AF33" t="e">
        <f ca="1">RasterBerekening</f>
        <v>#N/A</v>
      </c>
      <c r="AG33" t="e">
        <f ca="1">RasterBerekening</f>
        <v>#N/A</v>
      </c>
      <c r="AH33" t="e">
        <f ca="1">RasterBerekening</f>
        <v>#N/A</v>
      </c>
      <c r="AI33" t="e">
        <f ca="1">RasterBerekening</f>
        <v>#N/A</v>
      </c>
    </row>
    <row r="34" spans="1:35" x14ac:dyDescent="0.2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INDEX(Activiteiten[ACTIVITEIT],MATCH($C34,Activiteiten[Id],0))</f>
        <v>#N/A</v>
      </c>
      <c r="E34" t="e">
        <f ca="1">RasterBerekening</f>
        <v>#N/A</v>
      </c>
      <c r="F34" t="e">
        <f ca="1">RasterBerekening</f>
        <v>#N/A</v>
      </c>
      <c r="G34" t="e">
        <f ca="1">RasterBerekening</f>
        <v>#N/A</v>
      </c>
      <c r="H34" t="e">
        <f ca="1">RasterBerekening</f>
        <v>#N/A</v>
      </c>
      <c r="I34" t="e">
        <f ca="1">RasterBerekening</f>
        <v>#N/A</v>
      </c>
      <c r="J34" t="e">
        <f ca="1">RasterBerekening</f>
        <v>#N/A</v>
      </c>
      <c r="K34" t="e">
        <f ca="1">RasterBerekening</f>
        <v>#N/A</v>
      </c>
      <c r="L34" t="e">
        <f ca="1">RasterBerekening</f>
        <v>#N/A</v>
      </c>
      <c r="M34" t="e">
        <f ca="1">RasterBerekening</f>
        <v>#N/A</v>
      </c>
      <c r="N34" t="e">
        <f ca="1">RasterBerekening</f>
        <v>#N/A</v>
      </c>
      <c r="O34" t="e">
        <f ca="1">RasterBerekening</f>
        <v>#N/A</v>
      </c>
      <c r="P34" t="e">
        <f ca="1">RasterBerekening</f>
        <v>#N/A</v>
      </c>
      <c r="Q34" t="e">
        <f ca="1">RasterBerekening</f>
        <v>#N/A</v>
      </c>
      <c r="R34" t="e">
        <f ca="1">RasterBerekening</f>
        <v>#N/A</v>
      </c>
      <c r="S34" t="e">
        <f ca="1">RasterBerekening</f>
        <v>#N/A</v>
      </c>
      <c r="T34" t="e">
        <f ca="1">RasterBerekening</f>
        <v>#N/A</v>
      </c>
      <c r="U34" t="e">
        <f ca="1">RasterBerekening</f>
        <v>#N/A</v>
      </c>
      <c r="V34" t="e">
        <f ca="1">RasterBerekening</f>
        <v>#N/A</v>
      </c>
      <c r="W34" t="e">
        <f ca="1">RasterBerekening</f>
        <v>#N/A</v>
      </c>
      <c r="X34" t="e">
        <f ca="1">RasterBerekening</f>
        <v>#N/A</v>
      </c>
      <c r="Y34" t="e">
        <f ca="1">RasterBerekening</f>
        <v>#N/A</v>
      </c>
      <c r="Z34" t="e">
        <f ca="1">RasterBerekening</f>
        <v>#N/A</v>
      </c>
      <c r="AA34" t="e">
        <f ca="1">RasterBerekening</f>
        <v>#N/A</v>
      </c>
      <c r="AB34" t="e">
        <f ca="1">RasterBerekening</f>
        <v>#N/A</v>
      </c>
      <c r="AC34" t="e">
        <f ca="1">RasterBerekening</f>
        <v>#N/A</v>
      </c>
      <c r="AD34" t="e">
        <f ca="1">RasterBerekening</f>
        <v>#N/A</v>
      </c>
      <c r="AE34" t="e">
        <f ca="1">RasterBerekening</f>
        <v>#N/A</v>
      </c>
      <c r="AF34" t="e">
        <f ca="1">RasterBerekening</f>
        <v>#N/A</v>
      </c>
      <c r="AG34" t="e">
        <f ca="1">RasterBerekening</f>
        <v>#N/A</v>
      </c>
      <c r="AH34" t="e">
        <f ca="1">RasterBerekening</f>
        <v>#N/A</v>
      </c>
      <c r="AI34" t="e">
        <f ca="1">RasterBerekening</f>
        <v>#N/A</v>
      </c>
    </row>
    <row r="35" spans="1:35" x14ac:dyDescent="0.2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INDEX(Activiteiten[ACTIVITEIT],MATCH($C35,Activiteiten[Id],0))</f>
        <v>#N/A</v>
      </c>
      <c r="E35" t="e">
        <f ca="1">RasterBerekening</f>
        <v>#N/A</v>
      </c>
      <c r="F35" t="e">
        <f ca="1">RasterBerekening</f>
        <v>#N/A</v>
      </c>
      <c r="G35" t="e">
        <f ca="1">RasterBerekening</f>
        <v>#N/A</v>
      </c>
      <c r="H35" t="e">
        <f ca="1">RasterBerekening</f>
        <v>#N/A</v>
      </c>
      <c r="I35" t="e">
        <f ca="1">RasterBerekening</f>
        <v>#N/A</v>
      </c>
      <c r="J35" t="e">
        <f ca="1">RasterBerekening</f>
        <v>#N/A</v>
      </c>
      <c r="K35" t="e">
        <f ca="1">RasterBerekening</f>
        <v>#N/A</v>
      </c>
      <c r="L35" t="e">
        <f ca="1">RasterBerekening</f>
        <v>#N/A</v>
      </c>
      <c r="M35" t="e">
        <f ca="1">RasterBerekening</f>
        <v>#N/A</v>
      </c>
      <c r="N35" t="e">
        <f ca="1">RasterBerekening</f>
        <v>#N/A</v>
      </c>
      <c r="O35" t="e">
        <f ca="1">RasterBerekening</f>
        <v>#N/A</v>
      </c>
      <c r="P35" t="e">
        <f ca="1">RasterBerekening</f>
        <v>#N/A</v>
      </c>
      <c r="Q35" t="e">
        <f ca="1">RasterBerekening</f>
        <v>#N/A</v>
      </c>
      <c r="R35" t="e">
        <f ca="1">RasterBerekening</f>
        <v>#N/A</v>
      </c>
      <c r="S35" t="e">
        <f ca="1">RasterBerekening</f>
        <v>#N/A</v>
      </c>
      <c r="T35" t="e">
        <f ca="1">RasterBerekening</f>
        <v>#N/A</v>
      </c>
      <c r="U35" t="e">
        <f ca="1">RasterBerekening</f>
        <v>#N/A</v>
      </c>
      <c r="V35" t="e">
        <f ca="1">RasterBerekening</f>
        <v>#N/A</v>
      </c>
      <c r="W35" t="e">
        <f ca="1">RasterBerekening</f>
        <v>#N/A</v>
      </c>
      <c r="X35" t="e">
        <f ca="1">RasterBerekening</f>
        <v>#N/A</v>
      </c>
      <c r="Y35" t="e">
        <f ca="1">RasterBerekening</f>
        <v>#N/A</v>
      </c>
      <c r="Z35" t="e">
        <f ca="1">RasterBerekening</f>
        <v>#N/A</v>
      </c>
      <c r="AA35" t="e">
        <f ca="1">RasterBerekening</f>
        <v>#N/A</v>
      </c>
      <c r="AB35" t="e">
        <f ca="1">RasterBerekening</f>
        <v>#N/A</v>
      </c>
      <c r="AC35" t="e">
        <f ca="1">RasterBerekening</f>
        <v>#N/A</v>
      </c>
      <c r="AD35" t="e">
        <f ca="1">RasterBerekening</f>
        <v>#N/A</v>
      </c>
      <c r="AE35" t="e">
        <f ca="1">RasterBerekening</f>
        <v>#N/A</v>
      </c>
      <c r="AF35" t="e">
        <f ca="1">RasterBerekening</f>
        <v>#N/A</v>
      </c>
      <c r="AG35" t="e">
        <f ca="1">RasterBerekening</f>
        <v>#N/A</v>
      </c>
      <c r="AH35" t="e">
        <f ca="1">RasterBerekening</f>
        <v>#N/A</v>
      </c>
      <c r="AI35" t="e">
        <f ca="1">RasterBerekening</f>
        <v>#N/A</v>
      </c>
    </row>
    <row r="36" spans="1:35" x14ac:dyDescent="0.2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INDEX(Activiteiten[ACTIVITEIT],MATCH($C36,Activiteiten[Id],0))</f>
        <v>#N/A</v>
      </c>
      <c r="E36" t="e">
        <f ca="1">RasterBerekening</f>
        <v>#N/A</v>
      </c>
      <c r="F36" t="e">
        <f ca="1">RasterBerekening</f>
        <v>#N/A</v>
      </c>
      <c r="G36" t="e">
        <f ca="1">RasterBerekening</f>
        <v>#N/A</v>
      </c>
      <c r="H36" t="e">
        <f ca="1">RasterBerekening</f>
        <v>#N/A</v>
      </c>
      <c r="I36" t="e">
        <f ca="1">RasterBerekening</f>
        <v>#N/A</v>
      </c>
      <c r="J36" t="e">
        <f ca="1">RasterBerekening</f>
        <v>#N/A</v>
      </c>
      <c r="K36" t="e">
        <f ca="1">RasterBerekening</f>
        <v>#N/A</v>
      </c>
      <c r="L36" t="e">
        <f ca="1">RasterBerekening</f>
        <v>#N/A</v>
      </c>
      <c r="M36" t="e">
        <f ca="1">RasterBerekening</f>
        <v>#N/A</v>
      </c>
      <c r="N36" t="e">
        <f ca="1">RasterBerekening</f>
        <v>#N/A</v>
      </c>
      <c r="O36" t="e">
        <f ca="1">RasterBerekening</f>
        <v>#N/A</v>
      </c>
      <c r="P36" t="e">
        <f ca="1">RasterBerekening</f>
        <v>#N/A</v>
      </c>
      <c r="Q36" t="e">
        <f ca="1">RasterBerekening</f>
        <v>#N/A</v>
      </c>
      <c r="R36" t="e">
        <f ca="1">RasterBerekening</f>
        <v>#N/A</v>
      </c>
      <c r="S36" t="e">
        <f ca="1">RasterBerekening</f>
        <v>#N/A</v>
      </c>
      <c r="T36" t="e">
        <f ca="1">RasterBerekening</f>
        <v>#N/A</v>
      </c>
      <c r="U36" t="e">
        <f ca="1">RasterBerekening</f>
        <v>#N/A</v>
      </c>
      <c r="V36" t="e">
        <f ca="1">RasterBerekening</f>
        <v>#N/A</v>
      </c>
      <c r="W36" t="e">
        <f ca="1">RasterBerekening</f>
        <v>#N/A</v>
      </c>
      <c r="X36" t="e">
        <f ca="1">RasterBerekening</f>
        <v>#N/A</v>
      </c>
      <c r="Y36" t="e">
        <f ca="1">RasterBerekening</f>
        <v>#N/A</v>
      </c>
      <c r="Z36" t="e">
        <f ca="1">RasterBerekening</f>
        <v>#N/A</v>
      </c>
      <c r="AA36" t="e">
        <f ca="1">RasterBerekening</f>
        <v>#N/A</v>
      </c>
      <c r="AB36" t="e">
        <f ca="1">RasterBerekening</f>
        <v>#N/A</v>
      </c>
      <c r="AC36" t="e">
        <f ca="1">RasterBerekening</f>
        <v>#N/A</v>
      </c>
      <c r="AD36" t="e">
        <f ca="1">RasterBerekening</f>
        <v>#N/A</v>
      </c>
      <c r="AE36" t="e">
        <f ca="1">RasterBerekening</f>
        <v>#N/A</v>
      </c>
      <c r="AF36" t="e">
        <f ca="1">RasterBerekening</f>
        <v>#N/A</v>
      </c>
      <c r="AG36" t="e">
        <f ca="1">RasterBerekening</f>
        <v>#N/A</v>
      </c>
      <c r="AH36" t="e">
        <f ca="1">RasterBerekening</f>
        <v>#N/A</v>
      </c>
      <c r="AI36" t="e">
        <f ca="1">RasterBerekening</f>
        <v>#N/A</v>
      </c>
    </row>
    <row r="37" spans="1:35" x14ac:dyDescent="0.2">
      <c r="A37">
        <f t="shared" si="3"/>
        <v>6.3000000000000007</v>
      </c>
      <c r="B37">
        <v>6</v>
      </c>
      <c r="C37">
        <f t="shared" ca="1" si="2"/>
        <v>1</v>
      </c>
      <c r="D37" t="str">
        <f ca="1">INDEX(Activiteiten[ACTIVITEIT],MATCH($C37,Activiteiten[Id],0))</f>
        <v>De Gokkers Project C#</v>
      </c>
      <c r="E37">
        <f ca="1">RasterBerekening</f>
        <v>6.3000000000000007</v>
      </c>
      <c r="F37">
        <f ca="1">RasterBerekening</f>
        <v>6.3000000000000007</v>
      </c>
      <c r="G37">
        <f ca="1">RasterBerekening</f>
        <v>6.3000000000000007</v>
      </c>
      <c r="H37">
        <f ca="1">RasterBerekening</f>
        <v>6.3000000000000007</v>
      </c>
      <c r="I37">
        <f ca="1">RasterBerekening</f>
        <v>6.3000000000000007</v>
      </c>
      <c r="J37">
        <f ca="1">RasterBerekening</f>
        <v>6.3000000000000007</v>
      </c>
      <c r="K37">
        <f ca="1">RasterBerekening</f>
        <v>6.3000000000000007</v>
      </c>
      <c r="L37">
        <f ca="1">RasterBerekening</f>
        <v>6.3000000000000007</v>
      </c>
      <c r="M37">
        <f ca="1">RasterBerekening</f>
        <v>6.3000000000000007</v>
      </c>
      <c r="N37">
        <f ca="1">RasterBerekening</f>
        <v>6.3000000000000007</v>
      </c>
      <c r="O37">
        <f ca="1">RasterBerekening</f>
        <v>6.3000000000000007</v>
      </c>
      <c r="P37">
        <f ca="1">RasterBerekening</f>
        <v>6.3000000000000007</v>
      </c>
      <c r="Q37">
        <f ca="1">RasterBerekening</f>
        <v>6.3000000000000007</v>
      </c>
      <c r="R37">
        <f ca="1">RasterBerekening</f>
        <v>6.3000000000000007</v>
      </c>
      <c r="S37">
        <f ca="1">RasterBerekening</f>
        <v>6.3000000000000007</v>
      </c>
      <c r="T37">
        <f ca="1">RasterBerekening</f>
        <v>6.3000000000000007</v>
      </c>
      <c r="U37">
        <f ca="1">RasterBerekening</f>
        <v>6.3000000000000007</v>
      </c>
      <c r="V37" t="e">
        <f ca="1">RasterBerekening</f>
        <v>#N/A</v>
      </c>
      <c r="W37" t="e">
        <f ca="1">RasterBerekening</f>
        <v>#N/A</v>
      </c>
      <c r="X37" t="e">
        <f ca="1">RasterBerekening</f>
        <v>#N/A</v>
      </c>
      <c r="Y37" t="e">
        <f ca="1">RasterBerekening</f>
        <v>#N/A</v>
      </c>
      <c r="Z37" t="e">
        <f ca="1">RasterBerekening</f>
        <v>#N/A</v>
      </c>
      <c r="AA37" t="e">
        <f ca="1">RasterBerekening</f>
        <v>#N/A</v>
      </c>
      <c r="AB37" t="e">
        <f ca="1">RasterBerekening</f>
        <v>#N/A</v>
      </c>
      <c r="AC37" t="e">
        <f ca="1">RasterBerekening</f>
        <v>#N/A</v>
      </c>
      <c r="AD37" t="e">
        <f ca="1">RasterBerekening</f>
        <v>#N/A</v>
      </c>
      <c r="AE37" t="e">
        <f ca="1">RasterBerekening</f>
        <v>#N/A</v>
      </c>
      <c r="AF37" t="e">
        <f ca="1">RasterBerekening</f>
        <v>#N/A</v>
      </c>
      <c r="AG37" t="e">
        <f ca="1">RasterBerekening</f>
        <v>#N/A</v>
      </c>
      <c r="AH37" t="e">
        <f ca="1">RasterBerekening</f>
        <v>#N/A</v>
      </c>
      <c r="AI37" t="e">
        <f ca="1">RasterBerekening</f>
        <v>#N/A</v>
      </c>
    </row>
    <row r="38" spans="1:35" x14ac:dyDescent="0.2">
      <c r="A38">
        <f t="shared" si="3"/>
        <v>5.3000000000000007</v>
      </c>
      <c r="B38">
        <v>7</v>
      </c>
      <c r="C38">
        <f t="shared" ca="1" si="2"/>
        <v>4</v>
      </c>
      <c r="D38" t="str">
        <f ca="1">INDEX(Activiteiten[ACTIVITEIT],MATCH($C38,Activiteiten[Id],0))</f>
        <v>Forms af</v>
      </c>
      <c r="E38" t="e">
        <f ca="1">RasterBerekening</f>
        <v>#N/A</v>
      </c>
      <c r="F38" t="e">
        <f ca="1">RasterBerekening</f>
        <v>#N/A</v>
      </c>
      <c r="G38">
        <f ca="1">RasterBerekening</f>
        <v>5.3000000000000007</v>
      </c>
      <c r="H38">
        <f ca="1">RasterBerekening</f>
        <v>5.3000000000000007</v>
      </c>
      <c r="I38">
        <f ca="1">RasterBerekening</f>
        <v>5.3000000000000007</v>
      </c>
      <c r="J38">
        <f ca="1">RasterBerekening</f>
        <v>5.3000000000000007</v>
      </c>
      <c r="K38">
        <f ca="1">RasterBerekening</f>
        <v>5.3000000000000007</v>
      </c>
      <c r="L38">
        <f ca="1">RasterBerekening</f>
        <v>5.3000000000000007</v>
      </c>
      <c r="M38">
        <f ca="1">RasterBerekening</f>
        <v>5.3000000000000007</v>
      </c>
      <c r="N38">
        <f ca="1">RasterBerekening</f>
        <v>5.3000000000000007</v>
      </c>
      <c r="O38" t="e">
        <f ca="1">RasterBerekening</f>
        <v>#N/A</v>
      </c>
      <c r="P38" t="e">
        <f ca="1">RasterBerekening</f>
        <v>#N/A</v>
      </c>
      <c r="Q38" t="e">
        <f ca="1">RasterBerekening</f>
        <v>#N/A</v>
      </c>
      <c r="R38" t="e">
        <f ca="1">RasterBerekening</f>
        <v>#N/A</v>
      </c>
      <c r="S38" t="e">
        <f ca="1">RasterBerekening</f>
        <v>#N/A</v>
      </c>
      <c r="T38" t="e">
        <f ca="1">RasterBerekening</f>
        <v>#N/A</v>
      </c>
      <c r="U38" t="e">
        <f ca="1">RasterBerekening</f>
        <v>#N/A</v>
      </c>
      <c r="V38" t="e">
        <f ca="1">RasterBerekening</f>
        <v>#N/A</v>
      </c>
      <c r="W38" t="e">
        <f ca="1">RasterBerekening</f>
        <v>#N/A</v>
      </c>
      <c r="X38" t="e">
        <f ca="1">RasterBerekening</f>
        <v>#N/A</v>
      </c>
      <c r="Y38" t="e">
        <f ca="1">RasterBerekening</f>
        <v>#N/A</v>
      </c>
      <c r="Z38" t="e">
        <f ca="1">RasterBerekening</f>
        <v>#N/A</v>
      </c>
      <c r="AA38" t="e">
        <f ca="1">RasterBerekening</f>
        <v>#N/A</v>
      </c>
      <c r="AB38" t="e">
        <f ca="1">RasterBerekening</f>
        <v>#N/A</v>
      </c>
      <c r="AC38" t="e">
        <f ca="1">RasterBerekening</f>
        <v>#N/A</v>
      </c>
      <c r="AD38" t="e">
        <f ca="1">RasterBerekening</f>
        <v>#N/A</v>
      </c>
      <c r="AE38" t="e">
        <f ca="1">RasterBerekening</f>
        <v>#N/A</v>
      </c>
      <c r="AF38" t="e">
        <f ca="1">RasterBerekening</f>
        <v>#N/A</v>
      </c>
      <c r="AG38" t="e">
        <f ca="1">RasterBerekening</f>
        <v>#N/A</v>
      </c>
      <c r="AH38" t="e">
        <f ca="1">RasterBerekening</f>
        <v>#N/A</v>
      </c>
      <c r="AI38" t="e">
        <f ca="1">RasterBerekening</f>
        <v>#N/A</v>
      </c>
    </row>
    <row r="39" spans="1:35" x14ac:dyDescent="0.2">
      <c r="A39">
        <f t="shared" si="3"/>
        <v>4.3000000000000007</v>
      </c>
      <c r="B39">
        <v>8</v>
      </c>
      <c r="C39">
        <f t="shared" ca="1" si="2"/>
        <v>5</v>
      </c>
      <c r="D39" t="str">
        <f ca="1">INDEX(Activiteiten[ACTIVITEIT],MATCH($C39,Activiteiten[Id],0))</f>
        <v>Testen</v>
      </c>
      <c r="E39" t="e">
        <f ca="1">RasterBerekening</f>
        <v>#N/A</v>
      </c>
      <c r="F39" t="e">
        <f ca="1">RasterBerekening</f>
        <v>#N/A</v>
      </c>
      <c r="G39" t="e">
        <f ca="1">RasterBerekening</f>
        <v>#N/A</v>
      </c>
      <c r="H39" t="e">
        <f ca="1">RasterBerekening</f>
        <v>#N/A</v>
      </c>
      <c r="I39" t="e">
        <f ca="1">RasterBerekening</f>
        <v>#N/A</v>
      </c>
      <c r="J39" t="e">
        <f ca="1">RasterBerekening</f>
        <v>#N/A</v>
      </c>
      <c r="K39" t="e">
        <f ca="1">RasterBerekening</f>
        <v>#N/A</v>
      </c>
      <c r="L39" t="e">
        <f ca="1">RasterBerekening</f>
        <v>#N/A</v>
      </c>
      <c r="M39" t="e">
        <f ca="1">RasterBerekening</f>
        <v>#N/A</v>
      </c>
      <c r="N39">
        <f ca="1">RasterBerekening</f>
        <v>4.3000000000000007</v>
      </c>
      <c r="O39">
        <f ca="1">RasterBerekening</f>
        <v>4.3000000000000007</v>
      </c>
      <c r="P39">
        <f ca="1">RasterBerekening</f>
        <v>4.3000000000000007</v>
      </c>
      <c r="Q39">
        <f ca="1">RasterBerekening</f>
        <v>4.3000000000000007</v>
      </c>
      <c r="R39">
        <f ca="1">RasterBerekening</f>
        <v>4.3000000000000007</v>
      </c>
      <c r="S39">
        <f ca="1">RasterBerekening</f>
        <v>4.3000000000000007</v>
      </c>
      <c r="T39">
        <f ca="1">RasterBerekening</f>
        <v>4.3000000000000007</v>
      </c>
      <c r="U39">
        <f ca="1">RasterBerekening</f>
        <v>4.3000000000000007</v>
      </c>
      <c r="V39" t="e">
        <f ca="1">RasterBerekening</f>
        <v>#N/A</v>
      </c>
      <c r="W39" t="e">
        <f ca="1">RasterBerekening</f>
        <v>#N/A</v>
      </c>
      <c r="X39" t="e">
        <f ca="1">RasterBerekening</f>
        <v>#N/A</v>
      </c>
      <c r="Y39" t="e">
        <f ca="1">RasterBerekening</f>
        <v>#N/A</v>
      </c>
      <c r="Z39" t="e">
        <f ca="1">RasterBerekening</f>
        <v>#N/A</v>
      </c>
      <c r="AA39" t="e">
        <f ca="1">RasterBerekening</f>
        <v>#N/A</v>
      </c>
      <c r="AB39" t="e">
        <f ca="1">RasterBerekening</f>
        <v>#N/A</v>
      </c>
      <c r="AC39" t="e">
        <f ca="1">RasterBerekening</f>
        <v>#N/A</v>
      </c>
      <c r="AD39" t="e">
        <f ca="1">RasterBerekening</f>
        <v>#N/A</v>
      </c>
      <c r="AE39" t="e">
        <f ca="1">RasterBerekening</f>
        <v>#N/A</v>
      </c>
      <c r="AF39" t="e">
        <f ca="1">RasterBerekening</f>
        <v>#N/A</v>
      </c>
      <c r="AG39" t="e">
        <f ca="1">RasterBerekening</f>
        <v>#N/A</v>
      </c>
      <c r="AH39" t="e">
        <f ca="1">RasterBerekening</f>
        <v>#N/A</v>
      </c>
      <c r="AI39" t="e">
        <f ca="1">RasterBerekening</f>
        <v>#N/A</v>
      </c>
    </row>
    <row r="40" spans="1:35" x14ac:dyDescent="0.2">
      <c r="A40">
        <f t="shared" si="3"/>
        <v>3.3000000000000007</v>
      </c>
      <c r="B40">
        <v>9</v>
      </c>
      <c r="C40">
        <f t="shared" ca="1" si="2"/>
        <v>7</v>
      </c>
      <c r="D40" t="str">
        <f ca="1">INDEX(Activiteiten[ACTIVITEIT],MATCH($C40,Activiteiten[Id],0))</f>
        <v xml:space="preserve">Aanwezigheidslijst </v>
      </c>
      <c r="E40">
        <f ca="1">RasterBerekening</f>
        <v>3.3000000000000007</v>
      </c>
      <c r="F40">
        <f ca="1">RasterBerekening</f>
        <v>3.3000000000000007</v>
      </c>
      <c r="G40">
        <f ca="1">RasterBerekening</f>
        <v>3.3000000000000007</v>
      </c>
      <c r="H40">
        <f ca="1">RasterBerekening</f>
        <v>3.3000000000000007</v>
      </c>
      <c r="I40">
        <f ca="1">RasterBerekening</f>
        <v>3.3000000000000007</v>
      </c>
      <c r="J40">
        <f ca="1">RasterBerekening</f>
        <v>3.3000000000000007</v>
      </c>
      <c r="K40">
        <f ca="1">RasterBerekening</f>
        <v>3.3000000000000007</v>
      </c>
      <c r="L40">
        <f ca="1">RasterBerekening</f>
        <v>3.3000000000000007</v>
      </c>
      <c r="M40">
        <f ca="1">RasterBerekening</f>
        <v>3.3000000000000007</v>
      </c>
      <c r="N40">
        <f ca="1">RasterBerekening</f>
        <v>3.3000000000000007</v>
      </c>
      <c r="O40">
        <f ca="1">RasterBerekening</f>
        <v>3.3000000000000007</v>
      </c>
      <c r="P40">
        <f ca="1">RasterBerekening</f>
        <v>3.3000000000000007</v>
      </c>
      <c r="Q40">
        <f ca="1">RasterBerekening</f>
        <v>3.3000000000000007</v>
      </c>
      <c r="R40">
        <f ca="1">RasterBerekening</f>
        <v>3.3000000000000007</v>
      </c>
      <c r="S40">
        <f ca="1">RasterBerekening</f>
        <v>3.3000000000000007</v>
      </c>
      <c r="T40">
        <f ca="1">RasterBerekening</f>
        <v>3.3000000000000007</v>
      </c>
      <c r="U40">
        <f ca="1">RasterBerekening</f>
        <v>3.3000000000000007</v>
      </c>
      <c r="V40" t="e">
        <f ca="1">RasterBerekening</f>
        <v>#N/A</v>
      </c>
      <c r="W40" t="e">
        <f ca="1">RasterBerekening</f>
        <v>#N/A</v>
      </c>
      <c r="X40" t="e">
        <f ca="1">RasterBerekening</f>
        <v>#N/A</v>
      </c>
      <c r="Y40" t="e">
        <f ca="1">RasterBerekening</f>
        <v>#N/A</v>
      </c>
      <c r="Z40" t="e">
        <f ca="1">RasterBerekening</f>
        <v>#N/A</v>
      </c>
      <c r="AA40" t="e">
        <f ca="1">RasterBerekening</f>
        <v>#N/A</v>
      </c>
      <c r="AB40" t="e">
        <f ca="1">RasterBerekening</f>
        <v>#N/A</v>
      </c>
      <c r="AC40" t="e">
        <f ca="1">RasterBerekening</f>
        <v>#N/A</v>
      </c>
      <c r="AD40" t="e">
        <f ca="1">RasterBerekening</f>
        <v>#N/A</v>
      </c>
      <c r="AE40" t="e">
        <f ca="1">RasterBerekening</f>
        <v>#N/A</v>
      </c>
      <c r="AF40" t="e">
        <f ca="1">RasterBerekening</f>
        <v>#N/A</v>
      </c>
      <c r="AG40" t="e">
        <f ca="1">RasterBerekening</f>
        <v>#N/A</v>
      </c>
      <c r="AH40" t="e">
        <f ca="1">RasterBerekening</f>
        <v>#N/A</v>
      </c>
      <c r="AI40" t="e">
        <f ca="1">RasterBerekening</f>
        <v>#N/A</v>
      </c>
    </row>
    <row r="43" spans="1:35" x14ac:dyDescent="0.2">
      <c r="E43" s="1">
        <f ca="1">E31</f>
        <v>42784</v>
      </c>
      <c r="F43" s="1">
        <f t="shared" ref="F43:AH43" ca="1" si="4">F31</f>
        <v>42785</v>
      </c>
      <c r="G43" s="1">
        <f t="shared" ca="1" si="4"/>
        <v>42786</v>
      </c>
      <c r="H43" s="1">
        <f t="shared" ca="1" si="4"/>
        <v>42787</v>
      </c>
      <c r="I43" s="1">
        <f t="shared" ca="1" si="4"/>
        <v>42788</v>
      </c>
      <c r="J43" s="1">
        <f t="shared" ca="1" si="4"/>
        <v>42789</v>
      </c>
      <c r="K43" s="1">
        <f t="shared" ca="1" si="4"/>
        <v>42790</v>
      </c>
      <c r="L43" s="1">
        <f t="shared" ca="1" si="4"/>
        <v>42791</v>
      </c>
      <c r="M43" s="1">
        <f t="shared" ca="1" si="4"/>
        <v>42792</v>
      </c>
      <c r="N43" s="1">
        <f t="shared" ca="1" si="4"/>
        <v>42793</v>
      </c>
      <c r="O43" s="1">
        <f t="shared" ca="1" si="4"/>
        <v>42794</v>
      </c>
      <c r="P43" s="1">
        <f t="shared" ca="1" si="4"/>
        <v>42795</v>
      </c>
      <c r="Q43" s="1">
        <f t="shared" ca="1" si="4"/>
        <v>42796</v>
      </c>
      <c r="R43" s="1">
        <f t="shared" ca="1" si="4"/>
        <v>42797</v>
      </c>
      <c r="S43" s="1">
        <f t="shared" ca="1" si="4"/>
        <v>42798</v>
      </c>
      <c r="T43" s="1">
        <f t="shared" ca="1" si="4"/>
        <v>42799</v>
      </c>
      <c r="U43" s="1">
        <f t="shared" ca="1" si="4"/>
        <v>42800</v>
      </c>
      <c r="V43" s="1">
        <f t="shared" ca="1" si="4"/>
        <v>42801</v>
      </c>
      <c r="W43" s="1">
        <f t="shared" ca="1" si="4"/>
        <v>42802</v>
      </c>
      <c r="X43" s="1">
        <f t="shared" ca="1" si="4"/>
        <v>42803</v>
      </c>
      <c r="Y43" s="1">
        <f t="shared" ca="1" si="4"/>
        <v>42804</v>
      </c>
      <c r="Z43" s="1">
        <f t="shared" ca="1" si="4"/>
        <v>42805</v>
      </c>
      <c r="AA43" s="1">
        <f t="shared" ca="1" si="4"/>
        <v>42806</v>
      </c>
      <c r="AB43" s="1">
        <f t="shared" ca="1" si="4"/>
        <v>42807</v>
      </c>
      <c r="AC43" s="1">
        <f t="shared" ca="1" si="4"/>
        <v>42808</v>
      </c>
      <c r="AD43" s="1">
        <f t="shared" ca="1" si="4"/>
        <v>42809</v>
      </c>
      <c r="AE43" s="1">
        <f t="shared" ca="1" si="4"/>
        <v>42810</v>
      </c>
      <c r="AF43" s="1">
        <f t="shared" ca="1" si="4"/>
        <v>42811</v>
      </c>
      <c r="AG43" s="1">
        <f t="shared" ca="1" si="4"/>
        <v>42812</v>
      </c>
      <c r="AH43" s="1">
        <f t="shared" ca="1" si="4"/>
        <v>42813</v>
      </c>
    </row>
    <row r="44" spans="1:35" x14ac:dyDescent="0.2">
      <c r="C44" t="e">
        <f ca="1">C32</f>
        <v>#N/A</v>
      </c>
      <c r="D44" t="e">
        <f ca="1">UPPER(INDEX(Activiteiten[ACTIVITEIT],MATCH($C44,Activiteiten[Id],0)))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">
      <c r="C45" t="e">
        <f t="shared" ref="C45:C52" ca="1" si="6">C33</f>
        <v>#N/A</v>
      </c>
      <c r="D45" t="e">
        <f ca="1">UPPER(INDEX(Activiteiten[ACTIVITEIT],MATCH($C45,Activiteiten[Id],0)))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">
      <c r="C46" t="e">
        <f t="shared" ca="1" si="6"/>
        <v>#N/A</v>
      </c>
      <c r="D46" t="e">
        <f ca="1">UPPER(INDEX(Activiteiten[ACTIVITEIT],MATCH($C46,Activiteiten[Id],0)))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">
      <c r="C47" t="e">
        <f t="shared" ca="1" si="6"/>
        <v>#N/A</v>
      </c>
      <c r="D47" t="e">
        <f ca="1">UPPER(INDEX(Activiteiten[ACTIVITEIT],MATCH($C47,Activiteiten[Id],0)))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">
      <c r="C48" t="e">
        <f t="shared" ca="1" si="6"/>
        <v>#N/A</v>
      </c>
      <c r="D48" t="e">
        <f ca="1">UPPER(INDEX(Activiteiten[ACTIVITEIT],MATCH($C48,Activiteiten[Id],0)))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">
      <c r="C49">
        <f t="shared" ca="1" si="6"/>
        <v>1</v>
      </c>
      <c r="D49" t="str">
        <f ca="1">UPPER(INDEX(Activiteiten[ACTIVITEIT],MATCH($C49,Activiteiten[Id],0)))</f>
        <v>DE GOKKERS PROJECT C#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>
        <f t="shared" ca="1" si="11"/>
        <v>6.3000000000000007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2">
      <c r="C50">
        <f t="shared" ca="1" si="6"/>
        <v>4</v>
      </c>
      <c r="D50" t="str">
        <f ca="1">UPPER(INDEX(Activiteiten[ACTIVITEIT],MATCH($C50,Activiteiten[Id],0)))</f>
        <v>FORMS AF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>
        <f t="shared" ca="1" si="12"/>
        <v>5.3000000000000007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2">
      <c r="C51">
        <f t="shared" ca="1" si="6"/>
        <v>5</v>
      </c>
      <c r="D51" t="str">
        <f ca="1">UPPER(INDEX(Activiteiten[ACTIVITEIT],MATCH($C51,Activiteiten[Id],0)))</f>
        <v>TESTEN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>
        <f t="shared" ca="1" si="13"/>
        <v>4.3000000000000007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2">
      <c r="C52">
        <f t="shared" ca="1" si="6"/>
        <v>7</v>
      </c>
      <c r="D52" t="str">
        <f ca="1">UPPER(INDEX(Activiteiten[ACTIVITEIT],MATCH($C52,Activiteiten[Id],0)))</f>
        <v xml:space="preserve">AANWEZIGHEIDSLIJST 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>
        <f t="shared" ca="1" si="14"/>
        <v>3.3000000000000007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">
      <c r="E55" s="1">
        <f ca="1">E31</f>
        <v>42784</v>
      </c>
      <c r="F55" s="1">
        <f t="shared" ref="F55:AH55" ca="1" si="15">F31</f>
        <v>42785</v>
      </c>
      <c r="G55" s="1">
        <f t="shared" ca="1" si="15"/>
        <v>42786</v>
      </c>
      <c r="H55" s="1">
        <f t="shared" ca="1" si="15"/>
        <v>42787</v>
      </c>
      <c r="I55" s="1">
        <f t="shared" ca="1" si="15"/>
        <v>42788</v>
      </c>
      <c r="J55" s="1">
        <f t="shared" ca="1" si="15"/>
        <v>42789</v>
      </c>
      <c r="K55" s="1">
        <f t="shared" ca="1" si="15"/>
        <v>42790</v>
      </c>
      <c r="L55" s="1">
        <f t="shared" ca="1" si="15"/>
        <v>42791</v>
      </c>
      <c r="M55" s="1">
        <f t="shared" ca="1" si="15"/>
        <v>42792</v>
      </c>
      <c r="N55" s="1">
        <f t="shared" ca="1" si="15"/>
        <v>42793</v>
      </c>
      <c r="O55" s="1">
        <f t="shared" ca="1" si="15"/>
        <v>42794</v>
      </c>
      <c r="P55" s="1">
        <f t="shared" ca="1" si="15"/>
        <v>42795</v>
      </c>
      <c r="Q55" s="1">
        <f t="shared" ca="1" si="15"/>
        <v>42796</v>
      </c>
      <c r="R55" s="1">
        <f t="shared" ca="1" si="15"/>
        <v>42797</v>
      </c>
      <c r="S55" s="1">
        <f t="shared" ca="1" si="15"/>
        <v>42798</v>
      </c>
      <c r="T55" s="1">
        <f t="shared" ca="1" si="15"/>
        <v>42799</v>
      </c>
      <c r="U55" s="1">
        <f t="shared" ca="1" si="15"/>
        <v>42800</v>
      </c>
      <c r="V55" s="1">
        <f t="shared" ca="1" si="15"/>
        <v>42801</v>
      </c>
      <c r="W55" s="1">
        <f t="shared" ca="1" si="15"/>
        <v>42802</v>
      </c>
      <c r="X55" s="1">
        <f t="shared" ca="1" si="15"/>
        <v>42803</v>
      </c>
      <c r="Y55" s="1">
        <f t="shared" ca="1" si="15"/>
        <v>42804</v>
      </c>
      <c r="Z55" s="1">
        <f t="shared" ca="1" si="15"/>
        <v>42805</v>
      </c>
      <c r="AA55" s="1">
        <f t="shared" ca="1" si="15"/>
        <v>42806</v>
      </c>
      <c r="AB55" s="1">
        <f t="shared" ca="1" si="15"/>
        <v>42807</v>
      </c>
      <c r="AC55" s="1">
        <f t="shared" ca="1" si="15"/>
        <v>42808</v>
      </c>
      <c r="AD55" s="1">
        <f t="shared" ca="1" si="15"/>
        <v>42809</v>
      </c>
      <c r="AE55" s="1">
        <f t="shared" ca="1" si="15"/>
        <v>42810</v>
      </c>
      <c r="AF55" s="1">
        <f t="shared" ca="1" si="15"/>
        <v>42811</v>
      </c>
      <c r="AG55" s="1">
        <f t="shared" ca="1" si="15"/>
        <v>42812</v>
      </c>
      <c r="AH55" s="1">
        <f t="shared" ca="1" si="15"/>
        <v>42813</v>
      </c>
    </row>
    <row r="56" spans="3:34" x14ac:dyDescent="0.2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>
        <f t="shared" ca="1" si="16"/>
        <v>5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">
      <c r="D58" s="3">
        <f ca="1">DATE(YEAR(MIN(E55:AH55)),MONTH(MIN(E55:AH55)),1)</f>
        <v>42767</v>
      </c>
      <c r="E58">
        <f ca="1">IF(MEDIAN($D58,E$55,EOMONTH($D58,0))=E$55,0.5,NA())</f>
        <v>0.5</v>
      </c>
      <c r="F58">
        <f t="shared" ref="F58:AH58" ca="1" si="17">IF(MEDIAN($D58,F$55,EOMONTH($D58,0))=F$55,0.5,NA())</f>
        <v>0.5</v>
      </c>
      <c r="G58">
        <f t="shared" ca="1" si="17"/>
        <v>0.5</v>
      </c>
      <c r="H58">
        <f t="shared" ca="1" si="17"/>
        <v>0.5</v>
      </c>
      <c r="I58">
        <f t="shared" ca="1" si="17"/>
        <v>0.5</v>
      </c>
      <c r="J58">
        <f t="shared" ca="1" si="17"/>
        <v>0.5</v>
      </c>
      <c r="K58">
        <f t="shared" ca="1" si="17"/>
        <v>0.5</v>
      </c>
      <c r="L58">
        <f t="shared" ca="1" si="17"/>
        <v>0.5</v>
      </c>
      <c r="M58">
        <f t="shared" ca="1" si="17"/>
        <v>0.5</v>
      </c>
      <c r="N58">
        <f t="shared" ca="1" si="17"/>
        <v>0.5</v>
      </c>
      <c r="O58">
        <f t="shared" ca="1" si="17"/>
        <v>0.5</v>
      </c>
      <c r="P58" t="e">
        <f t="shared" ca="1" si="17"/>
        <v>#N/A</v>
      </c>
      <c r="Q58" t="e">
        <f t="shared" ca="1" si="17"/>
        <v>#N/A</v>
      </c>
      <c r="R58" t="e">
        <f t="shared" ca="1" si="17"/>
        <v>#N/A</v>
      </c>
      <c r="S58" t="e">
        <f t="shared" ca="1" si="17"/>
        <v>#N/A</v>
      </c>
      <c r="T58" t="e">
        <f t="shared" ca="1" si="17"/>
        <v>#N/A</v>
      </c>
      <c r="U58" t="e">
        <f t="shared" ca="1" si="17"/>
        <v>#N/A</v>
      </c>
      <c r="V58" t="e">
        <f t="shared" ca="1" si="17"/>
        <v>#N/A</v>
      </c>
      <c r="W58" t="e">
        <f t="shared" ca="1" si="17"/>
        <v>#N/A</v>
      </c>
      <c r="X58" t="e">
        <f t="shared" ca="1" si="17"/>
        <v>#N/A</v>
      </c>
      <c r="Y58" t="e">
        <f t="shared" ca="1" si="17"/>
        <v>#N/A</v>
      </c>
      <c r="Z58" t="e">
        <f t="shared" ca="1" si="17"/>
        <v>#N/A</v>
      </c>
      <c r="AA58" t="e">
        <f t="shared" ca="1" si="17"/>
        <v>#N/A</v>
      </c>
      <c r="AB58" t="e">
        <f t="shared" ca="1" si="17"/>
        <v>#N/A</v>
      </c>
      <c r="AC58" t="e">
        <f t="shared" ca="1" si="17"/>
        <v>#N/A</v>
      </c>
      <c r="AD58" t="e">
        <f t="shared" ca="1" si="17"/>
        <v>#N/A</v>
      </c>
      <c r="AE58" t="e">
        <f t="shared" ca="1" si="17"/>
        <v>#N/A</v>
      </c>
      <c r="AF58" t="e">
        <f t="shared" ca="1" si="17"/>
        <v>#N/A</v>
      </c>
      <c r="AG58" t="e">
        <f t="shared" ca="1" si="17"/>
        <v>#N/A</v>
      </c>
      <c r="AH58" t="e">
        <f t="shared" ca="1" si="17"/>
        <v>#N/A</v>
      </c>
    </row>
    <row r="59" spans="3:34" x14ac:dyDescent="0.2">
      <c r="D59" s="3" t="str">
        <f ca="1">TEXT(D58,"mmm jjjj") &amp; " - Top Band"</f>
        <v>feb 2017 - Top Band</v>
      </c>
      <c r="E59">
        <f ca="1">E58+12.5</f>
        <v>13</v>
      </c>
      <c r="F59">
        <f t="shared" ref="F59:AH59" ca="1" si="18">F58+12.5</f>
        <v>13</v>
      </c>
      <c r="G59">
        <f t="shared" ca="1" si="18"/>
        <v>13</v>
      </c>
      <c r="H59">
        <f t="shared" ca="1" si="18"/>
        <v>13</v>
      </c>
      <c r="I59">
        <f t="shared" ca="1" si="18"/>
        <v>13</v>
      </c>
      <c r="J59">
        <f t="shared" ca="1" si="18"/>
        <v>13</v>
      </c>
      <c r="K59">
        <f t="shared" ca="1" si="18"/>
        <v>13</v>
      </c>
      <c r="L59">
        <f t="shared" ca="1" si="18"/>
        <v>13</v>
      </c>
      <c r="M59">
        <f t="shared" ca="1" si="18"/>
        <v>13</v>
      </c>
      <c r="N59">
        <f t="shared" ca="1" si="18"/>
        <v>13</v>
      </c>
      <c r="O59">
        <f t="shared" ca="1" si="18"/>
        <v>13</v>
      </c>
      <c r="P59" t="e">
        <f t="shared" ca="1" si="18"/>
        <v>#N/A</v>
      </c>
      <c r="Q59" t="e">
        <f t="shared" ca="1" si="18"/>
        <v>#N/A</v>
      </c>
      <c r="R59" t="e">
        <f t="shared" ca="1" si="18"/>
        <v>#N/A</v>
      </c>
      <c r="S59" t="e">
        <f t="shared" ca="1" si="18"/>
        <v>#N/A</v>
      </c>
      <c r="T59" t="e">
        <f t="shared" ca="1" si="18"/>
        <v>#N/A</v>
      </c>
      <c r="U59" t="e">
        <f t="shared" ca="1" si="18"/>
        <v>#N/A</v>
      </c>
      <c r="V59" t="e">
        <f t="shared" ca="1" si="18"/>
        <v>#N/A</v>
      </c>
      <c r="W59" t="e">
        <f t="shared" ca="1" si="18"/>
        <v>#N/A</v>
      </c>
      <c r="X59" t="e">
        <f t="shared" ca="1" si="18"/>
        <v>#N/A</v>
      </c>
      <c r="Y59" t="e">
        <f t="shared" ca="1" si="18"/>
        <v>#N/A</v>
      </c>
      <c r="Z59" t="e">
        <f t="shared" ca="1" si="18"/>
        <v>#N/A</v>
      </c>
      <c r="AA59" t="e">
        <f t="shared" ca="1" si="18"/>
        <v>#N/A</v>
      </c>
      <c r="AB59" t="e">
        <f t="shared" ca="1" si="18"/>
        <v>#N/A</v>
      </c>
      <c r="AC59" t="e">
        <f t="shared" ca="1" si="18"/>
        <v>#N/A</v>
      </c>
      <c r="AD59" t="e">
        <f t="shared" ca="1" si="18"/>
        <v>#N/A</v>
      </c>
      <c r="AE59" t="e">
        <f t="shared" ca="1" si="18"/>
        <v>#N/A</v>
      </c>
      <c r="AF59" t="e">
        <f t="shared" ca="1" si="18"/>
        <v>#N/A</v>
      </c>
      <c r="AG59" t="e">
        <f t="shared" ca="1" si="18"/>
        <v>#N/A</v>
      </c>
      <c r="AH59" t="e">
        <f t="shared" ca="1" si="18"/>
        <v>#N/A</v>
      </c>
    </row>
    <row r="60" spans="3:34" x14ac:dyDescent="0.2">
      <c r="D60" s="3"/>
    </row>
    <row r="61" spans="3:34" x14ac:dyDescent="0.2">
      <c r="D61" s="3">
        <f ca="1">EOMONTH(D58,0)+1</f>
        <v>42795</v>
      </c>
      <c r="E61" t="e">
        <f ca="1">IF(MEDIAN($D61,E$55,EOMONTH($D61,0))=E$55,0.5,NA())</f>
        <v>#N/A</v>
      </c>
      <c r="F61" t="e">
        <f t="shared" ref="F61:AH61" ca="1" si="19">IF(MEDIAN($D61,F$55,EOMONTH($D61,0))=F$55,0.5,NA())</f>
        <v>#N/A</v>
      </c>
      <c r="G61" t="e">
        <f t="shared" ca="1" si="19"/>
        <v>#N/A</v>
      </c>
      <c r="H61" t="e">
        <f t="shared" ca="1" si="19"/>
        <v>#N/A</v>
      </c>
      <c r="I61" t="e">
        <f t="shared" ca="1" si="19"/>
        <v>#N/A</v>
      </c>
      <c r="J61" t="e">
        <f t="shared" ca="1" si="19"/>
        <v>#N/A</v>
      </c>
      <c r="K61" t="e">
        <f t="shared" ca="1" si="19"/>
        <v>#N/A</v>
      </c>
      <c r="L61" t="e">
        <f t="shared" ca="1" si="19"/>
        <v>#N/A</v>
      </c>
      <c r="M61" t="e">
        <f t="shared" ca="1" si="19"/>
        <v>#N/A</v>
      </c>
      <c r="N61" t="e">
        <f t="shared" ca="1" si="19"/>
        <v>#N/A</v>
      </c>
      <c r="O61" t="e">
        <f t="shared" ca="1" si="19"/>
        <v>#N/A</v>
      </c>
      <c r="P61">
        <f t="shared" ca="1" si="19"/>
        <v>0.5</v>
      </c>
      <c r="Q61">
        <f t="shared" ca="1" si="19"/>
        <v>0.5</v>
      </c>
      <c r="R61">
        <f t="shared" ca="1" si="19"/>
        <v>0.5</v>
      </c>
      <c r="S61">
        <f t="shared" ca="1" si="19"/>
        <v>0.5</v>
      </c>
      <c r="T61">
        <f t="shared" ca="1" si="19"/>
        <v>0.5</v>
      </c>
      <c r="U61">
        <f t="shared" ca="1" si="19"/>
        <v>0.5</v>
      </c>
      <c r="V61">
        <f t="shared" ca="1" si="19"/>
        <v>0.5</v>
      </c>
      <c r="W61">
        <f t="shared" ca="1" si="19"/>
        <v>0.5</v>
      </c>
      <c r="X61">
        <f t="shared" ca="1" si="19"/>
        <v>0.5</v>
      </c>
      <c r="Y61">
        <f t="shared" ca="1" si="19"/>
        <v>0.5</v>
      </c>
      <c r="Z61">
        <f t="shared" ca="1" si="19"/>
        <v>0.5</v>
      </c>
      <c r="AA61">
        <f t="shared" ca="1" si="19"/>
        <v>0.5</v>
      </c>
      <c r="AB61">
        <f t="shared" ca="1" si="19"/>
        <v>0.5</v>
      </c>
      <c r="AC61">
        <f t="shared" ca="1" si="19"/>
        <v>0.5</v>
      </c>
      <c r="AD61">
        <f t="shared" ca="1" si="19"/>
        <v>0.5</v>
      </c>
      <c r="AE61">
        <f t="shared" ca="1" si="19"/>
        <v>0.5</v>
      </c>
      <c r="AF61">
        <f t="shared" ca="1" si="19"/>
        <v>0.5</v>
      </c>
      <c r="AG61">
        <f t="shared" ca="1" si="19"/>
        <v>0.5</v>
      </c>
      <c r="AH61">
        <f t="shared" ca="1" si="19"/>
        <v>0.5</v>
      </c>
    </row>
    <row r="62" spans="3:34" x14ac:dyDescent="0.2">
      <c r="D62" s="3" t="str">
        <f ca="1">TEXT(D61,"mmm jjjj") &amp; " - Top Band"</f>
        <v>mrt 2017 - Top Band</v>
      </c>
      <c r="E62" t="e">
        <f ca="1">E61+12.5</f>
        <v>#N/A</v>
      </c>
      <c r="F62" t="e">
        <f t="shared" ref="F62:AH62" ca="1" si="20">F61+12.5</f>
        <v>#N/A</v>
      </c>
      <c r="G62" t="e">
        <f t="shared" ca="1" si="20"/>
        <v>#N/A</v>
      </c>
      <c r="H62" t="e">
        <f t="shared" ca="1" si="20"/>
        <v>#N/A</v>
      </c>
      <c r="I62" t="e">
        <f t="shared" ca="1" si="20"/>
        <v>#N/A</v>
      </c>
      <c r="J62" t="e">
        <f t="shared" ca="1" si="20"/>
        <v>#N/A</v>
      </c>
      <c r="K62" t="e">
        <f t="shared" ca="1" si="20"/>
        <v>#N/A</v>
      </c>
      <c r="L62" t="e">
        <f t="shared" ca="1" si="20"/>
        <v>#N/A</v>
      </c>
      <c r="M62" t="e">
        <f t="shared" ca="1" si="20"/>
        <v>#N/A</v>
      </c>
      <c r="N62" t="e">
        <f t="shared" ca="1" si="20"/>
        <v>#N/A</v>
      </c>
      <c r="O62" t="e">
        <f t="shared" ca="1" si="20"/>
        <v>#N/A</v>
      </c>
      <c r="P62">
        <f t="shared" ca="1" si="20"/>
        <v>13</v>
      </c>
      <c r="Q62">
        <f t="shared" ca="1" si="20"/>
        <v>13</v>
      </c>
      <c r="R62">
        <f t="shared" ca="1" si="20"/>
        <v>13</v>
      </c>
      <c r="S62">
        <f t="shared" ca="1" si="20"/>
        <v>13</v>
      </c>
      <c r="T62">
        <f t="shared" ca="1" si="20"/>
        <v>13</v>
      </c>
      <c r="U62">
        <f t="shared" ca="1" si="20"/>
        <v>13</v>
      </c>
      <c r="V62">
        <f t="shared" ca="1" si="20"/>
        <v>13</v>
      </c>
      <c r="W62">
        <f t="shared" ca="1" si="20"/>
        <v>13</v>
      </c>
      <c r="X62">
        <f t="shared" ca="1" si="20"/>
        <v>13</v>
      </c>
      <c r="Y62">
        <f t="shared" ca="1" si="20"/>
        <v>13</v>
      </c>
      <c r="Z62">
        <f t="shared" ca="1" si="20"/>
        <v>13</v>
      </c>
      <c r="AA62">
        <f t="shared" ca="1" si="20"/>
        <v>13</v>
      </c>
      <c r="AB62">
        <f t="shared" ca="1" si="20"/>
        <v>13</v>
      </c>
      <c r="AC62">
        <f t="shared" ca="1" si="20"/>
        <v>13</v>
      </c>
      <c r="AD62">
        <f t="shared" ca="1" si="20"/>
        <v>13</v>
      </c>
      <c r="AE62">
        <f t="shared" ca="1" si="20"/>
        <v>13</v>
      </c>
      <c r="AF62">
        <f t="shared" ca="1" si="20"/>
        <v>13</v>
      </c>
      <c r="AG62">
        <f t="shared" ca="1" si="20"/>
        <v>13</v>
      </c>
      <c r="AH62">
        <f t="shared" ca="1" si="20"/>
        <v>13</v>
      </c>
    </row>
    <row r="63" spans="3:34" x14ac:dyDescent="0.2">
      <c r="D63" s="3"/>
    </row>
    <row r="65" spans="4:34" x14ac:dyDescent="0.2">
      <c r="D65" s="3">
        <f ca="1">D58+1</f>
        <v>42768</v>
      </c>
      <c r="E65" t="e">
        <f ca="1">IF(MEDIAN($D65,E$55)=E$55,0.5,NA())</f>
        <v>#N/A</v>
      </c>
      <c r="F65" t="e">
        <f t="shared" ref="F65:AH66" ca="1" si="21">IF(MEDIAN($D65,F$55)=F$55,0.5,NA())</f>
        <v>#N/A</v>
      </c>
      <c r="G65" t="e">
        <f t="shared" ca="1" si="21"/>
        <v>#N/A</v>
      </c>
      <c r="H65" t="e">
        <f t="shared" ca="1" si="21"/>
        <v>#N/A</v>
      </c>
      <c r="I65" t="e">
        <f t="shared" ca="1" si="21"/>
        <v>#N/A</v>
      </c>
      <c r="J65" t="e">
        <f t="shared" ca="1" si="21"/>
        <v>#N/A</v>
      </c>
      <c r="K65" t="e">
        <f t="shared" ca="1" si="21"/>
        <v>#N/A</v>
      </c>
      <c r="L65" t="e">
        <f t="shared" ca="1" si="21"/>
        <v>#N/A</v>
      </c>
      <c r="M65" t="e">
        <f t="shared" ca="1" si="21"/>
        <v>#N/A</v>
      </c>
      <c r="N65" t="e">
        <f t="shared" ca="1" si="21"/>
        <v>#N/A</v>
      </c>
      <c r="O65" t="e">
        <f t="shared" ca="1" si="21"/>
        <v>#N/A</v>
      </c>
      <c r="P65" t="e">
        <f t="shared" ca="1" si="21"/>
        <v>#N/A</v>
      </c>
      <c r="Q65" t="e">
        <f t="shared" ca="1" si="21"/>
        <v>#N/A</v>
      </c>
      <c r="R65" t="e">
        <f t="shared" ca="1" si="21"/>
        <v>#N/A</v>
      </c>
      <c r="S65" t="e">
        <f t="shared" ca="1" si="21"/>
        <v>#N/A</v>
      </c>
      <c r="T65" t="e">
        <f t="shared" ca="1" si="21"/>
        <v>#N/A</v>
      </c>
      <c r="U65" t="e">
        <f t="shared" ca="1" si="21"/>
        <v>#N/A</v>
      </c>
      <c r="V65" t="e">
        <f t="shared" ca="1" si="21"/>
        <v>#N/A</v>
      </c>
      <c r="W65" t="e">
        <f t="shared" ca="1" si="21"/>
        <v>#N/A</v>
      </c>
      <c r="X65" t="e">
        <f t="shared" ca="1" si="21"/>
        <v>#N/A</v>
      </c>
      <c r="Y65" t="e">
        <f t="shared" ca="1" si="21"/>
        <v>#N/A</v>
      </c>
      <c r="Z65" t="e">
        <f t="shared" ca="1" si="21"/>
        <v>#N/A</v>
      </c>
      <c r="AA65" t="e">
        <f t="shared" ca="1" si="21"/>
        <v>#N/A</v>
      </c>
      <c r="AB65" t="e">
        <f t="shared" ca="1" si="21"/>
        <v>#N/A</v>
      </c>
      <c r="AC65" t="e">
        <f t="shared" ca="1" si="21"/>
        <v>#N/A</v>
      </c>
      <c r="AD65" t="e">
        <f t="shared" ca="1" si="21"/>
        <v>#N/A</v>
      </c>
      <c r="AE65" t="e">
        <f t="shared" ca="1" si="21"/>
        <v>#N/A</v>
      </c>
      <c r="AF65" t="e">
        <f t="shared" ca="1" si="21"/>
        <v>#N/A</v>
      </c>
      <c r="AG65" t="e">
        <f t="shared" ca="1" si="21"/>
        <v>#N/A</v>
      </c>
      <c r="AH65" t="e">
        <f t="shared" ca="1" si="21"/>
        <v>#N/A</v>
      </c>
    </row>
    <row r="66" spans="4:34" x14ac:dyDescent="0.2">
      <c r="D66" s="3">
        <f ca="1">D61+1</f>
        <v>42796</v>
      </c>
      <c r="E66" t="e">
        <f ca="1">IF(MEDIAN($D66,E$55)=E$55,0.5,NA())</f>
        <v>#N/A</v>
      </c>
      <c r="F66" t="e">
        <f t="shared" ca="1" si="21"/>
        <v>#N/A</v>
      </c>
      <c r="G66" t="e">
        <f t="shared" ca="1" si="21"/>
        <v>#N/A</v>
      </c>
      <c r="H66" t="e">
        <f t="shared" ca="1" si="21"/>
        <v>#N/A</v>
      </c>
      <c r="I66" t="e">
        <f t="shared" ca="1" si="21"/>
        <v>#N/A</v>
      </c>
      <c r="J66" t="e">
        <f t="shared" ca="1" si="21"/>
        <v>#N/A</v>
      </c>
      <c r="K66" t="e">
        <f t="shared" ca="1" si="21"/>
        <v>#N/A</v>
      </c>
      <c r="L66" t="e">
        <f t="shared" ca="1" si="21"/>
        <v>#N/A</v>
      </c>
      <c r="M66" t="e">
        <f t="shared" ca="1" si="21"/>
        <v>#N/A</v>
      </c>
      <c r="N66" t="e">
        <f t="shared" ca="1" si="21"/>
        <v>#N/A</v>
      </c>
      <c r="O66" t="e">
        <f t="shared" ca="1" si="21"/>
        <v>#N/A</v>
      </c>
      <c r="P66" t="e">
        <f t="shared" ca="1" si="21"/>
        <v>#N/A</v>
      </c>
      <c r="Q66">
        <f t="shared" ca="1" si="21"/>
        <v>0.5</v>
      </c>
      <c r="R66" t="e">
        <f t="shared" ca="1" si="21"/>
        <v>#N/A</v>
      </c>
      <c r="S66" t="e">
        <f t="shared" ca="1" si="21"/>
        <v>#N/A</v>
      </c>
      <c r="T66" t="e">
        <f t="shared" ca="1" si="21"/>
        <v>#N/A</v>
      </c>
      <c r="U66" t="e">
        <f t="shared" ca="1" si="21"/>
        <v>#N/A</v>
      </c>
      <c r="V66" t="e">
        <f t="shared" ca="1" si="21"/>
        <v>#N/A</v>
      </c>
      <c r="W66" t="e">
        <f t="shared" ca="1" si="21"/>
        <v>#N/A</v>
      </c>
      <c r="X66" t="e">
        <f t="shared" ca="1" si="21"/>
        <v>#N/A</v>
      </c>
      <c r="Y66" t="e">
        <f t="shared" ca="1" si="21"/>
        <v>#N/A</v>
      </c>
      <c r="Z66" t="e">
        <f t="shared" ca="1" si="21"/>
        <v>#N/A</v>
      </c>
      <c r="AA66" t="e">
        <f t="shared" ca="1" si="21"/>
        <v>#N/A</v>
      </c>
      <c r="AB66" t="e">
        <f t="shared" ca="1" si="21"/>
        <v>#N/A</v>
      </c>
      <c r="AC66" t="e">
        <f t="shared" ca="1" si="21"/>
        <v>#N/A</v>
      </c>
      <c r="AD66" t="e">
        <f t="shared" ca="1" si="21"/>
        <v>#N/A</v>
      </c>
      <c r="AE66" t="e">
        <f t="shared" ca="1" si="21"/>
        <v>#N/A</v>
      </c>
      <c r="AF66" t="e">
        <f t="shared" ca="1" si="21"/>
        <v>#N/A</v>
      </c>
      <c r="AG66" t="e">
        <f t="shared" ca="1" si="21"/>
        <v>#N/A</v>
      </c>
      <c r="AH66" t="e">
        <f t="shared" ca="1" si="21"/>
        <v>#N/A</v>
      </c>
    </row>
    <row r="69" spans="4:34" x14ac:dyDescent="0.2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">
      <c r="D70">
        <v>3</v>
      </c>
      <c r="E70" t="str">
        <f ca="1">LEFT(UPPER(TEXT(E55,"ddd")),$D70)</f>
        <v>ZA</v>
      </c>
      <c r="F70" t="str">
        <f t="shared" ref="F70:AH70" ca="1" si="23">LEFT(UPPER(TEXT(F55,"ddd")),$D70)</f>
        <v>ZO</v>
      </c>
      <c r="G70" t="str">
        <f t="shared" ca="1" si="23"/>
        <v>MA</v>
      </c>
      <c r="H70" t="str">
        <f t="shared" ca="1" si="23"/>
        <v>DI</v>
      </c>
      <c r="I70" t="str">
        <f t="shared" ca="1" si="23"/>
        <v>WO</v>
      </c>
      <c r="J70" t="str">
        <f t="shared" ca="1" si="23"/>
        <v>DO</v>
      </c>
      <c r="K70" t="str">
        <f t="shared" ca="1" si="23"/>
        <v>VR</v>
      </c>
      <c r="L70" t="str">
        <f t="shared" ca="1" si="23"/>
        <v>ZA</v>
      </c>
      <c r="M70" t="str">
        <f t="shared" ca="1" si="23"/>
        <v>ZO</v>
      </c>
      <c r="N70" t="str">
        <f t="shared" ca="1" si="23"/>
        <v>MA</v>
      </c>
      <c r="O70" t="str">
        <f t="shared" ca="1" si="23"/>
        <v>DI</v>
      </c>
      <c r="P70" t="str">
        <f t="shared" ca="1" si="23"/>
        <v>WO</v>
      </c>
      <c r="Q70" t="str">
        <f t="shared" ca="1" si="23"/>
        <v>DO</v>
      </c>
      <c r="R70" t="str">
        <f t="shared" ca="1" si="23"/>
        <v>VR</v>
      </c>
      <c r="S70" t="str">
        <f t="shared" ca="1" si="23"/>
        <v>ZA</v>
      </c>
      <c r="T70" t="str">
        <f t="shared" ca="1" si="23"/>
        <v>ZO</v>
      </c>
      <c r="U70" t="str">
        <f t="shared" ca="1" si="23"/>
        <v>MA</v>
      </c>
      <c r="V70" t="str">
        <f t="shared" ca="1" si="23"/>
        <v>DI</v>
      </c>
      <c r="W70" t="str">
        <f t="shared" ca="1" si="23"/>
        <v>WO</v>
      </c>
      <c r="X70" t="str">
        <f t="shared" ca="1" si="23"/>
        <v>DO</v>
      </c>
      <c r="Y70" t="str">
        <f t="shared" ca="1" si="23"/>
        <v>VR</v>
      </c>
      <c r="Z70" t="str">
        <f t="shared" ca="1" si="23"/>
        <v>ZA</v>
      </c>
      <c r="AA70" t="str">
        <f t="shared" ca="1" si="23"/>
        <v>ZO</v>
      </c>
      <c r="AB70" t="str">
        <f t="shared" ca="1" si="23"/>
        <v>MA</v>
      </c>
      <c r="AC70" t="str">
        <f t="shared" ca="1" si="23"/>
        <v>DI</v>
      </c>
      <c r="AD70" t="str">
        <f t="shared" ca="1" si="23"/>
        <v>WO</v>
      </c>
      <c r="AE70" t="str">
        <f t="shared" ca="1" si="23"/>
        <v>DO</v>
      </c>
      <c r="AF70" t="str">
        <f t="shared" ca="1" si="23"/>
        <v>VR</v>
      </c>
      <c r="AG70" t="str">
        <f t="shared" ca="1" si="23"/>
        <v>ZA</v>
      </c>
      <c r="AH70" t="str">
        <f t="shared" ca="1" si="23"/>
        <v>ZO</v>
      </c>
    </row>
    <row r="71" spans="4:34" x14ac:dyDescent="0.2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">
      <c r="E72" t="str">
        <f ca="1">TEXT(E55,"dd")</f>
        <v>18</v>
      </c>
      <c r="F72" t="str">
        <f t="shared" ref="F72:AH72" ca="1" si="24">TEXT(F55,"dd")</f>
        <v>19</v>
      </c>
      <c r="G72" t="str">
        <f t="shared" ca="1" si="24"/>
        <v>20</v>
      </c>
      <c r="H72" t="str">
        <f t="shared" ca="1" si="24"/>
        <v>21</v>
      </c>
      <c r="I72" t="str">
        <f t="shared" ca="1" si="24"/>
        <v>22</v>
      </c>
      <c r="J72" t="str">
        <f t="shared" ca="1" si="24"/>
        <v>23</v>
      </c>
      <c r="K72" t="str">
        <f t="shared" ca="1" si="24"/>
        <v>24</v>
      </c>
      <c r="L72" t="str">
        <f t="shared" ca="1" si="24"/>
        <v>25</v>
      </c>
      <c r="M72" t="str">
        <f t="shared" ca="1" si="24"/>
        <v>26</v>
      </c>
      <c r="N72" t="str">
        <f t="shared" ca="1" si="24"/>
        <v>27</v>
      </c>
      <c r="O72" t="str">
        <f t="shared" ca="1" si="24"/>
        <v>28</v>
      </c>
      <c r="P72" t="str">
        <f t="shared" ca="1" si="24"/>
        <v>01</v>
      </c>
      <c r="Q72" t="str">
        <f t="shared" ca="1" si="24"/>
        <v>02</v>
      </c>
      <c r="R72" t="str">
        <f t="shared" ca="1" si="24"/>
        <v>03</v>
      </c>
      <c r="S72" t="str">
        <f t="shared" ca="1" si="24"/>
        <v>04</v>
      </c>
      <c r="T72" t="str">
        <f t="shared" ca="1" si="24"/>
        <v>05</v>
      </c>
      <c r="U72" t="str">
        <f t="shared" ca="1" si="24"/>
        <v>06</v>
      </c>
      <c r="V72" t="str">
        <f t="shared" ca="1" si="24"/>
        <v>07</v>
      </c>
      <c r="W72" t="str">
        <f t="shared" ca="1" si="24"/>
        <v>08</v>
      </c>
      <c r="X72" t="str">
        <f t="shared" ca="1" si="24"/>
        <v>09</v>
      </c>
      <c r="Y72" t="str">
        <f t="shared" ca="1" si="24"/>
        <v>10</v>
      </c>
      <c r="Z72" t="str">
        <f t="shared" ca="1" si="24"/>
        <v>11</v>
      </c>
      <c r="AA72" t="str">
        <f t="shared" ca="1" si="24"/>
        <v>12</v>
      </c>
      <c r="AB72" t="str">
        <f t="shared" ca="1" si="24"/>
        <v>13</v>
      </c>
      <c r="AC72" t="str">
        <f t="shared" ca="1" si="24"/>
        <v>14</v>
      </c>
      <c r="AD72" t="str">
        <f t="shared" ca="1" si="24"/>
        <v>15</v>
      </c>
      <c r="AE72" t="str">
        <f t="shared" ca="1" si="24"/>
        <v>16</v>
      </c>
      <c r="AF72" t="str">
        <f t="shared" ca="1" si="24"/>
        <v>17</v>
      </c>
      <c r="AG72" t="str">
        <f t="shared" ca="1" si="24"/>
        <v>18</v>
      </c>
      <c r="AH72" t="str">
        <f t="shared" ca="1" si="24"/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4</vt:i4>
      </vt:variant>
    </vt:vector>
  </HeadingPairs>
  <TitlesOfParts>
    <vt:vector size="6" baseType="lpstr">
      <vt:lpstr>Projecttijdlijn</vt:lpstr>
      <vt:lpstr>Berekening</vt:lpstr>
      <vt:lpstr>Startdatum</vt:lpstr>
      <vt:lpstr>StartdatumWindow</vt:lpstr>
      <vt:lpstr>VensterDagen</vt:lpstr>
      <vt:lpstr>VensterVerschuiving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2017-02-13T14:26:09Z</dcterms:created>
  <dcterms:modified xsi:type="dcterms:W3CDTF">2017-02-21T12:45:16Z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