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Spring 2023\Eae 130B\SIZIN\"/>
    </mc:Choice>
  </mc:AlternateContent>
  <xr:revisionPtr revIDLastSave="0" documentId="13_ncr:1_{F743232D-6D98-448D-82D8-37209255A4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jwsZ0bTSGZeFsd7XXA8FNWHRZ1BQ=="/>
    </ext>
  </extLst>
</workbook>
</file>

<file path=xl/calcChain.xml><?xml version="1.0" encoding="utf-8"?>
<calcChain xmlns="http://schemas.openxmlformats.org/spreadsheetml/2006/main">
  <c r="AI2" i="1" l="1"/>
  <c r="AH2" i="1"/>
  <c r="AF2" i="1"/>
  <c r="BP2" i="1"/>
  <c r="AC2" i="1"/>
  <c r="AG2" i="1" l="1"/>
  <c r="BV2" i="1"/>
  <c r="BM2" i="1"/>
  <c r="BL2" i="1"/>
  <c r="BI2" i="1"/>
  <c r="BF2" i="1"/>
  <c r="BB2" i="1"/>
  <c r="AJ2" i="1"/>
</calcChain>
</file>

<file path=xl/sharedStrings.xml><?xml version="1.0" encoding="utf-8"?>
<sst xmlns="http://schemas.openxmlformats.org/spreadsheetml/2006/main" count="77" uniqueCount="77">
  <si>
    <t>Concept</t>
  </si>
  <si>
    <t>Pilots</t>
  </si>
  <si>
    <t>Passengers</t>
  </si>
  <si>
    <t>Speed (knots)</t>
  </si>
  <si>
    <t>L/D</t>
  </si>
  <si>
    <t>AR</t>
  </si>
  <si>
    <t>No. Engines</t>
  </si>
  <si>
    <t>No. Propellers</t>
  </si>
  <si>
    <t>Propellor 
Efficiency</t>
  </si>
  <si>
    <t>Raymer 
Coefficient A</t>
  </si>
  <si>
    <t>Raymer 
Coefficient B</t>
  </si>
  <si>
    <t>Range 
(nmi)</t>
  </si>
  <si>
    <t>Endurance 
(hours)</t>
  </si>
  <si>
    <t>e Clean</t>
  </si>
  <si>
    <t>e Takeoff</t>
  </si>
  <si>
    <t>Propeller 
Diameter (ft)</t>
  </si>
  <si>
    <t>e Landing</t>
  </si>
  <si>
    <t>delta
Landing
Flaps</t>
  </si>
  <si>
    <t>delta
Landing
Gear</t>
  </si>
  <si>
    <t>Clmax 
Landing</t>
  </si>
  <si>
    <t>Clmax 
Takeoff</t>
  </si>
  <si>
    <t>delta
Takeoff
Flaps</t>
  </si>
  <si>
    <t>Wing Area [ft^2]</t>
  </si>
  <si>
    <t>t_c nondimensional thickness of wing at root</t>
  </si>
  <si>
    <t>Wing Taper Ratio</t>
  </si>
  <si>
    <t>Wing Sweep Angle [deg]</t>
  </si>
  <si>
    <t>Wing Control Surface Area (including flaps) [ft^2]</t>
  </si>
  <si>
    <t>Limit Load Factor</t>
  </si>
  <si>
    <t>Horizontal Tail Area [ft^2]</t>
  </si>
  <si>
    <t>Wing Quarter MAC to Tail Quarter MAC [ft]</t>
  </si>
  <si>
    <t>Horizontal Tail Sweep Angle [deg]</t>
  </si>
  <si>
    <t>Elevator Area [ft^2]</t>
  </si>
  <si>
    <t>Vertical Tail Area [ft^2]</t>
  </si>
  <si>
    <t>Vertical Tail Sweep Angle [deg]</t>
  </si>
  <si>
    <t>Vertical Tail AR</t>
  </si>
  <si>
    <t>Horizontal Tail AR</t>
  </si>
  <si>
    <t>Fuselage Wetted Area [ft]</t>
  </si>
  <si>
    <t>Fuselage Length [ft]</t>
  </si>
  <si>
    <t>Fuslage Structural Length [ft]</t>
  </si>
  <si>
    <t>Wing Span [ft]</t>
  </si>
  <si>
    <t>Fuselage Structural Depth [ft]</t>
  </si>
  <si>
    <t>Ultimate Landing Load Factor</t>
  </si>
  <si>
    <t>Length of Extended Main Landing Gear [in]</t>
  </si>
  <si>
    <t>Number of Main Wheels</t>
  </si>
  <si>
    <t>Number of Main Gear Shock Struts</t>
  </si>
  <si>
    <t>Length of Extended Nose Gear [in]</t>
  </si>
  <si>
    <t>Number of Nose Wheels</t>
  </si>
  <si>
    <t>Routing Distance from Engine Front to Cockpit [ft]</t>
  </si>
  <si>
    <t>Nacelle Length [ft]</t>
  </si>
  <si>
    <t>Nacelle Width [ft]</t>
  </si>
  <si>
    <t>Nacelle Wetted Area [ft^2]</t>
  </si>
  <si>
    <t>Engine Weight</t>
  </si>
  <si>
    <t>Total Volume of Fuel [gal]</t>
  </si>
  <si>
    <t>Integral Tanks Volume [gal]</t>
  </si>
  <si>
    <t>Self Sealing Tanks Volume [gal]</t>
  </si>
  <si>
    <t>Number of Tanks</t>
  </si>
  <si>
    <t>Number of Separate Functions Performed by Surface Controls</t>
  </si>
  <si>
    <t>Uninstalled APU Weight</t>
  </si>
  <si>
    <t>System Electrical Rating [kVa]</t>
  </si>
  <si>
    <t>Electrical Routing Distance from Generators to Avionics [ft]</t>
  </si>
  <si>
    <t>Number of Generators</t>
  </si>
  <si>
    <t>Wing Root Chord [ft]</t>
  </si>
  <si>
    <t>Wing Tip Chord [ft]</t>
  </si>
  <si>
    <t>Wing Aerodynamic Center to Horizontal Tail Aerodynamic Center [ft]</t>
  </si>
  <si>
    <t>Wing Aerodynamic Center to Vertical Tail Aerodynamic Center [ft]</t>
  </si>
  <si>
    <t>Battery Specific Energy [wh/kg]</t>
  </si>
  <si>
    <t>Battery Percentage</t>
  </si>
  <si>
    <t>Clmax Cruise</t>
  </si>
  <si>
    <t>Horizontal Tail Tip Chord [ft]</t>
  </si>
  <si>
    <t>Horizontal Tail Root Chord [ft]</t>
  </si>
  <si>
    <t>Horizontal Tail Span [ft]</t>
  </si>
  <si>
    <t>Vertical Tail Tip Chord [ft]</t>
  </si>
  <si>
    <t>Vertical Tail Root Chord [ft]</t>
  </si>
  <si>
    <t>Vertical Tail Span [ft]</t>
  </si>
  <si>
    <t>Distance from nose to wing leading edge [ft]</t>
  </si>
  <si>
    <t>Distance from nose to horizontal tail leading edge [ft]</t>
  </si>
  <si>
    <t>Distance from nose to vertical tail leading edge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</si>
</sst>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0" fillId="2" borderId="0" xfId="0" applyFill="1"/>
    <xf numFmtId="0" fontId="8" fillId="3" borderId="0" xfId="0" applyFont="1" applyFill="1" applyAlignment="1">
      <alignment wrapText="1"/>
    </xf>
    <xf numFmtId="0" fontId="9" fillId="0" borderId="0" xfId="0" applyFont="1" applyAlignment="1">
      <alignment horizontal="right"/>
    </xf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1"/>
  <sheetViews>
    <sheetView tabSelected="1" workbookViewId="0">
      <selection activeCell="U10" sqref="U10"/>
    </sheetView>
  </sheetViews>
  <sheetFormatPr defaultColWidth="14.44140625" defaultRowHeight="15" customHeight="1" x14ac:dyDescent="0.3"/>
  <cols>
    <col min="1" max="1" width="6.44140625" customWidth="1"/>
    <col min="2" max="2" width="4.6640625" customWidth="1"/>
    <col min="3" max="3" width="8.5546875" customWidth="1"/>
    <col min="4" max="4" width="6.88671875" customWidth="1"/>
    <col min="5" max="5" width="5" customWidth="1"/>
    <col min="6" max="6" width="8" customWidth="1"/>
    <col min="7" max="7" width="7.44140625" customWidth="1"/>
    <col min="8" max="8" width="5.6640625" customWidth="1"/>
    <col min="9" max="9" width="5.44140625" customWidth="1"/>
    <col min="10" max="10" width="8.44140625" customWidth="1"/>
    <col min="11" max="11" width="8.33203125" customWidth="1"/>
    <col min="12" max="12" width="6.109375" customWidth="1"/>
    <col min="13" max="13" width="8.109375" customWidth="1"/>
    <col min="14" max="14" width="7.33203125" customWidth="1"/>
    <col min="15" max="15" width="6.109375" customWidth="1"/>
    <col min="16" max="16" width="6" customWidth="1"/>
    <col min="17" max="17" width="5.109375" customWidth="1"/>
    <col min="18" max="18" width="5.88671875" customWidth="1"/>
    <col min="19" max="19" width="4.88671875" customWidth="1"/>
    <col min="20" max="20" width="6.109375" customWidth="1"/>
    <col min="21" max="21" width="6.33203125" customWidth="1"/>
    <col min="22" max="22" width="6.109375" customWidth="1"/>
    <col min="23" max="23" width="6.33203125" customWidth="1"/>
    <col min="24" max="24" width="6.109375" customWidth="1"/>
    <col min="25" max="25" width="11.33203125" customWidth="1"/>
    <col min="26" max="27" width="8.5546875" customWidth="1"/>
    <col min="28" max="28" width="11.88671875" customWidth="1"/>
    <col min="29" max="29" width="8.6640625" customWidth="1"/>
    <col min="30" max="30" width="5.6640625" customWidth="1"/>
    <col min="31" max="32" width="12" customWidth="1"/>
    <col min="33" max="35" width="10.33203125" customWidth="1"/>
    <col min="36" max="36" width="5" customWidth="1"/>
    <col min="37" max="37" width="14" customWidth="1"/>
    <col min="38" max="39" width="8" bestFit="1" customWidth="1"/>
    <col min="40" max="42" width="7.88671875" customWidth="1"/>
    <col min="43" max="43" width="7.6640625" customWidth="1"/>
    <col min="44" max="44" width="9" customWidth="1"/>
    <col min="45" max="45" width="12.6640625" customWidth="1"/>
    <col min="46" max="47" width="6.33203125" customWidth="1"/>
    <col min="48" max="48" width="6" customWidth="1"/>
    <col min="49" max="51" width="6.109375" customWidth="1"/>
    <col min="52" max="52" width="9.6640625" customWidth="1"/>
    <col min="53" max="53" width="7.33203125" customWidth="1"/>
    <col min="54" max="54" width="8.33203125" customWidth="1"/>
    <col min="55" max="55" width="4.6640625" customWidth="1"/>
    <col min="56" max="56" width="7.44140625" customWidth="1"/>
    <col min="57" max="57" width="7.109375" customWidth="1"/>
    <col min="58" max="58" width="8" customWidth="1"/>
    <col min="59" max="59" width="6.88671875" customWidth="1"/>
    <col min="60" max="60" width="6.6640625" customWidth="1"/>
    <col min="61" max="61" width="7.109375" bestFit="1" customWidth="1"/>
    <col min="62" max="63" width="6.109375" bestFit="1" customWidth="1"/>
    <col min="64" max="65" width="6.44140625" customWidth="1"/>
    <col min="66" max="66" width="7.6640625" customWidth="1"/>
    <col min="67" max="67" width="5.6640625" customWidth="1"/>
    <col min="68" max="68" width="6.33203125" customWidth="1"/>
    <col min="69" max="71" width="6.6640625" customWidth="1"/>
    <col min="72" max="72" width="12.5546875" customWidth="1"/>
    <col min="73" max="73" width="9.109375" customWidth="1"/>
    <col min="74" max="74" width="7.109375" customWidth="1"/>
    <col min="75" max="75" width="9.6640625" customWidth="1"/>
    <col min="76" max="76" width="8.88671875" customWidth="1"/>
    <col min="77" max="77" width="10" customWidth="1"/>
  </cols>
  <sheetData>
    <row r="1" spans="1:77" ht="90" customHeight="1" thickBot="1" x14ac:dyDescent="0.35">
      <c r="A1" s="5" t="s">
        <v>0</v>
      </c>
      <c r="B1" s="5" t="s">
        <v>1</v>
      </c>
      <c r="C1" s="5" t="s">
        <v>2</v>
      </c>
      <c r="D1" s="12" t="s">
        <v>65</v>
      </c>
      <c r="E1" s="6" t="s">
        <v>11</v>
      </c>
      <c r="F1" s="6" t="s">
        <v>12</v>
      </c>
      <c r="G1" s="6" t="s">
        <v>8</v>
      </c>
      <c r="H1" s="12" t="s">
        <v>3</v>
      </c>
      <c r="I1" s="12" t="s">
        <v>4</v>
      </c>
      <c r="J1" s="6" t="s">
        <v>9</v>
      </c>
      <c r="K1" s="6" t="s">
        <v>10</v>
      </c>
      <c r="L1" s="6" t="s">
        <v>6</v>
      </c>
      <c r="M1" s="6" t="s">
        <v>7</v>
      </c>
      <c r="N1" s="6" t="s">
        <v>15</v>
      </c>
      <c r="O1" s="13" t="s">
        <v>5</v>
      </c>
      <c r="P1" s="7" t="s">
        <v>19</v>
      </c>
      <c r="Q1" s="10" t="s">
        <v>67</v>
      </c>
      <c r="R1" s="7" t="s">
        <v>20</v>
      </c>
      <c r="S1" s="7" t="s">
        <v>13</v>
      </c>
      <c r="T1" s="7" t="s">
        <v>14</v>
      </c>
      <c r="U1" s="7" t="s">
        <v>16</v>
      </c>
      <c r="V1" s="7" t="s">
        <v>21</v>
      </c>
      <c r="W1" s="7" t="s">
        <v>17</v>
      </c>
      <c r="X1" s="7" t="s">
        <v>18</v>
      </c>
      <c r="Y1" s="7" t="s">
        <v>22</v>
      </c>
      <c r="Z1" s="7" t="s">
        <v>61</v>
      </c>
      <c r="AA1" s="7" t="s">
        <v>62</v>
      </c>
      <c r="AB1" s="7" t="s">
        <v>23</v>
      </c>
      <c r="AC1" s="8" t="s">
        <v>24</v>
      </c>
      <c r="AD1" s="7" t="s">
        <v>25</v>
      </c>
      <c r="AE1" s="7" t="s">
        <v>26</v>
      </c>
      <c r="AF1" s="7" t="s">
        <v>74</v>
      </c>
      <c r="AG1" s="7" t="s">
        <v>29</v>
      </c>
      <c r="AH1" s="7" t="s">
        <v>64</v>
      </c>
      <c r="AI1" s="7" t="s">
        <v>63</v>
      </c>
      <c r="AJ1" s="7" t="s">
        <v>27</v>
      </c>
      <c r="AK1" s="7" t="s">
        <v>75</v>
      </c>
      <c r="AL1" s="7" t="s">
        <v>68</v>
      </c>
      <c r="AM1" s="7" t="s">
        <v>69</v>
      </c>
      <c r="AN1" s="7" t="s">
        <v>28</v>
      </c>
      <c r="AO1" s="7" t="s">
        <v>30</v>
      </c>
      <c r="AP1" s="7" t="s">
        <v>70</v>
      </c>
      <c r="AQ1" s="7" t="s">
        <v>35</v>
      </c>
      <c r="AR1" s="7" t="s">
        <v>31</v>
      </c>
      <c r="AS1" s="7" t="s">
        <v>76</v>
      </c>
      <c r="AT1" s="7" t="s">
        <v>71</v>
      </c>
      <c r="AU1" s="7" t="s">
        <v>72</v>
      </c>
      <c r="AV1" s="7" t="s">
        <v>32</v>
      </c>
      <c r="AW1" s="7" t="s">
        <v>33</v>
      </c>
      <c r="AX1" s="7" t="s">
        <v>73</v>
      </c>
      <c r="AY1" s="7" t="s">
        <v>34</v>
      </c>
      <c r="AZ1" s="7" t="s">
        <v>36</v>
      </c>
      <c r="BA1" s="7" t="s">
        <v>37</v>
      </c>
      <c r="BB1" s="7" t="s">
        <v>38</v>
      </c>
      <c r="BC1" s="7" t="s">
        <v>39</v>
      </c>
      <c r="BD1" s="7" t="s">
        <v>40</v>
      </c>
      <c r="BE1" s="7" t="s">
        <v>41</v>
      </c>
      <c r="BF1" s="7" t="s">
        <v>42</v>
      </c>
      <c r="BG1" s="7" t="s">
        <v>43</v>
      </c>
      <c r="BH1" s="7" t="s">
        <v>44</v>
      </c>
      <c r="BI1" s="7" t="s">
        <v>45</v>
      </c>
      <c r="BJ1" s="7" t="s">
        <v>46</v>
      </c>
      <c r="BK1" s="7" t="s">
        <v>48</v>
      </c>
      <c r="BL1" s="7" t="s">
        <v>49</v>
      </c>
      <c r="BM1" s="7" t="s">
        <v>50</v>
      </c>
      <c r="BN1" s="7" t="s">
        <v>47</v>
      </c>
      <c r="BO1" s="7" t="s">
        <v>51</v>
      </c>
      <c r="BP1" s="8" t="s">
        <v>52</v>
      </c>
      <c r="BQ1" s="7" t="s">
        <v>53</v>
      </c>
      <c r="BR1" s="7" t="s">
        <v>54</v>
      </c>
      <c r="BS1" s="7" t="s">
        <v>55</v>
      </c>
      <c r="BT1" s="7" t="s">
        <v>56</v>
      </c>
      <c r="BU1" s="7" t="s">
        <v>57</v>
      </c>
      <c r="BV1" s="7" t="s">
        <v>58</v>
      </c>
      <c r="BW1" s="7" t="s">
        <v>59</v>
      </c>
      <c r="BX1" s="7" t="s">
        <v>60</v>
      </c>
      <c r="BY1" s="10" t="s">
        <v>66</v>
      </c>
    </row>
    <row r="2" spans="1:77" ht="14.25" customHeight="1" thickBot="1" x14ac:dyDescent="0.35">
      <c r="A2" s="3">
        <v>1</v>
      </c>
      <c r="B2" s="3">
        <v>2</v>
      </c>
      <c r="C2" s="3">
        <v>50</v>
      </c>
      <c r="D2" s="3">
        <v>750</v>
      </c>
      <c r="E2" s="3">
        <v>1000</v>
      </c>
      <c r="F2" s="3">
        <v>0.25</v>
      </c>
      <c r="G2" s="3">
        <v>0.8</v>
      </c>
      <c r="H2" s="3">
        <v>300</v>
      </c>
      <c r="I2" s="3">
        <v>17</v>
      </c>
      <c r="J2" s="3">
        <v>0.96</v>
      </c>
      <c r="K2" s="3">
        <v>-0.05</v>
      </c>
      <c r="L2" s="1">
        <v>2</v>
      </c>
      <c r="M2" s="1">
        <v>2</v>
      </c>
      <c r="N2" s="1">
        <v>13</v>
      </c>
      <c r="O2" s="2">
        <v>13</v>
      </c>
      <c r="P2">
        <v>2.6</v>
      </c>
      <c r="Q2">
        <v>1.2</v>
      </c>
      <c r="R2">
        <v>2</v>
      </c>
      <c r="S2">
        <v>0.85</v>
      </c>
      <c r="T2">
        <v>0.8</v>
      </c>
      <c r="U2">
        <v>0.75</v>
      </c>
      <c r="V2">
        <v>1.4999999999999999E-2</v>
      </c>
      <c r="W2">
        <v>6.5000000000000002E-2</v>
      </c>
      <c r="X2">
        <v>0.02</v>
      </c>
      <c r="Y2">
        <v>730</v>
      </c>
      <c r="Z2">
        <v>12.26085</v>
      </c>
      <c r="AA2" s="14">
        <v>2.1919400000000002</v>
      </c>
      <c r="AB2">
        <v>0.13406000000000001</v>
      </c>
      <c r="AC2" s="9">
        <f>AA2/Z2</f>
        <v>0.17877553350705705</v>
      </c>
      <c r="AD2" s="14">
        <v>17</v>
      </c>
      <c r="AE2" s="14">
        <v>289.69265999999999</v>
      </c>
      <c r="AF2" s="14">
        <f>AF6+$AF$5</f>
        <v>27.5</v>
      </c>
      <c r="AG2" s="16">
        <f>AVERAGE(AH2:AI2)</f>
        <v>40.618499999999997</v>
      </c>
      <c r="AH2" s="14">
        <f>AH6-$AF$5</f>
        <v>38.021999999999998</v>
      </c>
      <c r="AI2" s="14">
        <f>AI6-$AF$5</f>
        <v>43.215000000000003</v>
      </c>
      <c r="AJ2" s="4">
        <f>4</f>
        <v>4</v>
      </c>
      <c r="AK2" s="4">
        <v>74.215000000000003</v>
      </c>
      <c r="AL2" s="4">
        <v>3.7240600000000001</v>
      </c>
      <c r="AM2" s="4">
        <v>9.5237599999999993</v>
      </c>
      <c r="AN2" s="17">
        <v>170</v>
      </c>
      <c r="AO2">
        <v>30</v>
      </c>
      <c r="AP2">
        <v>12.8323</v>
      </c>
      <c r="AQ2" s="14">
        <v>1.93727</v>
      </c>
      <c r="AR2">
        <v>56.812469999999998</v>
      </c>
      <c r="AS2">
        <v>61.63</v>
      </c>
      <c r="AT2">
        <v>9.3525299999999998</v>
      </c>
      <c r="AU2">
        <v>19.387070000000001</v>
      </c>
      <c r="AV2" s="17">
        <v>150</v>
      </c>
      <c r="AW2" s="15">
        <v>25.307690000000001</v>
      </c>
      <c r="AX2" s="15">
        <v>12.548069999999999</v>
      </c>
      <c r="AY2" s="15">
        <v>1.04969</v>
      </c>
      <c r="AZ2">
        <v>1186.422</v>
      </c>
      <c r="BA2">
        <v>83</v>
      </c>
      <c r="BB2">
        <f>83*0.97</f>
        <v>80.509999999999991</v>
      </c>
      <c r="BC2">
        <v>97.496639999999999</v>
      </c>
      <c r="BD2">
        <v>0.32500000000000001</v>
      </c>
      <c r="BE2">
        <v>4.5</v>
      </c>
      <c r="BF2">
        <f>3.3*12</f>
        <v>39.599999999999994</v>
      </c>
      <c r="BG2">
        <v>4</v>
      </c>
      <c r="BH2">
        <v>2</v>
      </c>
      <c r="BI2">
        <f>2*12</f>
        <v>24</v>
      </c>
      <c r="BJ2">
        <v>2</v>
      </c>
      <c r="BK2">
        <v>14.8</v>
      </c>
      <c r="BL2">
        <f>14.8/7</f>
        <v>2.1142857142857143</v>
      </c>
      <c r="BM2">
        <f>252.92+62.31</f>
        <v>315.23</v>
      </c>
      <c r="BN2">
        <v>40</v>
      </c>
      <c r="BO2">
        <v>1583</v>
      </c>
      <c r="BP2">
        <f>BQ2+BR2</f>
        <v>890</v>
      </c>
      <c r="BQ2">
        <v>890</v>
      </c>
      <c r="BR2">
        <v>0</v>
      </c>
      <c r="BS2">
        <v>5</v>
      </c>
      <c r="BT2">
        <v>3</v>
      </c>
      <c r="BU2">
        <v>300</v>
      </c>
      <c r="BV2">
        <f>359</f>
        <v>359</v>
      </c>
      <c r="BW2">
        <v>50</v>
      </c>
      <c r="BX2">
        <v>3</v>
      </c>
      <c r="BY2">
        <v>0.2</v>
      </c>
    </row>
    <row r="3" spans="1:77" ht="14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"/>
      <c r="N3" s="1"/>
      <c r="BY3">
        <v>0.1</v>
      </c>
    </row>
    <row r="4" spans="1:77" ht="14.25" customHeight="1" x14ac:dyDescent="0.3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  <c r="N4" s="1"/>
      <c r="BY4">
        <v>0.5</v>
      </c>
    </row>
    <row r="5" spans="1:77" ht="14.25" customHeight="1" x14ac:dyDescent="0.3">
      <c r="D5" s="11"/>
      <c r="H5" s="11"/>
      <c r="I5" s="3"/>
      <c r="AF5">
        <v>2.5</v>
      </c>
      <c r="BY5">
        <v>10</v>
      </c>
    </row>
    <row r="6" spans="1:77" ht="14.25" customHeight="1" x14ac:dyDescent="0.3">
      <c r="AF6" s="14">
        <v>25</v>
      </c>
      <c r="AH6">
        <v>40.521999999999998</v>
      </c>
      <c r="AI6">
        <v>45.715000000000003</v>
      </c>
      <c r="AL6" s="4">
        <v>3.7240600000000001</v>
      </c>
      <c r="AM6" s="4">
        <v>9.5237599999999993</v>
      </c>
      <c r="AN6">
        <v>170</v>
      </c>
      <c r="AP6">
        <v>12.8323</v>
      </c>
      <c r="AV6">
        <v>150</v>
      </c>
    </row>
    <row r="7" spans="1:77" ht="14.25" customHeight="1" x14ac:dyDescent="0.3"/>
    <row r="8" spans="1:77" ht="14.25" customHeight="1" x14ac:dyDescent="0.3"/>
    <row r="9" spans="1:77" ht="14.25" customHeight="1" x14ac:dyDescent="0.3"/>
    <row r="10" spans="1:77" ht="14.25" customHeight="1" x14ac:dyDescent="0.3"/>
    <row r="11" spans="1:77" ht="14.25" customHeight="1" x14ac:dyDescent="0.3"/>
    <row r="12" spans="1:77" ht="14.25" customHeight="1" x14ac:dyDescent="0.3"/>
    <row r="13" spans="1:77" ht="14.25" customHeight="1" x14ac:dyDescent="0.3"/>
    <row r="14" spans="1:77" ht="14.25" customHeight="1" x14ac:dyDescent="0.3"/>
    <row r="15" spans="1:77" ht="14.25" customHeight="1" x14ac:dyDescent="0.3"/>
    <row r="16" spans="1:7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Tiang Jang Yit</dc:creator>
  <cp:lastModifiedBy>Bryan Tiang Jang Yit</cp:lastModifiedBy>
  <dcterms:created xsi:type="dcterms:W3CDTF">2015-06-05T18:17:20Z</dcterms:created>
  <dcterms:modified xsi:type="dcterms:W3CDTF">2023-05-13T01:35:52Z</dcterms:modified>
</cp:coreProperties>
</file>