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comments8.xml" ContentType="application/vnd.openxmlformats-officedocument.spreadsheetml.comments+xml"/>
  <Override PartName="/xl/comments9.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sharedStrings.xml" ContentType="application/vnd.openxmlformats-officedocument.spreadsheetml.sharedStrings+xml"/>
  <Override PartName="/xl/comments5.xml" ContentType="application/vnd.openxmlformats-officedocument.spreadsheetml.comments+xml"/>
  <Override PartName="/xl/charts/chart1.xml" ContentType="application/vnd.openxmlformats-officedocument.drawingml.chart+xml"/>
  <Override PartName="/xl/media/image1.png" ContentType="image/png"/>
  <Override PartName="/xl/media/image2.png" ContentType="image/png"/>
  <Override PartName="/xl/media/image3.png" ContentType="image/png"/>
  <Override PartName="/xl/workbook.xml" ContentType="application/vnd.openxmlformats-officedocument.spreadsheetml.sheet.main+xml"/>
  <Override PartName="/xl/comments1.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drawing2.xml" ContentType="application/vnd.openxmlformats-officedocument.drawing+xml"/>
  <Override PartName="/xl/drawings/vmlDrawing5.vml" ContentType="application/vnd.openxmlformats-officedocument.vmlDrawing"/>
  <Override PartName="/xl/drawings/drawing3.xml" ContentType="application/vnd.openxmlformats-officedocument.drawing+xml"/>
  <Override PartName="/xl/drawings/vmlDrawing6.vml" ContentType="application/vnd.openxmlformats-officedocument.vmlDrawing"/>
  <Override PartName="/xl/drawings/drawing4.xml" ContentType="application/vnd.openxmlformats-officedocument.drawing+xml"/>
  <Override PartName="/xl/drawings/vmlDrawing7.vml" ContentType="application/vnd.openxmlformats-officedocument.vmlDrawing"/>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Equipe" sheetId="1" state="visible" r:id="rId2"/>
    <sheet name="Backlog Produto" sheetId="2" state="visible" r:id="rId3"/>
    <sheet name="Planejamento" sheetId="3" state="visible" r:id="rId4"/>
    <sheet name="Entregas" sheetId="4" state="visible" r:id="rId5"/>
    <sheet name="Riscos" sheetId="5" state="visible" r:id="rId6"/>
    <sheet name="Mudanças" sheetId="6" state="visible" r:id="rId7"/>
    <sheet name="Sprint1" sheetId="7" state="visible" r:id="rId8"/>
    <sheet name="#Estimativa-APF#" sheetId="8" state="visible" r:id="rId9"/>
    <sheet name="#Planejamento-APF#" sheetId="9" state="visible" r:id="rId10"/>
  </sheets>
  <definedNames>
    <definedName function="false" hidden="false" name="Restante" vbProcedure="false">OFFSET(Sprint1!$B$12,0,0,1,COUNT(Sprint1!$B$12:$L$12))</definedName>
    <definedName function="false" hidden="false" name="Restante2" vbProcedure="false">OFFSET(#REF!,0,0,1,COUNT(#REF!))</definedName>
    <definedName function="false" hidden="false" localSheetId="8" name="Restante2" vbProcedure="false">OFFSET(#REF!,0,0,1,COUNT(#REF!))</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2" authorId="0">
      <text>
        <r>
          <rPr>
            <sz val="11"/>
            <color rgb="FF000000"/>
            <rFont val="Calibri"/>
            <family val="2"/>
            <charset val="1"/>
          </rPr>
          <t xml:space="preserve">Preencher as células em amarelo.</t>
        </r>
      </text>
    </comment>
  </commentList>
</comments>
</file>

<file path=xl/comments2.xml><?xml version="1.0" encoding="utf-8"?>
<comments xmlns="http://schemas.openxmlformats.org/spreadsheetml/2006/main" xmlns:xdr="http://schemas.openxmlformats.org/drawingml/2006/spreadsheetDrawing">
  <authors>
    <author> </author>
  </authors>
  <commentList>
    <comment ref="A3" authorId="0">
      <text>
        <r>
          <rPr>
            <sz val="11"/>
            <color rgb="FF000000"/>
            <rFont val="Calibri"/>
            <family val="2"/>
            <charset val="1"/>
          </rPr>
          <t xml:space="preserve">O identificador da trefa auxilia na criação e uso dos "Post-it" dos quadros Kanban ou Scrum.
</t>
        </r>
      </text>
    </comment>
    <comment ref="B3" authorId="0">
      <text>
        <r>
          <rPr>
            <sz val="11"/>
            <color rgb="FF000000"/>
            <rFont val="Calibri"/>
            <family val="2"/>
            <charset val="1"/>
          </rPr>
          <t xml:space="preserve">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text>
        <r>
          <rPr>
            <sz val="11"/>
            <color rgb="FF000000"/>
            <rFont val="Calibri"/>
            <family val="2"/>
            <charset val="1"/>
          </rPr>
          <t xml:space="preserve">Tarefas
</t>
        </r>
        <r>
          <rPr>
            <sz val="9"/>
            <color rgb="FF000000"/>
            <rFont val="Tahoma"/>
            <family val="2"/>
            <charset val="1"/>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text>
        <r>
          <rPr>
            <sz val="11"/>
            <color rgb="FF000000"/>
            <rFont val="Calibri"/>
            <family val="2"/>
            <charset val="1"/>
          </rPr>
          <t xml:space="preserve">Resultado do Planning Poker, convertido para horas.
</t>
        </r>
      </text>
    </comment>
    <comment ref="F3" authorId="0">
      <text>
        <r>
          <rPr>
            <sz val="11"/>
            <color rgb="FF000000"/>
            <rFont val="Calibri"/>
            <family val="2"/>
            <charset val="1"/>
          </rPr>
          <t xml:space="preserve">O identificador da trefa auxilia na criação e uso dos "Post-it" dos quadros Kanban ou Scrum.
</t>
        </r>
      </text>
    </comment>
    <comment ref="G3" authorId="0">
      <text>
        <r>
          <rPr>
            <sz val="11"/>
            <color rgb="FF000000"/>
            <rFont val="Calibri"/>
            <family val="2"/>
            <charset val="1"/>
          </rPr>
          <t xml:space="preserve">Tarefas
</t>
        </r>
        <r>
          <rPr>
            <sz val="9"/>
            <color rgb="FF000000"/>
            <rFont val="Tahoma"/>
            <family val="2"/>
            <charset val="1"/>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text>
        <r>
          <rPr>
            <sz val="11"/>
            <color rgb="FF000000"/>
            <rFont val="Calibri"/>
            <family val="2"/>
            <charset val="1"/>
          </rPr>
          <t xml:space="preserve">Pontue de 0 a 10.
</t>
        </r>
        <r>
          <rPr>
            <sz val="9"/>
            <color rgb="FF000000"/>
            <rFont val="Tahoma"/>
            <family val="2"/>
            <charset val="1"/>
          </rPr>
          <t xml:space="preserve">V = Valor: Quanto de valor a história de usuário representa para o usuário final?
</t>
        </r>
      </text>
    </comment>
    <comment ref="I4" authorId="0">
      <text>
        <r>
          <rPr>
            <sz val="11"/>
            <color rgb="FF000000"/>
            <rFont val="Calibri"/>
            <family val="2"/>
            <charset val="1"/>
          </rPr>
          <t xml:space="preserve">Pontue de 0 a 10.
</t>
        </r>
        <r>
          <rPr>
            <sz val="9"/>
            <color rgb="FF000000"/>
            <rFont val="Tahoma"/>
            <family val="2"/>
            <charset val="1"/>
          </rPr>
          <t xml:space="preserve">R = Risco: Qual é o risco desta história não ser entregue? </t>
        </r>
      </text>
    </comment>
    <comment ref="J4" authorId="0">
      <text>
        <r>
          <rPr>
            <sz val="11"/>
            <color rgb="FF000000"/>
            <rFont val="Calibri"/>
            <family val="2"/>
            <charset val="1"/>
          </rPr>
          <t xml:space="preserve">Somente 10 quando existe Dependência, do contrário 0.
</t>
        </r>
        <r>
          <rPr>
            <sz val="9"/>
            <color rgb="FF000000"/>
            <rFont val="Tahoma"/>
            <family val="2"/>
            <charset val="1"/>
          </rPr>
          <t xml:space="preserve">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text>
        <r>
          <rPr>
            <sz val="11"/>
            <color rgb="FF000000"/>
            <rFont val="Calibri"/>
            <family val="2"/>
            <charset val="1"/>
          </rPr>
          <t xml:space="preserve">Pontue de 0 a 10.
</t>
        </r>
        <r>
          <rPr>
            <sz val="9"/>
            <color rgb="FF000000"/>
            <rFont val="Tahoma"/>
            <family val="2"/>
            <charset val="1"/>
          </rPr>
          <t xml:space="preserve">C = Complexidade Técnica: Qual a complexidade técnica (tecnologia) da história?</t>
        </r>
      </text>
    </comment>
    <comment ref="L4" authorId="0">
      <text>
        <r>
          <rPr>
            <sz val="11"/>
            <color rgb="FF000000"/>
            <rFont val="Calibri"/>
            <family val="2"/>
            <charset val="1"/>
          </rPr>
          <t xml:space="preserve">Tem prioridade as de maior peso.
</t>
        </r>
      </text>
    </comment>
  </commentList>
</comments>
</file>

<file path=xl/comments3.xml><?xml version="1.0" encoding="utf-8"?>
<comments xmlns="http://schemas.openxmlformats.org/spreadsheetml/2006/main" xmlns:xdr="http://schemas.openxmlformats.org/drawingml/2006/spreadsheetDrawing">
  <authors>
    <author> </author>
  </authors>
  <commentList>
    <comment ref="A3" authorId="0">
      <text>
        <r>
          <rPr>
            <sz val="11"/>
            <color rgb="FF000000"/>
            <rFont val="Calibri"/>
            <family val="2"/>
            <charset val="1"/>
          </rPr>
          <t xml:space="preserve">Considerando a estimativa e capacidade da equipe sugere-se o seguinte plajenamento.</t>
        </r>
      </text>
    </comment>
    <comment ref="B4" authorId="0">
      <text>
        <r>
          <rPr>
            <sz val="11"/>
            <color rgb="FF000000"/>
            <rFont val="Calibri"/>
            <family val="2"/>
            <charset val="1"/>
          </rPr>
          <t xml:space="preserve">[Comentário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List>
</comments>
</file>

<file path=xl/comments5.xml><?xml version="1.0" encoding="utf-8"?>
<comments xmlns="http://schemas.openxmlformats.org/spreadsheetml/2006/main" xmlns:xdr="http://schemas.openxmlformats.org/drawingml/2006/spreadsheetDrawing">
  <authors>
    <author> </author>
  </authors>
  <commentList>
    <comment ref="B48" authorId="0">
      <text>
        <r>
          <rPr>
            <sz val="11"/>
            <color rgb="FF000000"/>
            <rFont val="Calibri"/>
            <family val="2"/>
            <charset val="1"/>
          </rPr>
          <t xml:space="preserve">Descrição do Risco
</t>
        </r>
        <r>
          <rPr>
            <sz val="8"/>
            <color rgb="FF000000"/>
            <rFont val="Tahoma"/>
            <family val="2"/>
            <charset val="1"/>
          </rPr>
          <t xml:space="preserve">
Sentença que descreve o risco, definindo o evento que, ao ocorrer, causa impacto no projeto.</t>
        </r>
      </text>
    </comment>
    <comment ref="C48" authorId="0">
      <text>
        <r>
          <rPr>
            <sz val="11"/>
            <color rgb="FF000000"/>
            <rFont val="Calibri"/>
            <family val="2"/>
            <charset val="1"/>
          </rPr>
          <t xml:space="preserve">Data:
</t>
        </r>
        <r>
          <rPr>
            <sz val="8"/>
            <color rgb="FF000000"/>
            <rFont val="Tahoma"/>
            <family val="2"/>
            <charset val="1"/>
          </rPr>
          <t xml:space="preserve">Data da identificação do risco ou da alteração de seus atributos durante o monitoramento e controle de riscos.
</t>
        </r>
      </text>
    </comment>
    <comment ref="D48" authorId="0">
      <text>
        <r>
          <rPr>
            <sz val="11"/>
            <color rgb="FF000000"/>
            <rFont val="Calibri"/>
            <family val="2"/>
            <charset val="1"/>
          </rPr>
          <t xml:space="preserve">Probabilidade de Ocorrência: 
</t>
        </r>
        <r>
          <rPr>
            <sz val="8"/>
            <color rgb="FF000000"/>
            <rFont val="Tahoma"/>
            <family val="0"/>
            <charset val="1"/>
          </rPr>
          <t xml:space="preserve">Probabilidade de o risco ocorrer expressa qualitativamente:
    </t>
        </r>
        <r>
          <rPr>
            <b val="true"/>
            <sz val="8"/>
            <color rgb="FF000000"/>
            <rFont val="Tahoma"/>
            <family val="2"/>
            <charset val="1"/>
          </rPr>
          <t xml:space="preserve">- Alta: </t>
        </r>
        <r>
          <rPr>
            <sz val="8"/>
            <color rgb="FF000000"/>
            <rFont val="Tahoma"/>
            <family val="0"/>
            <charset val="1"/>
          </rPr>
          <t xml:space="preserve">Riscos evidentes ao projeto, cuja ocorrência é esperada à curto prazo ou que possuam probabilidade de ocorrência maior ou igual à 50% em algum momento durante o projeto.
    </t>
        </r>
        <r>
          <rPr>
            <b val="true"/>
            <sz val="8"/>
            <color rgb="FF000000"/>
            <rFont val="Tahoma"/>
            <family val="2"/>
            <charset val="1"/>
          </rPr>
          <t xml:space="preserve">- Média: </t>
        </r>
        <r>
          <rPr>
            <sz val="8"/>
            <color rgb="FF000000"/>
            <rFont val="Tahoma"/>
            <family val="0"/>
            <charset val="1"/>
          </rPr>
          <t xml:space="preserve">Riscos identificados, para os quais é esperado a ocorrência em algum momento do projeto ou cuja probabilidade é igual ou maior que 15% e menor que 50% ou desconhecida.
    </t>
        </r>
        <r>
          <rPr>
            <b val="true"/>
            <sz val="8"/>
            <color rgb="FF000000"/>
            <rFont val="Tahoma"/>
            <family val="2"/>
            <charset val="1"/>
          </rPr>
          <t xml:space="preserve">- Baixa: </t>
        </r>
        <r>
          <rPr>
            <sz val="8"/>
            <color rgb="FF000000"/>
            <rFont val="Tahoma"/>
            <family val="0"/>
            <charset val="1"/>
          </rPr>
          <t xml:space="preserve">Riscos identificados, porém cuja ocorrência não é esperada durante o projeto ou que possuam probabilidade menor que 15%.
</t>
        </r>
      </text>
    </comment>
    <comment ref="E48" authorId="0">
      <text>
        <r>
          <rPr>
            <sz val="11"/>
            <color rgb="FF000000"/>
            <rFont val="Calibri"/>
            <family val="2"/>
            <charset val="1"/>
          </rPr>
          <t xml:space="preserve">Impacto do Risco: 
</t>
        </r>
        <r>
          <rPr>
            <sz val="8"/>
            <color rgb="FF000000"/>
            <rFont val="Tahoma"/>
            <family val="0"/>
            <charset val="1"/>
          </rPr>
          <t xml:space="preserve">Os desvios de tempo ou custo do que foi planejado se o risco ocorrer, expresso qualitativamente.
    </t>
        </r>
        <r>
          <rPr>
            <b val="true"/>
            <sz val="8"/>
            <color rgb="FF000000"/>
            <rFont val="Tahoma"/>
            <family val="2"/>
            <charset val="1"/>
          </rPr>
          <t xml:space="preserve">- Alto: </t>
        </r>
        <r>
          <rPr>
            <sz val="8"/>
            <color rgb="FF000000"/>
            <rFont val="Tahoma"/>
            <family val="0"/>
            <charset val="1"/>
          </rPr>
          <t xml:space="preserve">Risco cujo impacto no tempo ou custo seja igual ou maior que 10% do tempo total do projeto respectivamente.
    </t>
        </r>
        <r>
          <rPr>
            <b val="true"/>
            <sz val="8"/>
            <color rgb="FF000000"/>
            <rFont val="Tahoma"/>
            <family val="2"/>
            <charset val="1"/>
          </rPr>
          <t xml:space="preserve">- Médio: </t>
        </r>
        <r>
          <rPr>
            <sz val="8"/>
            <color rgb="FF000000"/>
            <rFont val="Tahoma"/>
            <family val="0"/>
            <charset val="1"/>
          </rPr>
          <t xml:space="preserve">Risco cujo impacto no tempo ou custo seja igual ou maior que 5% e menor que 10% do tempo total do projeto respectivamente.
    </t>
        </r>
        <r>
          <rPr>
            <b val="true"/>
            <sz val="8"/>
            <color rgb="FF000000"/>
            <rFont val="Tahoma"/>
            <family val="2"/>
            <charset val="1"/>
          </rPr>
          <t xml:space="preserve">- Baixo: </t>
        </r>
        <r>
          <rPr>
            <sz val="8"/>
            <color rgb="FF000000"/>
            <rFont val="Tahoma"/>
            <family val="0"/>
            <charset val="1"/>
          </rPr>
          <t xml:space="preserve">Risco cujo impacto no tempo ou custo seja menor que 5% do tempo total do projeto respectivamente.
</t>
        </r>
      </text>
    </comment>
    <comment ref="F48" authorId="0">
      <text>
        <r>
          <rPr>
            <sz val="11"/>
            <color rgb="FF000000"/>
            <rFont val="Calibri"/>
            <family val="2"/>
            <charset val="1"/>
          </rPr>
          <t xml:space="preserve">Perda Esperada do RIsco:
</t>
        </r>
        <r>
          <rPr>
            <sz val="8"/>
            <color rgb="FF000000"/>
            <rFont val="Tahoma"/>
            <family val="0"/>
            <charset val="1"/>
          </rPr>
          <t xml:space="preserve">
A Perda Esperada do Risco identifica a prioridade de tratamento dos riscos.
    </t>
        </r>
        <r>
          <rPr>
            <b val="true"/>
            <sz val="8"/>
            <color rgb="FF000000"/>
            <rFont val="Tahoma"/>
            <family val="2"/>
            <charset val="1"/>
          </rPr>
          <t xml:space="preserve">- Perda Esperada Alta: </t>
        </r>
        <r>
          <rPr>
            <sz val="8"/>
            <color rgb="FF000000"/>
            <rFont val="Tahoma"/>
            <family val="0"/>
            <charset val="1"/>
          </rPr>
          <t xml:space="preserve">Riscos de alta prioridade, para os quais devem ser elaborados planos de mitigação ao risco.
    </t>
        </r>
        <r>
          <rPr>
            <b val="true"/>
            <sz val="8"/>
            <color rgb="FF000000"/>
            <rFont val="Tahoma"/>
            <family val="2"/>
            <charset val="1"/>
          </rPr>
          <t xml:space="preserve">- Perda Esperada Média: </t>
        </r>
        <r>
          <rPr>
            <sz val="8"/>
            <color rgb="FF000000"/>
            <rFont val="Tahoma"/>
            <family val="0"/>
            <charset val="1"/>
          </rPr>
          <t xml:space="preserve">Riscos de prioridade moderada, para os quais devem ser elaborados, pelo menos, planos de contingência ao risco.
    </t>
        </r>
        <r>
          <rPr>
            <b val="true"/>
            <sz val="8"/>
            <color rgb="FF000000"/>
            <rFont val="Tahoma"/>
            <family val="2"/>
            <charset val="1"/>
          </rPr>
          <t xml:space="preserve">- Perda Esperada Baixa: </t>
        </r>
        <r>
          <rPr>
            <sz val="8"/>
            <color rgb="FF000000"/>
            <rFont val="Tahoma"/>
            <family val="0"/>
            <charset val="1"/>
          </rPr>
          <t xml:space="preserve">Riscos de baixa prioridade, para os quais não são necessários planos de resposta ao risco.
</t>
        </r>
      </text>
    </comment>
    <comment ref="G48" authorId="0">
      <text>
        <r>
          <rPr>
            <sz val="11"/>
            <color rgb="FF000000"/>
            <rFont val="Calibri"/>
            <family val="2"/>
            <charset val="1"/>
          </rPr>
          <t xml:space="preserve">Situação do Risco:</t>
        </r>
        <r>
          <rPr>
            <sz val="8"/>
            <color rgb="FF000000"/>
            <rFont val="Tahoma"/>
            <family val="2"/>
            <charset val="1"/>
          </rPr>
          <t xml:space="preserve"> 
Situação atual do risco no projeto:
    </t>
        </r>
        <r>
          <rPr>
            <b val="true"/>
            <sz val="8"/>
            <color rgb="FF000000"/>
            <rFont val="Tahoma"/>
            <family val="2"/>
            <charset val="1"/>
          </rPr>
          <t xml:space="preserve">- Ativo: </t>
        </r>
        <r>
          <rPr>
            <sz val="8"/>
            <color rgb="FF000000"/>
            <rFont val="Tahoma"/>
            <family val="2"/>
            <charset val="1"/>
          </rPr>
          <t xml:space="preserve">Risco identificado e monitorado, porém sem nenhuma resposta sendo implementada.
    </t>
        </r>
        <r>
          <rPr>
            <b val="true"/>
            <sz val="8"/>
            <color rgb="FF000000"/>
            <rFont val="Tahoma"/>
            <family val="2"/>
            <charset val="1"/>
          </rPr>
          <t xml:space="preserve">- Em mitigação: </t>
        </r>
        <r>
          <rPr>
            <sz val="8"/>
            <color rgb="FF000000"/>
            <rFont val="Tahoma"/>
            <family val="2"/>
            <charset val="1"/>
          </rPr>
          <t xml:space="preserve">Risco para o qual está sendo executada uma estratégia de mitigação.
    </t>
        </r>
        <r>
          <rPr>
            <b val="true"/>
            <sz val="8"/>
            <color rgb="FF000000"/>
            <rFont val="Tahoma"/>
            <family val="2"/>
            <charset val="1"/>
          </rPr>
          <t xml:space="preserve">- Ocorrido: </t>
        </r>
        <r>
          <rPr>
            <sz val="8"/>
            <color rgb="FF000000"/>
            <rFont val="Tahoma"/>
            <family val="2"/>
            <charset val="1"/>
          </rPr>
          <t xml:space="preserve">Risco ocorrido no projeto para o qual está sendo aplicada a estratégia de resposta adequada, normalmente a execução de um plano de contingência.
    </t>
        </r>
        <r>
          <rPr>
            <b val="true"/>
            <sz val="8"/>
            <color rgb="FF000000"/>
            <rFont val="Tahoma"/>
            <family val="2"/>
            <charset val="1"/>
          </rPr>
          <t xml:space="preserve">- Inativo: </t>
        </r>
        <r>
          <rPr>
            <sz val="8"/>
            <color rgb="FF000000"/>
            <rFont val="Tahoma"/>
            <family val="2"/>
            <charset val="1"/>
          </rPr>
          <t xml:space="preserve">Risco eliminado, naturalmente no decorrer do tempo, por uma ação de resposta ao risco ou por este já ter ocorrido e a ser impossível nova ocorrência.
</t>
        </r>
        <r>
          <rPr>
            <sz val="8"/>
            <color rgb="FF000000"/>
            <rFont val="Tahoma"/>
            <family val="0"/>
            <charset val="1"/>
          </rPr>
          <t xml:space="preserve">
</t>
        </r>
      </text>
    </comment>
    <comment ref="H48" authorId="0">
      <text>
        <r>
          <rPr>
            <sz val="11"/>
            <color rgb="FF000000"/>
            <rFont val="Calibri"/>
            <family val="2"/>
            <charset val="1"/>
          </rPr>
          <t xml:space="preserve">Gatilhos do Risco: 
</t>
        </r>
        <r>
          <rPr>
            <sz val="8"/>
            <color rgb="FF000000"/>
            <rFont val="Tahoma"/>
            <family val="2"/>
            <charset val="1"/>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0">
      <text>
        <r>
          <rPr>
            <sz val="11"/>
            <color rgb="FF000000"/>
            <rFont val="Calibri"/>
            <family val="2"/>
            <charset val="1"/>
          </rPr>
          <t xml:space="preserve">Plano de Mitigação do Risco: 
</t>
        </r>
        <r>
          <rPr>
            <sz val="8"/>
            <color rgb="FF000000"/>
            <rFont val="Tahoma"/>
            <family val="2"/>
            <charset val="1"/>
          </rPr>
          <t xml:space="preserve">Planejamento de ações que busquem reduzir a probabilidade e/ou o impacto da ocorrência do risco
</t>
        </r>
      </text>
    </comment>
    <comment ref="K49" authorId="0">
      <text>
        <r>
          <rPr>
            <sz val="11"/>
            <color rgb="FF000000"/>
            <rFont val="Calibri"/>
            <family val="2"/>
            <charset val="1"/>
          </rPr>
          <t xml:space="preserve">Plano de Contingência do Risco: 
</t>
        </r>
        <r>
          <rPr>
            <sz val="8"/>
            <color rgb="FF000000"/>
            <rFont val="Tahoma"/>
            <family val="2"/>
            <charset val="1"/>
          </rPr>
          <t xml:space="preserve">Estratégia de reação aos efeitos do risco, caso este venha a ocorrer.
</t>
        </r>
      </text>
    </comment>
  </commentList>
</comments>
</file>

<file path=xl/comments7.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2"/>
            <charset val="1"/>
          </rPr>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0">
      <text>
        <r>
          <rPr>
            <sz val="11"/>
            <color rgb="FF000000"/>
            <rFont val="Calibri"/>
            <family val="2"/>
            <charset val="1"/>
          </rPr>
          <t xml:space="preserve">Horas Estimadas:
</t>
        </r>
        <r>
          <rPr>
            <sz val="9"/>
            <color rgb="FF000000"/>
            <rFont val="Tahoma"/>
            <family val="2"/>
            <charset val="1"/>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B12" authorId="0">
      <text>
        <r>
          <rPr>
            <sz val="11"/>
            <color rgb="FF000000"/>
            <rFont val="Calibri"/>
            <family val="2"/>
            <charset val="1"/>
          </rPr>
          <t xml:space="preserve">O esforço total do Sprint não pode ultrapassar a capacidade do time.
</t>
        </r>
        <r>
          <rPr>
            <sz val="9"/>
            <color rgb="FF000000"/>
            <rFont val="Segoe UI"/>
            <family val="2"/>
            <charset val="1"/>
          </rPr>
          <t xml:space="preserve">
</t>
        </r>
      </text>
    </comment>
    <comment ref="C1" authorId="0">
      <text>
        <r>
          <rPr>
            <sz val="11"/>
            <color rgb="FF000000"/>
            <rFont val="Calibri"/>
            <family val="2"/>
            <charset val="1"/>
          </rPr>
          <t xml:space="preserve">Data de início do sprint
</t>
        </r>
      </text>
    </comment>
    <comment ref="N19" authorId="0">
      <text>
        <r>
          <rPr>
            <sz val="11"/>
            <color rgb="FF000000"/>
            <rFont val="Calibri"/>
            <family val="2"/>
            <charset val="1"/>
          </rPr>
          <t xml:space="preserve">I</t>
        </r>
        <r>
          <rPr>
            <b val="true"/>
            <sz val="9"/>
            <color rgb="FF000000"/>
            <rFont val="Segoe UI"/>
            <family val="2"/>
            <charset val="1"/>
          </rPr>
          <t xml:space="preserve">MPORTANTE:  Como criar planilha de monitoramento e controle do Sprint
</t>
        </r>
        <r>
          <rPr>
            <sz val="9"/>
            <color rgb="FF000000"/>
            <rFont val="Segoe UI"/>
            <family val="2"/>
            <charset val="1"/>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8.xml><?xml version="1.0" encoding="utf-8"?>
<comments xmlns="http://schemas.openxmlformats.org/spreadsheetml/2006/main" xmlns:xdr="http://schemas.openxmlformats.org/drawingml/2006/spreadsheetDrawing">
  <authors>
    <author> </author>
  </authors>
  <commentList>
    <comment ref="A7" authorId="0">
      <text>
        <r>
          <rPr>
            <sz val="11"/>
            <color rgb="FF000000"/>
            <rFont val="Calibri"/>
            <family val="2"/>
            <charset val="1"/>
          </rPr>
          <t xml:space="preserve">Arquilo Lógico Interno e Arquivo de Interface Externa
</t>
        </r>
        <r>
          <rPr>
            <sz val="9"/>
            <color rgb="FF000000"/>
            <rFont val="Tahoma"/>
            <family val="2"/>
            <charset val="1"/>
          </rPr>
          <t xml:space="preserve">Registros Lógicos são subconjuntos de dados dentro de um ALI/AIE, que foram
reconhecidos pelo usuário.
Um Item de Dados, por sua vez, é um campo único e não repetido. E só devem ser contados os utilizados pela aplicação em contagem.
</t>
        </r>
        <r>
          <rPr>
            <b val="true"/>
            <sz val="9"/>
            <color rgb="FF000000"/>
            <rFont val="Tahoma"/>
            <family val="2"/>
            <charset val="1"/>
          </rPr>
          <t xml:space="preserve">
Como contar as funções de dados (arquivos ou tabelas)?
</t>
        </r>
        <r>
          <rPr>
            <sz val="9"/>
            <color rgb="FF000000"/>
            <rFont val="Tahoma"/>
            <family val="2"/>
            <charset val="1"/>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D7" authorId="0">
      <text>
        <r>
          <rPr>
            <sz val="11"/>
            <color rgb="FF000000"/>
            <rFont val="Calibri"/>
            <family val="2"/>
            <charset val="1"/>
          </rPr>
          <t xml:space="preserve">EE - Entrada externa
SE - Saída externa
CE - Consulta externa
</t>
        </r>
        <r>
          <rPr>
            <sz val="9"/>
            <color rgb="FF000000"/>
            <rFont val="Tahoma"/>
            <family val="2"/>
            <charset val="1"/>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val="true"/>
            <sz val="9"/>
            <color rgb="FF000000"/>
            <rFont val="Tahoma"/>
            <family val="2"/>
            <charset val="1"/>
          </rPr>
          <t xml:space="preserve">
Como contar as funções transacionais (funcionalidades, caso de uso, história de usuário)?
</t>
        </r>
        <r>
          <rPr>
            <sz val="9"/>
            <color rgb="FF000000"/>
            <rFont val="Tahoma"/>
            <family val="2"/>
            <charset val="1"/>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val="true"/>
            <sz val="9"/>
            <color rgb="FF000000"/>
            <rFont val="Tahoma"/>
            <family val="2"/>
            <charset val="1"/>
          </rPr>
          <t xml:space="preserve">
</t>
        </r>
      </text>
    </comment>
    <comment ref="G7" authorId="0">
      <text>
        <r>
          <rPr>
            <sz val="11"/>
            <color rgb="FF000000"/>
            <rFont val="Calibri"/>
            <family val="2"/>
            <charset val="1"/>
          </rPr>
          <t xml:space="preserve">Arquilo Lógico Interno e Arquivo de Interface Externa
</t>
        </r>
        <r>
          <rPr>
            <sz val="9"/>
            <color rgb="FF000000"/>
            <rFont val="Tahoma"/>
            <family val="2"/>
            <charset val="1"/>
          </rPr>
          <t xml:space="preserve">
Registros Lógicos são subconjuntos de dados dentro de um ALI/AIE, que foram reconhecidos pelo usuário.
Um Item de Dados, por sua vez, é um campo único e não repetido. E só devem ser contados os utilizados pela aplicação em contagem.
</t>
        </r>
        <r>
          <rPr>
            <b val="true"/>
            <sz val="9"/>
            <color rgb="FF000000"/>
            <rFont val="Tahoma"/>
            <family val="2"/>
            <charset val="1"/>
          </rPr>
          <t xml:space="preserve">
Como contar as funções de dados (arquivos ou tabelas)?
</t>
        </r>
        <r>
          <rPr>
            <sz val="9"/>
            <color rgb="FF000000"/>
            <rFont val="Tahoma"/>
            <family val="2"/>
            <charset val="1"/>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G9" authorId="0">
      <text>
        <r>
          <rPr>
            <sz val="11"/>
            <color rgb="FF000000"/>
            <rFont val="Calibri"/>
            <family val="2"/>
            <charset val="1"/>
          </rPr>
          <t xml:space="preserve">Arquivo Lógico Interno (ALI)
</t>
        </r>
        <r>
          <rPr>
            <sz val="9"/>
            <color rgb="FF000000"/>
            <rFont val="Tahoma"/>
            <family val="2"/>
            <charset val="1"/>
          </rPr>
          <t xml:space="preserve">São arquivos/tabelas mantidas dentro da fronteira da aplicação, isto é, armazena dados mantidos através de um ou mais processos elementares da aplicação.
</t>
        </r>
      </text>
    </comment>
    <comment ref="G10" authorId="0">
      <text>
        <r>
          <rPr>
            <sz val="11"/>
            <color rgb="FF000000"/>
            <rFont val="Calibri"/>
            <family val="2"/>
            <charset val="1"/>
          </rPr>
          <t xml:space="preserve">Arquivos de Interface Externa (AIEs)
</t>
        </r>
        <r>
          <rPr>
            <sz val="9"/>
            <color rgb="FF000000"/>
            <rFont val="Tahoma"/>
            <family val="2"/>
            <charset val="1"/>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G11" authorId="0">
      <text>
        <r>
          <rPr>
            <sz val="11"/>
            <color rgb="FF000000"/>
            <rFont val="Calibri"/>
            <family val="2"/>
            <charset val="1"/>
          </rPr>
          <t xml:space="preserve">EE - Entrada externa
SE - Saída externa
CE - Consulta externa
</t>
        </r>
        <r>
          <rPr>
            <sz val="9"/>
            <color rgb="FF000000"/>
            <rFont val="Tahoma"/>
            <family val="2"/>
            <charset val="1"/>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val="true"/>
            <sz val="9"/>
            <color rgb="FF000000"/>
            <rFont val="Tahoma"/>
            <family val="2"/>
            <charset val="1"/>
          </rPr>
          <t xml:space="preserve">Como contar as funções transacionais (funcionalidades, caso de uso, história de usuário)?
</t>
        </r>
        <r>
          <rPr>
            <sz val="9"/>
            <color rgb="FF000000"/>
            <rFont val="Tahoma"/>
            <family val="2"/>
            <charset val="1"/>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G12" authorId="0">
      <text>
        <r>
          <rPr>
            <sz val="11"/>
            <color rgb="FF000000"/>
            <rFont val="Calibri"/>
            <family val="2"/>
            <charset val="1"/>
          </rPr>
          <t xml:space="preserve">EE - Entrada externa
SE - Saída externa
CE - Consulta externa
</t>
        </r>
        <r>
          <rPr>
            <sz val="9"/>
            <color rgb="FF000000"/>
            <rFont val="Tahoma"/>
            <family val="2"/>
            <charset val="1"/>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val="true"/>
            <sz val="9"/>
            <color rgb="FF000000"/>
            <rFont val="Tahoma"/>
            <family val="2"/>
            <charset val="1"/>
          </rPr>
          <t xml:space="preserve">Como contar as funções transacionais (funcionalidades, caso de uso, história de usuário)?
</t>
        </r>
        <r>
          <rPr>
            <sz val="9"/>
            <color rgb="FF000000"/>
            <rFont val="Tahoma"/>
            <family val="2"/>
            <charset val="1"/>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G13" authorId="0">
      <text>
        <r>
          <rPr>
            <sz val="11"/>
            <color rgb="FF000000"/>
            <rFont val="Calibri"/>
            <family val="2"/>
            <charset val="1"/>
          </rPr>
          <t xml:space="preserve">Entradas Externas (EEs)
</t>
        </r>
        <r>
          <rPr>
            <sz val="9"/>
            <color rgb="FF000000"/>
            <rFont val="Tahoma"/>
            <family val="2"/>
            <charset val="1"/>
          </rPr>
          <t xml:space="preserve">São processos elementares que processam dados (ou
informações de controle) que entram pela fronteira da aplicação. O objetivo principal de uma EE é manter um ou mais ALIs ou alterar o comportamento do sistema.
</t>
        </r>
      </text>
    </comment>
    <comment ref="G14" authorId="0">
      <text>
        <r>
          <rPr>
            <sz val="11"/>
            <color rgb="FF000000"/>
            <rFont val="Calibri"/>
            <family val="2"/>
            <charset val="1"/>
          </rPr>
          <t xml:space="preserve">Saídas Externas (SEs)
</t>
        </r>
        <r>
          <rPr>
            <sz val="9"/>
            <color rgb="FF000000"/>
            <rFont val="Tahoma"/>
            <family val="2"/>
            <charset val="1"/>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G15" authorId="0">
      <text>
        <r>
          <rPr>
            <sz val="11"/>
            <color rgb="FF000000"/>
            <rFont val="Calibri"/>
            <family val="2"/>
            <charset val="1"/>
          </rPr>
          <t xml:space="preserve">Consulta Externa (CE)
</t>
        </r>
        <r>
          <rPr>
            <sz val="9"/>
            <color rgb="FF000000"/>
            <rFont val="Tahoma"/>
            <family val="2"/>
            <charset val="1"/>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7" authorId="0">
      <text>
        <r>
          <rPr>
            <sz val="11"/>
            <color rgb="FF000000"/>
            <rFont val="Calibri"/>
            <family val="2"/>
            <charset val="1"/>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M9" authorId="0">
      <text>
        <r>
          <rPr>
            <sz val="11"/>
            <color rgb="FF000000"/>
            <rFont val="Calibri"/>
            <family val="2"/>
            <charset val="1"/>
          </rPr>
          <t xml:space="preserve">Comunicação de dados: </t>
        </r>
        <r>
          <rPr>
            <sz val="9"/>
            <color rgb="FF000000"/>
            <rFont val="Tahoma"/>
            <family val="2"/>
            <charset val="1"/>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M10" authorId="0">
      <text>
        <r>
          <rPr>
            <sz val="11"/>
            <color rgb="FF000000"/>
            <rFont val="Calibri"/>
            <family val="2"/>
            <charset val="1"/>
          </rPr>
          <t xml:space="preserve">Processamento de Dados Distribuído: </t>
        </r>
        <r>
          <rPr>
            <sz val="9"/>
            <color rgb="FF000000"/>
            <rFont val="Tahoma"/>
            <family val="2"/>
            <charset val="1"/>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M11" authorId="0">
      <text>
        <r>
          <rPr>
            <sz val="11"/>
            <color rgb="FF000000"/>
            <rFont val="Calibri"/>
            <family val="2"/>
            <charset val="1"/>
          </rPr>
          <t xml:space="preserve">Desempenho: </t>
        </r>
        <r>
          <rPr>
            <sz val="9"/>
            <color rgb="FF000000"/>
            <rFont val="Tahoma"/>
            <family val="2"/>
            <charset val="1"/>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M12" authorId="0">
      <text>
        <r>
          <rPr>
            <sz val="11"/>
            <color rgb="FF000000"/>
            <rFont val="Calibri"/>
            <family val="2"/>
            <charset val="1"/>
          </rPr>
          <t xml:space="preserve">Utilização do Equipamento: </t>
        </r>
        <r>
          <rPr>
            <sz val="9"/>
            <color rgb="FF000000"/>
            <rFont val="Tahoma"/>
            <family val="2"/>
            <charset val="1"/>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M13" authorId="0">
      <text>
        <r>
          <rPr>
            <sz val="11"/>
            <color rgb="FF000000"/>
            <rFont val="Calibri"/>
            <family val="2"/>
            <charset val="1"/>
          </rPr>
          <t xml:space="preserve">Volume de transações: </t>
        </r>
        <r>
          <rPr>
            <sz val="9"/>
            <color rgb="FF000000"/>
            <rFont val="Tahoma"/>
            <family val="2"/>
            <charset val="1"/>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M14" authorId="0">
      <text>
        <r>
          <rPr>
            <sz val="11"/>
            <color rgb="FF000000"/>
            <rFont val="Calibri"/>
            <family val="2"/>
            <charset val="1"/>
          </rPr>
          <t xml:space="preserve">Entrada de dados on-line: </t>
        </r>
        <r>
          <rPr>
            <sz val="9"/>
            <color rgb="FF000000"/>
            <rFont val="Tahoma"/>
            <family val="2"/>
            <charset val="1"/>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M15" authorId="0">
      <text>
        <r>
          <rPr>
            <sz val="11"/>
            <color rgb="FF000000"/>
            <rFont val="Calibri"/>
            <family val="2"/>
            <charset val="1"/>
          </rPr>
          <t xml:space="preserve">Usabilidade: </t>
        </r>
        <r>
          <rPr>
            <sz val="9"/>
            <color rgb="FF000000"/>
            <rFont val="Tahoma"/>
            <family val="2"/>
            <charset val="1"/>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text>
        <r>
          <rPr>
            <sz val="11"/>
            <color rgb="FF000000"/>
            <rFont val="Calibri"/>
            <family val="2"/>
            <charset val="1"/>
          </rPr>
          <t xml:space="preserve">Atualizações on-line: </t>
        </r>
        <r>
          <rPr>
            <sz val="9"/>
            <color rgb="FF000000"/>
            <rFont val="Tahoma"/>
            <family val="2"/>
            <charset val="1"/>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text>
        <r>
          <rPr>
            <sz val="11"/>
            <color rgb="FF000000"/>
            <rFont val="Calibri"/>
            <family val="2"/>
            <charset val="1"/>
          </rPr>
          <t xml:space="preserve">Processamento complexo:</t>
        </r>
        <r>
          <rPr>
            <sz val="9"/>
            <color rgb="FF000000"/>
            <rFont val="Tahoma"/>
            <family val="2"/>
            <charset val="1"/>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text>
        <r>
          <rPr>
            <sz val="11"/>
            <color rgb="FF000000"/>
            <rFont val="Calibri"/>
            <family val="2"/>
            <charset val="1"/>
          </rPr>
          <t xml:space="preserve">Reusabilidade: </t>
        </r>
        <r>
          <rPr>
            <sz val="9"/>
            <color rgb="FF000000"/>
            <rFont val="Tahoma"/>
            <family val="2"/>
            <charset val="1"/>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text>
        <r>
          <rPr>
            <sz val="11"/>
            <color rgb="FF000000"/>
            <rFont val="Calibri"/>
            <family val="2"/>
            <charset val="1"/>
          </rPr>
          <t xml:space="preserve">Facilidade de implantação:</t>
        </r>
        <r>
          <rPr>
            <sz val="9"/>
            <color rgb="FF000000"/>
            <rFont val="Tahoma"/>
            <family val="2"/>
            <charset val="1"/>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text>
        <r>
          <rPr>
            <sz val="11"/>
            <color rgb="FF000000"/>
            <rFont val="Calibri"/>
            <family val="2"/>
            <charset val="1"/>
          </rPr>
          <t xml:space="preserve">Facilidade operacional: </t>
        </r>
        <r>
          <rPr>
            <sz val="9"/>
            <color rgb="FF000000"/>
            <rFont val="Tahoma"/>
            <family val="2"/>
            <charset val="1"/>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text>
        <r>
          <rPr>
            <sz val="11"/>
            <color rgb="FF000000"/>
            <rFont val="Calibri"/>
            <family val="2"/>
            <charset val="1"/>
          </rPr>
          <t xml:space="preserve">Múltiplos Locais e Organizações do Usuário: </t>
        </r>
        <r>
          <rPr>
            <sz val="9"/>
            <color rgb="FF000000"/>
            <rFont val="Tahoma"/>
            <family val="2"/>
            <charset val="1"/>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text>
        <r>
          <rPr>
            <sz val="11"/>
            <color rgb="FF000000"/>
            <rFont val="Calibri"/>
            <family val="2"/>
            <charset val="1"/>
          </rPr>
          <t xml:space="preserve"> Facilidade de mudanças: </t>
        </r>
        <r>
          <rPr>
            <sz val="9"/>
            <color rgb="FF000000"/>
            <rFont val="Tahoma"/>
            <family val="2"/>
            <charset val="1"/>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 ref="N8" authorId="0">
      <text>
        <r>
          <rPr>
            <sz val="11"/>
            <color rgb="FF000000"/>
            <rFont val="Calibri"/>
            <family val="2"/>
            <charset val="1"/>
          </rPr>
          <t xml:space="preserve">Grau de Influência
</t>
        </r>
        <r>
          <rPr>
            <sz val="9"/>
            <color rgb="FF000000"/>
            <rFont val="Tahoma"/>
            <family val="2"/>
            <charset val="1"/>
          </rPr>
          <t xml:space="preserve">
0 (nenhuma influência)
5 (forte influência)</t>
        </r>
      </text>
    </comment>
  </commentList>
</comments>
</file>

<file path=xl/comments9.xml><?xml version="1.0" encoding="utf-8"?>
<comments xmlns="http://schemas.openxmlformats.org/spreadsheetml/2006/main" xmlns:xdr="http://schemas.openxmlformats.org/drawingml/2006/spreadsheetDrawing">
  <authors>
    <author> </author>
  </authors>
  <commentList>
    <comment ref="A3" authorId="0">
      <text>
        <r>
          <rPr>
            <sz val="11"/>
            <color rgb="FF000000"/>
            <rFont val="Calibri"/>
            <family val="2"/>
            <charset val="1"/>
          </rPr>
          <t xml:space="preserve">Considerando a estimativa e capacidade da equipe sugere-se o seguinte plajenamento.</t>
        </r>
      </text>
    </comment>
  </commentList>
</comments>
</file>

<file path=xl/sharedStrings.xml><?xml version="1.0" encoding="utf-8"?>
<sst xmlns="http://schemas.openxmlformats.org/spreadsheetml/2006/main" count="378" uniqueCount="267">
  <si>
    <t xml:space="preserve">Equipe</t>
  </si>
  <si>
    <t xml:space="preserve">&lt;Sigla do Projeto&gt; - &lt;Nome do Projeto&gt;</t>
  </si>
  <si>
    <t xml:space="preserve">Papel</t>
  </si>
  <si>
    <t xml:space="preserve">Nome</t>
  </si>
  <si>
    <t xml:space="preserve">E-mail</t>
  </si>
  <si>
    <t xml:space="preserve">Scrum Master</t>
  </si>
  <si>
    <t xml:space="preserve">Owner</t>
  </si>
  <si>
    <t xml:space="preserve">Desenvolvedor</t>
  </si>
  <si>
    <t xml:space="preserve">Backlog do Produto</t>
  </si>
  <si>
    <t xml:space="preserve">Priorização VRDC</t>
  </si>
  <si>
    <t xml:space="preserve">Este Backlog é uma sugestão de tarefas baseado nas tarefas do SpinOff , mas pode ser complementado com outras tarefas que forem necessárias para a execução do projeto.
Desse modo, basta inserir os casos de uso/histórias específicos do projeto.</t>
  </si>
  <si>
    <t xml:space="preserve">A priorização é importante para saber o que entregar primeiro ou desenvolver primeiro. O Owner ou o próprio cliente são importantes nessa decisão. Isso vai ajudar a planejar os Sprints.</t>
  </si>
  <si>
    <t xml:space="preserve">Id</t>
  </si>
  <si>
    <t xml:space="preserve">Fases</t>
  </si>
  <si>
    <t xml:space="preserve">Tarefas (Casos de Uso/Histórias de Usuário/Tarefas do Processo/Outras Tarefas)</t>
  </si>
  <si>
    <t xml:space="preserve">Estimativa</t>
  </si>
  <si>
    <t xml:space="preserve">Casos de Uso ou Histórias de Usuário</t>
  </si>
  <si>
    <t xml:space="preserve">Iniciação</t>
  </si>
  <si>
    <t xml:space="preserve">Horas</t>
  </si>
  <si>
    <t xml:space="preserve">Seq.</t>
  </si>
  <si>
    <t xml:space="preserve">Descrição</t>
  </si>
  <si>
    <t xml:space="preserve">Valor</t>
  </si>
  <si>
    <t xml:space="preserve">Risco</t>
  </si>
  <si>
    <t xml:space="preserve">Dependência</t>
  </si>
  <si>
    <t xml:space="preserve">Complexidade Técnica</t>
  </si>
  <si>
    <t xml:space="preserve">Prioridade</t>
  </si>
  <si>
    <t xml:space="preserve">Realizar o pré-projeto</t>
  </si>
  <si>
    <t xml:space="preserve">UC01</t>
  </si>
  <si>
    <t xml:space="preserve">Criar ambiente do projeto</t>
  </si>
  <si>
    <t xml:space="preserve">UC02</t>
  </si>
  <si>
    <t xml:space="preserve">Definir escopo</t>
  </si>
  <si>
    <t xml:space="preserve">UC03</t>
  </si>
  <si>
    <t xml:space="preserve">Planejar o projeto</t>
  </si>
  <si>
    <t xml:space="preserve">Aplicar Checlist da fase</t>
  </si>
  <si>
    <t xml:space="preserve">Revisar planejamento</t>
  </si>
  <si>
    <t xml:space="preserve">Elaboração</t>
  </si>
  <si>
    <t xml:space="preserve">Planejar o Sprint</t>
  </si>
  <si>
    <t xml:space="preserve">Estudar tecnologias</t>
  </si>
  <si>
    <t xml:space="preserve">Preparar Ambiente de Desenvolvimento</t>
  </si>
  <si>
    <t xml:space="preserve">Especificar UC01-Manter Clubes (escolhido para testar a arquitetura)</t>
  </si>
  <si>
    <t xml:space="preserve">Modelar UC1 e Arquitetura</t>
  </si>
  <si>
    <t xml:space="preserve">Implementar e testar unitariamente U01</t>
  </si>
  <si>
    <t xml:space="preserve">Criar Guia de Implementação</t>
  </si>
  <si>
    <t xml:space="preserve">Implementar e testar a arquitetura</t>
  </si>
  <si>
    <t xml:space="preserve">Aplicar Checklist da fase</t>
  </si>
  <si>
    <t xml:space="preserve">Revisar Planejamento</t>
  </si>
  <si>
    <t xml:space="preserve">Construção</t>
  </si>
  <si>
    <t xml:space="preserve">Especificar UC01-Manter Clubes</t>
  </si>
  <si>
    <t xml:space="preserve">Modelar UC1</t>
  </si>
  <si>
    <t xml:space="preserve">Projetar Testes UC01</t>
  </si>
  <si>
    <t xml:space="preserve">Executar Testes UC01</t>
  </si>
  <si>
    <t xml:space="preserve">Especificar UC02-Manter Atleta</t>
  </si>
  <si>
    <t xml:space="preserve">Modelar UC2</t>
  </si>
  <si>
    <t xml:space="preserve">Implementar e testar unitariamente U02</t>
  </si>
  <si>
    <t xml:space="preserve">Projetar Testes UC02</t>
  </si>
  <si>
    <t xml:space="preserve">Executar Testes UC02</t>
  </si>
  <si>
    <t xml:space="preserve">Especificar UC03-Manter Categorias</t>
  </si>
  <si>
    <t xml:space="preserve">Modelar UC3</t>
  </si>
  <si>
    <t xml:space="preserve">Implementar e testar unitariamente U03</t>
  </si>
  <si>
    <t xml:space="preserve">Projetar Testes UC03</t>
  </si>
  <si>
    <t xml:space="preserve">Executar Testes UC03</t>
  </si>
  <si>
    <t xml:space="preserve">Especificar UC???</t>
  </si>
  <si>
    <t xml:space="preserve">Transição</t>
  </si>
  <si>
    <t xml:space="preserve">Projetar Testes de Sistema</t>
  </si>
  <si>
    <t xml:space="preserve">Executar Testes de Sistema</t>
  </si>
  <si>
    <t xml:space="preserve">Corrigir Defeitos</t>
  </si>
  <si>
    <t xml:space="preserve">Planejar Implantação (criar Guia de Implantação)</t>
  </si>
  <si>
    <t xml:space="preserve">Elaborar Material de Suporte e Treinamento</t>
  </si>
  <si>
    <t xml:space="preserve">Preparar Ambiente de Produção</t>
  </si>
  <si>
    <t xml:space="preserve">Implantar o Produto no Ambiente de Produção</t>
  </si>
  <si>
    <t xml:space="preserve">Esta planilha deve ser utilizada como sugestão ou base para o planejamento inicial</t>
  </si>
  <si>
    <t xml:space="preserve">Planejamento Estimado</t>
  </si>
  <si>
    <t xml:space="preserve">Esforço total estimado (Planilha Estimativa)</t>
  </si>
  <si>
    <t xml:space="preserve">horas</t>
  </si>
  <si>
    <t xml:space="preserve">Ajuste base histórica (margem de erro da estimativa)</t>
  </si>
  <si>
    <t xml:space="preserve">% de erro de estimativa</t>
  </si>
  <si>
    <t xml:space="preserve">Qde desenvolvedores</t>
  </si>
  <si>
    <t xml:space="preserve">Jornada de trabalho semanal por desenvolvedor</t>
  </si>
  <si>
    <t xml:space="preserve">Capacidade do Time por Sprint</t>
  </si>
  <si>
    <t xml:space="preserve">Número de SPRINTs (sprint = 2 semanas)</t>
  </si>
  <si>
    <t xml:space="preserve">sprints</t>
  </si>
  <si>
    <t xml:space="preserve">Esforço total</t>
  </si>
  <si>
    <t xml:space="preserve">Prazo em semanas</t>
  </si>
  <si>
    <t xml:space="preserve">semanas</t>
  </si>
  <si>
    <t xml:space="preserve">Prazo em meses</t>
  </si>
  <si>
    <t xml:space="preserve">meses</t>
  </si>
  <si>
    <t xml:space="preserve">Análise Financeira</t>
  </si>
  <si>
    <t xml:space="preserve">Valor hora média desenvolvedor</t>
  </si>
  <si>
    <t xml:space="preserve">Custo direto</t>
  </si>
  <si>
    <t xml:space="preserve">Percentual do custo indireto</t>
  </si>
  <si>
    <t xml:space="preserve">Custo indireto</t>
  </si>
  <si>
    <t xml:space="preserve">Custo</t>
  </si>
  <si>
    <t xml:space="preserve">Percentual de lucro desejado</t>
  </si>
  <si>
    <t xml:space="preserve">Valor lucro</t>
  </si>
  <si>
    <t xml:space="preserve">Preço</t>
  </si>
  <si>
    <t xml:space="preserve">Monitoramento e Controle do Projeto (Plano de Entregas)</t>
  </si>
  <si>
    <t xml:space="preserve">Número de semanas por Sprint</t>
  </si>
  <si>
    <t xml:space="preserve">Qde de Sprints</t>
  </si>
  <si>
    <t xml:space="preserve">Carga Horária Total</t>
  </si>
  <si>
    <t xml:space="preserve">PREVISTO</t>
  </si>
  <si>
    <t xml:space="preserve">REALIZADO</t>
  </si>
  <si>
    <t xml:space="preserve">Sprint</t>
  </si>
  <si>
    <t xml:space="preserve">Produtos</t>
  </si>
  <si>
    <t xml:space="preserve">Data Início</t>
  </si>
  <si>
    <t xml:space="preserve">Data Fim</t>
  </si>
  <si>
    <t xml:space="preserve">Status</t>
  </si>
  <si>
    <t xml:space="preserve">Data Término</t>
  </si>
  <si>
    <t xml:space="preserve">Diferença (hs)</t>
  </si>
  <si>
    <t xml:space="preserve">Revisão (versão)</t>
  </si>
  <si>
    <t xml:space="preserve">Visão, modelo de caso de uso e plano</t>
  </si>
  <si>
    <t xml:space="preserve">Entregue</t>
  </si>
  <si>
    <t xml:space="preserve">Revision 4509</t>
  </si>
  <si>
    <t xml:space="preserve">UC01, UC02</t>
  </si>
  <si>
    <t xml:space="preserve">Planejado</t>
  </si>
  <si>
    <t xml:space="preserve">Lista de Riscos</t>
  </si>
  <si>
    <t xml:space="preserve">Categorias</t>
  </si>
  <si>
    <t xml:space="preserve">Gestão - Organização</t>
  </si>
  <si>
    <t xml:space="preserve">Gestão - Orçamento</t>
  </si>
  <si>
    <t xml:space="preserve">Gestão - Prazo</t>
  </si>
  <si>
    <t xml:space="preserve">Gestão - Recursos Humanos</t>
  </si>
  <si>
    <t xml:space="preserve">Gestão - Processo</t>
  </si>
  <si>
    <t xml:space="preserve">Gestão - Ambiente</t>
  </si>
  <si>
    <t xml:space="preserve">Técnico - Requisitos</t>
  </si>
  <si>
    <t xml:space="preserve">Técnico - Tecnologia</t>
  </si>
  <si>
    <t xml:space="preserve">Externo - Cliente</t>
  </si>
  <si>
    <t xml:space="preserve">Externo - Subcontratação</t>
  </si>
  <si>
    <t xml:space="preserve">Probabilidade/Perda Esperada</t>
  </si>
  <si>
    <t xml:space="preserve">Baixa</t>
  </si>
  <si>
    <t xml:space="preserve">Média</t>
  </si>
  <si>
    <t xml:space="preserve">Alta</t>
  </si>
  <si>
    <t xml:space="preserve">Impacto</t>
  </si>
  <si>
    <t xml:space="preserve">Baixo</t>
  </si>
  <si>
    <t xml:space="preserve">Médio</t>
  </si>
  <si>
    <t xml:space="preserve">Alto</t>
  </si>
  <si>
    <t xml:space="preserve">Situação</t>
  </si>
  <si>
    <t xml:space="preserve">Ativo</t>
  </si>
  <si>
    <t xml:space="preserve">Em Mitigação</t>
  </si>
  <si>
    <t xml:space="preserve">Ocorrido</t>
  </si>
  <si>
    <t xml:space="preserve">Inativo</t>
  </si>
  <si>
    <t xml:space="preserve">Estratégia</t>
  </si>
  <si>
    <t xml:space="preserve">Eliminação</t>
  </si>
  <si>
    <t xml:space="preserve">Transferência</t>
  </si>
  <si>
    <t xml:space="preserve">Mitigação</t>
  </si>
  <si>
    <t xml:space="preserve">Aceitação ativa</t>
  </si>
  <si>
    <t xml:space="preserve">Aceitação passiva</t>
  </si>
  <si>
    <t xml:space="preserve">Valores Perda Esperada</t>
  </si>
  <si>
    <t xml:space="preserve">Baixo &amp; Alto</t>
  </si>
  <si>
    <t xml:space="preserve">Baixo &amp; Medio</t>
  </si>
  <si>
    <t xml:space="preserve">Baixo &amp; Baixo</t>
  </si>
  <si>
    <t xml:space="preserve">Médio &amp; Médio</t>
  </si>
  <si>
    <t xml:space="preserve">Médio &amp; Alto</t>
  </si>
  <si>
    <t xml:space="preserve">Alto &amp; Alto</t>
  </si>
  <si>
    <t xml:space="preserve">Instruções de Preenchimento</t>
  </si>
  <si>
    <r>
      <rPr>
        <sz val="8"/>
        <rFont val="Arial"/>
        <family val="2"/>
        <charset val="1"/>
      </rPr>
      <t xml:space="preserve">As colunas em amarelo escuro são prenchidas durante a </t>
    </r>
    <r>
      <rPr>
        <b val="true"/>
        <sz val="8"/>
        <rFont val="Arial"/>
        <family val="2"/>
        <charset val="1"/>
      </rPr>
      <t xml:space="preserve">identificação</t>
    </r>
    <r>
      <rPr>
        <sz val="8"/>
        <rFont val="Arial"/>
        <family val="2"/>
        <charset val="1"/>
      </rPr>
      <t xml:space="preserve"> do risco e normalmente não são alteradas durante a execução do projeto.</t>
    </r>
  </si>
  <si>
    <t xml:space="preserve">As colunas em amarelo claro são preenchidas durante a avaliação qualitativa dos riscos e periodicamente revisadas durante as reuniões de revisão do processo.</t>
  </si>
  <si>
    <r>
      <rPr>
        <sz val="8"/>
        <rFont val="Arial"/>
        <family val="2"/>
        <charset val="1"/>
      </rPr>
      <t xml:space="preserve">As células em branco contém fórmulas e </t>
    </r>
    <r>
      <rPr>
        <b val="true"/>
        <sz val="8"/>
        <rFont val="Arial"/>
        <family val="2"/>
        <charset val="1"/>
      </rPr>
      <t xml:space="preserve">não devem ser editadas</t>
    </r>
  </si>
  <si>
    <t xml:space="preserve">Riscos do Projeto</t>
  </si>
  <si>
    <t xml:space="preserve">ID</t>
  </si>
  <si>
    <t xml:space="preserve">Identificação</t>
  </si>
  <si>
    <t xml:space="preserve">Descrição do Risco</t>
  </si>
  <si>
    <t xml:space="preserve">Data</t>
  </si>
  <si>
    <t xml:space="preserve">Probabilidade</t>
  </si>
  <si>
    <t xml:space="preserve">Perda Esperada</t>
  </si>
  <si>
    <t xml:space="preserve">Estratégia de Resposta</t>
  </si>
  <si>
    <t xml:space="preserve">Plano de Eliminação</t>
  </si>
  <si>
    <t xml:space="preserve">Plano de Mitigação</t>
  </si>
  <si>
    <t xml:space="preserve">Plano de Contingência</t>
  </si>
  <si>
    <t xml:space="preserve">Atrasar a entrega do sistema</t>
  </si>
  <si>
    <t xml:space="preserve">1. Executar horas-extras
2. Contratar mais pessoas
3. Renegociar prazo final</t>
  </si>
  <si>
    <t xml:space="preserve">Monitoramento e Controle do Projeto (Controle de Mudanças no Escopo)</t>
  </si>
  <si>
    <t xml:space="preserve">Número da RM - Requisição da mudança</t>
  </si>
  <si>
    <t xml:space="preserve">Data Solicitação</t>
  </si>
  <si>
    <t xml:space="preserve">Resolvido</t>
  </si>
  <si>
    <t xml:space="preserve">RM#001 - Inclusão Relatório de Clubes por Estado</t>
  </si>
  <si>
    <t xml:space="preserve">Não</t>
  </si>
  <si>
    <t xml:space="preserve">Backlog Sprint</t>
  </si>
  <si>
    <t xml:space="preserve">Horas estimadas</t>
  </si>
  <si>
    <t xml:space="preserve">Dia 2</t>
  </si>
  <si>
    <t xml:space="preserve">Dia 3</t>
  </si>
  <si>
    <t xml:space="preserve">Dia 4</t>
  </si>
  <si>
    <t xml:space="preserve">Dia 5</t>
  </si>
  <si>
    <t xml:space="preserve">Dia 6</t>
  </si>
  <si>
    <t xml:space="preserve">Dia 7</t>
  </si>
  <si>
    <t xml:space="preserve">Dia 8</t>
  </si>
  <si>
    <t xml:space="preserve">Dia 9</t>
  </si>
  <si>
    <t xml:space="preserve">Dia 10</t>
  </si>
  <si>
    <t xml:space="preserve">Restante</t>
  </si>
  <si>
    <t xml:space="preserve">Estimado</t>
  </si>
  <si>
    <t xml:space="preserve">Diferença estimado/planejado</t>
  </si>
  <si>
    <t xml:space="preserve">Percentual executado</t>
  </si>
  <si>
    <t xml:space="preserve">Capacidade do Time</t>
  </si>
  <si>
    <t xml:space="preserve">Nome da Planilha</t>
  </si>
  <si>
    <t xml:space="preserve">Template - Planejamento e Controle do Projeto.xltx'!Restante</t>
  </si>
  <si>
    <t xml:space="preserve">APF (Método de estimativa de tamanho de sistema)</t>
  </si>
  <si>
    <r>
      <rPr>
        <sz val="9"/>
        <rFont val="Arial"/>
        <family val="2"/>
        <charset val="1"/>
      </rPr>
      <t xml:space="preserve">As colunas em amarelo escuro são prenchidas durante a </t>
    </r>
    <r>
      <rPr>
        <b val="true"/>
        <sz val="9"/>
        <rFont val="Arial"/>
        <family val="2"/>
        <charset val="1"/>
      </rPr>
      <t xml:space="preserve">contagem</t>
    </r>
    <r>
      <rPr>
        <sz val="9"/>
        <rFont val="Arial"/>
        <family val="2"/>
        <charset val="1"/>
      </rPr>
      <t xml:space="preserve"> e normalmente não são alteradas durante a execução do projeto.</t>
    </r>
  </si>
  <si>
    <t xml:space="preserve">As colunas em amarelo claro são preenchidas durante </t>
  </si>
  <si>
    <r>
      <rPr>
        <sz val="9"/>
        <rFont val="Arial"/>
        <family val="2"/>
        <charset val="1"/>
      </rPr>
      <t xml:space="preserve">As células em branco contém fórmulas e </t>
    </r>
    <r>
      <rPr>
        <b val="true"/>
        <sz val="9"/>
        <rFont val="Arial"/>
        <family val="2"/>
        <charset val="1"/>
      </rPr>
      <t xml:space="preserve">não devem ser editadas</t>
    </r>
  </si>
  <si>
    <t xml:space="preserve">Funções de Dados (Arquivo/Tabela)</t>
  </si>
  <si>
    <t xml:space="preserve">Funções de Transacionais (caso de uso/história)</t>
  </si>
  <si>
    <t xml:space="preserve">Funções de Dados</t>
  </si>
  <si>
    <t xml:space="preserve">Fator de Ajuste</t>
  </si>
  <si>
    <t xml:space="preserve">Arquivos/Tabelas</t>
  </si>
  <si>
    <t xml:space="preserve">Complexidade</t>
  </si>
  <si>
    <t xml:space="preserve">Caso de Uso/História</t>
  </si>
  <si>
    <t xml:space="preserve">Tipo de Função</t>
  </si>
  <si>
    <t xml:space="preserve">Simples</t>
  </si>
  <si>
    <t xml:space="preserve">Complexa</t>
  </si>
  <si>
    <t xml:space="preserve">Contribuição</t>
  </si>
  <si>
    <t xml:space="preserve">Características do sistema</t>
  </si>
  <si>
    <t xml:space="preserve">GI</t>
  </si>
  <si>
    <t xml:space="preserve">Cliente</t>
  </si>
  <si>
    <t xml:space="preserve">Manter Cliente</t>
  </si>
  <si>
    <t xml:space="preserve">ALI</t>
  </si>
  <si>
    <t xml:space="preserve">Comunicação de Dados</t>
  </si>
  <si>
    <t xml:space="preserve">Endereço</t>
  </si>
  <si>
    <t xml:space="preserve">AIE</t>
  </si>
  <si>
    <t xml:space="preserve">Processamento de Dados Distribuído</t>
  </si>
  <si>
    <t xml:space="preserve">Funções Transacionais</t>
  </si>
  <si>
    <t xml:space="preserve">Desempenho</t>
  </si>
  <si>
    <t xml:space="preserve">Utilização de Equipamento</t>
  </si>
  <si>
    <t xml:space="preserve">EE</t>
  </si>
  <si>
    <t xml:space="preserve">Volume de Transações</t>
  </si>
  <si>
    <t xml:space="preserve">x</t>
  </si>
  <si>
    <t xml:space="preserve">SE</t>
  </si>
  <si>
    <t xml:space="preserve">Entrada de Dados On-line</t>
  </si>
  <si>
    <t xml:space="preserve">CE</t>
  </si>
  <si>
    <t xml:space="preserve">Usabilidade</t>
  </si>
  <si>
    <t xml:space="preserve">PFNA - Pontos de Função Não Ajustados: </t>
  </si>
  <si>
    <t xml:space="preserve">Atualização On-line</t>
  </si>
  <si>
    <t xml:space="preserve">Processamento Complexo</t>
  </si>
  <si>
    <t xml:space="preserve">Reusabilidade</t>
  </si>
  <si>
    <t xml:space="preserve">Facilidade de Implantação</t>
  </si>
  <si>
    <t xml:space="preserve">Facilidade Operacional</t>
  </si>
  <si>
    <t xml:space="preserve">Múltiplos Locais e Organizações do Usuário</t>
  </si>
  <si>
    <t xml:space="preserve">Manutenibilidade</t>
  </si>
  <si>
    <t xml:space="preserve">NIT - Nível de Influência Total:</t>
  </si>
  <si>
    <t xml:space="preserve">VFA - Valor do Fator de Ajuste:</t>
  </si>
  <si>
    <t xml:space="preserve">PFA - Pontos de Função Ajustados:</t>
  </si>
  <si>
    <t xml:space="preserve">Produtividade da Tecnologia Escolhida (hs/pto): </t>
  </si>
  <si>
    <t xml:space="preserve">Esforço estimado (Horas): </t>
  </si>
  <si>
    <t xml:space="preserve">Estimativa de distribuição de esforço por Fase (horas)</t>
  </si>
  <si>
    <t xml:space="preserve">Esforço total estimado</t>
  </si>
  <si>
    <t xml:space="preserve">DISCIPLINAS</t>
  </si>
  <si>
    <t xml:space="preserve">% de erro</t>
  </si>
  <si>
    <t xml:space="preserve">Totais/Disciplina</t>
  </si>
  <si>
    <t xml:space="preserve">Esforço total ajustado</t>
  </si>
  <si>
    <t xml:space="preserve">Qde de pessoas (Desenvolvedores)</t>
  </si>
  <si>
    <t xml:space="preserve">Requisitos</t>
  </si>
  <si>
    <r>
      <rPr>
        <sz val="11"/>
        <color rgb="FF000000"/>
        <rFont val="Calibri"/>
        <family val="2"/>
        <charset val="1"/>
      </rPr>
      <t xml:space="preserve">Jornada de trabalho </t>
    </r>
    <r>
      <rPr>
        <b val="true"/>
        <sz val="11"/>
        <color rgb="FF000000"/>
        <rFont val="Calibri"/>
        <family val="2"/>
        <charset val="1"/>
      </rPr>
      <t xml:space="preserve">(semanal</t>
    </r>
    <r>
      <rPr>
        <sz val="11"/>
        <color rgb="FF000000"/>
        <rFont val="Calibri"/>
        <family val="2"/>
        <charset val="1"/>
      </rPr>
      <t xml:space="preserve"> por desenvolvedor)</t>
    </r>
  </si>
  <si>
    <t xml:space="preserve">horas/semana</t>
  </si>
  <si>
    <t xml:space="preserve">Análise e Design</t>
  </si>
  <si>
    <t xml:space="preserve">Número de semanas por sprint</t>
  </si>
  <si>
    <t xml:space="preserve">Implementação</t>
  </si>
  <si>
    <t xml:space="preserve">Capacidade estimada do time/sprint</t>
  </si>
  <si>
    <t xml:space="preserve">Teste</t>
  </si>
  <si>
    <t xml:space="preserve">Qde de semanas estimada</t>
  </si>
  <si>
    <t xml:space="preserve">Implantação</t>
  </si>
  <si>
    <t xml:space="preserve">Qde de meses estimada</t>
  </si>
  <si>
    <t xml:space="preserve">Desenvolvimento</t>
  </si>
  <si>
    <t xml:space="preserve">Qde de Sprints sugerido</t>
  </si>
  <si>
    <t xml:space="preserve">Sprints</t>
  </si>
  <si>
    <t xml:space="preserve">Gerenciamento de Configuração</t>
  </si>
  <si>
    <t xml:space="preserve">Gerenciamento de Projeto</t>
  </si>
  <si>
    <t xml:space="preserve">Gerenciamento do Projeto</t>
  </si>
  <si>
    <t xml:space="preserve">Totais/Fase</t>
  </si>
  <si>
    <t xml:space="preserve">Custo total</t>
  </si>
  <si>
    <t xml:space="preserve">Preço final</t>
  </si>
</sst>
</file>

<file path=xl/styles.xml><?xml version="1.0" encoding="utf-8"?>
<styleSheet xmlns="http://schemas.openxmlformats.org/spreadsheetml/2006/main">
  <numFmts count="11">
    <numFmt numFmtId="164" formatCode="General"/>
    <numFmt numFmtId="165" formatCode="General"/>
    <numFmt numFmtId="166" formatCode="0%"/>
    <numFmt numFmtId="167" formatCode="0"/>
    <numFmt numFmtId="168" formatCode="_-&quot;R$ &quot;* #,##0.00_-;&quot;-R$ &quot;* #,##0.00_-;_-&quot;R$ &quot;* \-??_-;_-@_-"/>
    <numFmt numFmtId="169" formatCode="dd/mm/yyyy"/>
    <numFmt numFmtId="170" formatCode="_-* #,##0.00_-;\-* #,##0.00_-;_-* \-??_-;_-@_-"/>
    <numFmt numFmtId="171" formatCode="_-* #,##0.0_-;\-* #,##0.0_-;_-* \-??_-;_-@_-"/>
    <numFmt numFmtId="172" formatCode="_-* #,##0_-;\-* #,##0_-;_-* \-??_-;_-@_-"/>
    <numFmt numFmtId="173" formatCode="dd/mm/yy"/>
    <numFmt numFmtId="174" formatCode="dd\-mmm"/>
  </numFmts>
  <fonts count="47">
    <font>
      <sz val="11"/>
      <color rgb="FF000000"/>
      <name val="Calibri"/>
      <family val="2"/>
      <charset val="1"/>
    </font>
    <font>
      <sz val="10"/>
      <name val="Arial"/>
      <family val="0"/>
    </font>
    <font>
      <sz val="10"/>
      <name val="Arial"/>
      <family val="0"/>
    </font>
    <font>
      <sz val="10"/>
      <name val="Arial"/>
      <family val="0"/>
    </font>
    <font>
      <b val="true"/>
      <sz val="14"/>
      <color rgb="FFFFFFFF"/>
      <name val="Segoe UI"/>
      <family val="2"/>
      <charset val="1"/>
    </font>
    <font>
      <b val="true"/>
      <sz val="16"/>
      <name val="Segoe UI"/>
      <family val="2"/>
      <charset val="1"/>
    </font>
    <font>
      <b val="true"/>
      <sz val="10"/>
      <color rgb="FFFFFFFF"/>
      <name val="Segoe UI"/>
      <family val="2"/>
      <charset val="1"/>
    </font>
    <font>
      <sz val="10"/>
      <name val="Arial"/>
      <family val="2"/>
      <charset val="1"/>
    </font>
    <font>
      <sz val="9"/>
      <color rgb="FF000000"/>
      <name val="Calibri"/>
      <family val="2"/>
      <charset val="1"/>
    </font>
    <font>
      <b val="true"/>
      <sz val="9"/>
      <color rgb="FFFFFFFF"/>
      <name val="Segoe UI"/>
      <family val="2"/>
      <charset val="1"/>
    </font>
    <font>
      <i val="true"/>
      <sz val="9"/>
      <color rgb="FF376092"/>
      <name val="Arial"/>
      <family val="2"/>
      <charset val="1"/>
    </font>
    <font>
      <b val="true"/>
      <sz val="9"/>
      <name val="Arial"/>
      <family val="2"/>
      <charset val="1"/>
    </font>
    <font>
      <sz val="9"/>
      <name val="Arial"/>
      <family val="2"/>
      <charset val="1"/>
    </font>
    <font>
      <b val="true"/>
      <sz val="10"/>
      <name val="Arial"/>
      <family val="2"/>
      <charset val="1"/>
    </font>
    <font>
      <i val="true"/>
      <sz val="9"/>
      <name val="Arial"/>
      <family val="2"/>
      <charset val="1"/>
    </font>
    <font>
      <i val="true"/>
      <sz val="9"/>
      <color rgb="FFFF0000"/>
      <name val="Arial"/>
      <family val="2"/>
      <charset val="1"/>
    </font>
    <font>
      <b val="true"/>
      <sz val="12"/>
      <color rgb="FF000000"/>
      <name val="Calibri"/>
      <family val="2"/>
      <charset val="1"/>
    </font>
    <font>
      <sz val="9"/>
      <color rgb="FF000000"/>
      <name val="Tahoma"/>
      <family val="2"/>
      <charset val="1"/>
    </font>
    <font>
      <b val="true"/>
      <sz val="12"/>
      <color rgb="FFFFFFFF"/>
      <name val="Calibri"/>
      <family val="2"/>
      <charset val="1"/>
    </font>
    <font>
      <b val="true"/>
      <sz val="14"/>
      <color rgb="FF000000"/>
      <name val="Calibri"/>
      <family val="2"/>
      <charset val="1"/>
    </font>
    <font>
      <sz val="10"/>
      <color rgb="FF000000"/>
      <name val="Calibri"/>
      <family val="2"/>
      <charset val="1"/>
    </font>
    <font>
      <b val="true"/>
      <sz val="18"/>
      <color rgb="FFFFFFFF"/>
      <name val="Calibri"/>
      <family val="2"/>
      <charset val="1"/>
    </font>
    <font>
      <b val="true"/>
      <sz val="10"/>
      <color rgb="FFFFFFFF"/>
      <name val="Calibri"/>
      <family val="2"/>
      <charset val="1"/>
    </font>
    <font>
      <sz val="10"/>
      <name val="Calibri"/>
      <family val="2"/>
      <charset val="1"/>
    </font>
    <font>
      <b val="true"/>
      <sz val="10"/>
      <name val="Calibri"/>
      <family val="2"/>
      <charset val="1"/>
    </font>
    <font>
      <sz val="8"/>
      <name val="Arial"/>
      <family val="2"/>
      <charset val="1"/>
    </font>
    <font>
      <b val="true"/>
      <sz val="8"/>
      <name val="Arial"/>
      <family val="2"/>
      <charset val="1"/>
    </font>
    <font>
      <b val="true"/>
      <sz val="11"/>
      <color rgb="FFFFFFFF"/>
      <name val="Calibri"/>
      <family val="2"/>
      <charset val="1"/>
    </font>
    <font>
      <sz val="8"/>
      <color rgb="FF000000"/>
      <name val="Tahoma"/>
      <family val="2"/>
      <charset val="1"/>
    </font>
    <font>
      <sz val="8"/>
      <color rgb="FF000000"/>
      <name val="Tahoma"/>
      <family val="0"/>
      <charset val="1"/>
    </font>
    <font>
      <b val="true"/>
      <sz val="8"/>
      <color rgb="FF000000"/>
      <name val="Tahoma"/>
      <family val="2"/>
      <charset val="1"/>
    </font>
    <font>
      <b val="true"/>
      <sz val="14"/>
      <color rgb="FFFFFFFF"/>
      <name val="Calibri"/>
      <family val="2"/>
      <charset val="1"/>
    </font>
    <font>
      <b val="true"/>
      <sz val="11"/>
      <name val="Calibri"/>
      <family val="2"/>
      <charset val="1"/>
    </font>
    <font>
      <sz val="11"/>
      <color rgb="FFFFFFFF"/>
      <name val="Calibri"/>
      <family val="2"/>
      <charset val="1"/>
    </font>
    <font>
      <sz val="9"/>
      <color rgb="FF000000"/>
      <name val="Segoe UI"/>
      <family val="2"/>
      <charset val="1"/>
    </font>
    <font>
      <b val="true"/>
      <sz val="9"/>
      <color rgb="FF000000"/>
      <name val="Segoe UI"/>
      <family val="2"/>
      <charset val="1"/>
    </font>
    <font>
      <b val="true"/>
      <sz val="16"/>
      <color rgb="FFF2F2F2"/>
      <name val="Calibri"/>
      <family val="2"/>
    </font>
    <font>
      <sz val="9"/>
      <color rgb="FFD9D9D9"/>
      <name val="Calibri"/>
      <family val="2"/>
    </font>
    <font>
      <b val="true"/>
      <sz val="16"/>
      <color rgb="FFFFFFFF"/>
      <name val="Calibri"/>
      <family val="2"/>
      <charset val="1"/>
    </font>
    <font>
      <b val="true"/>
      <sz val="9"/>
      <color rgb="FF000000"/>
      <name val="Calibri"/>
      <family val="2"/>
      <charset val="1"/>
    </font>
    <font>
      <b val="true"/>
      <sz val="12"/>
      <color rgb="FFFFFFFF"/>
      <name val="Arial"/>
      <family val="2"/>
      <charset val="1"/>
    </font>
    <font>
      <b val="true"/>
      <sz val="9"/>
      <color rgb="FF000000"/>
      <name val="Tahoma"/>
      <family val="2"/>
      <charset val="1"/>
    </font>
    <font>
      <b val="true"/>
      <sz val="18"/>
      <color rgb="FFFFFFFF"/>
      <name val="Calibri"/>
      <family val="0"/>
    </font>
    <font>
      <b val="true"/>
      <sz val="11"/>
      <color rgb="FF000000"/>
      <name val="Calibri"/>
      <family val="2"/>
      <charset val="1"/>
    </font>
    <font>
      <b val="true"/>
      <sz val="10"/>
      <color rgb="FF000000"/>
      <name val="Calibri"/>
      <family val="2"/>
      <charset val="1"/>
    </font>
    <font>
      <sz val="14"/>
      <color rgb="FF000000"/>
      <name val="Calibri"/>
      <family val="2"/>
      <charset val="1"/>
    </font>
    <font>
      <sz val="16"/>
      <color rgb="FFFFFFFF"/>
      <name val="Calibri"/>
      <family val="0"/>
    </font>
  </fonts>
  <fills count="16">
    <fill>
      <patternFill patternType="none"/>
    </fill>
    <fill>
      <patternFill patternType="gray125"/>
    </fill>
    <fill>
      <patternFill patternType="solid">
        <fgColor rgb="FFC00000"/>
        <bgColor rgb="FFFF0000"/>
      </patternFill>
    </fill>
    <fill>
      <patternFill patternType="solid">
        <fgColor rgb="FFFFFF00"/>
        <bgColor rgb="FFFFFF00"/>
      </patternFill>
    </fill>
    <fill>
      <patternFill patternType="solid">
        <fgColor rgb="FF93CDDD"/>
        <bgColor rgb="FFB9CDE5"/>
      </patternFill>
    </fill>
    <fill>
      <patternFill patternType="solid">
        <fgColor rgb="FFFFC000"/>
        <bgColor rgb="FFFF9900"/>
      </patternFill>
    </fill>
    <fill>
      <patternFill patternType="solid">
        <fgColor rgb="FFB9CDE5"/>
        <bgColor rgb="FFC0C0C0"/>
      </patternFill>
    </fill>
    <fill>
      <patternFill patternType="solid">
        <fgColor rgb="FFFFFF99"/>
        <bgColor rgb="FFFFFFCC"/>
      </patternFill>
    </fill>
    <fill>
      <patternFill patternType="solid">
        <fgColor rgb="FFFF0000"/>
        <bgColor rgb="FFC00000"/>
      </patternFill>
    </fill>
    <fill>
      <patternFill patternType="solid">
        <fgColor rgb="FFDBEEF4"/>
        <bgColor rgb="FFF2F2F2"/>
      </patternFill>
    </fill>
    <fill>
      <patternFill patternType="solid">
        <fgColor rgb="FFFFFFFF"/>
        <bgColor rgb="FFF2F2F2"/>
      </patternFill>
    </fill>
    <fill>
      <patternFill patternType="solid">
        <fgColor rgb="FFC0C0C0"/>
        <bgColor rgb="FFB9CDE5"/>
      </patternFill>
    </fill>
    <fill>
      <patternFill patternType="solid">
        <fgColor rgb="FFFFFFCC"/>
        <bgColor rgb="FFFFFFFF"/>
      </patternFill>
    </fill>
    <fill>
      <patternFill patternType="solid">
        <fgColor rgb="FFDFDFDF"/>
        <bgColor rgb="FFD9D9D9"/>
      </patternFill>
    </fill>
    <fill>
      <patternFill patternType="solid">
        <fgColor rgb="FF00B0F0"/>
        <bgColor rgb="FF33CCCC"/>
      </patternFill>
    </fill>
    <fill>
      <patternFill patternType="solid">
        <fgColor rgb="FFB3A2C7"/>
        <bgColor rgb="FFC0C0C0"/>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right/>
      <top/>
      <bottom style="thin"/>
      <diagonal/>
    </border>
    <border diagonalUp="false" diagonalDown="false">
      <left/>
      <right/>
      <top style="thin"/>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medium"/>
      <right style="medium"/>
      <top style="thin"/>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top style="thin"/>
      <botto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5" fillId="3" borderId="1" xfId="0" applyFont="true" applyBorder="true" applyAlignment="true" applyProtection="true">
      <alignment horizontal="center" vertical="center" textRotation="0" wrapText="true" indent="0" shrinkToFit="false"/>
      <protection locked="false" hidden="false"/>
    </xf>
    <xf numFmtId="164" fontId="6" fillId="2" borderId="1" xfId="0" applyFont="true" applyBorder="true" applyAlignment="true" applyProtection="true">
      <alignment horizontal="center" vertical="center" textRotation="0" wrapText="true" indent="0" shrinkToFit="false"/>
      <protection locked="true" hidden="false"/>
    </xf>
    <xf numFmtId="164" fontId="7" fillId="3" borderId="1" xfId="0" applyFont="true" applyBorder="true" applyAlignment="false" applyProtection="true">
      <alignment horizontal="general" vertical="bottom" textRotation="0" wrapText="false" indent="0" shrinkToFit="false"/>
      <protection locked="fals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9" fillId="2" borderId="2" xfId="0" applyFont="true" applyBorder="true" applyAlignment="true" applyProtection="false">
      <alignment horizontal="center" vertical="center" textRotation="0" wrapText="true" indent="0" shrinkToFit="false"/>
      <protection locked="true" hidden="false"/>
    </xf>
    <xf numFmtId="164" fontId="9" fillId="2" borderId="3" xfId="0" applyFont="true" applyBorder="true" applyAlignment="true" applyProtection="false">
      <alignment horizontal="center" vertical="center" textRotation="0" wrapText="true" indent="0" shrinkToFit="false"/>
      <protection locked="true" hidden="false"/>
    </xf>
    <xf numFmtId="164" fontId="10" fillId="4" borderId="3" xfId="0" applyFont="true" applyBorder="true" applyAlignment="true" applyProtection="false">
      <alignment horizontal="center" vertical="center" textRotation="0" wrapText="true" indent="0" shrinkToFit="false"/>
      <protection locked="true" hidden="false"/>
    </xf>
    <xf numFmtId="164" fontId="10" fillId="4" borderId="4" xfId="0" applyFont="true" applyBorder="true" applyAlignment="true" applyProtection="false">
      <alignment horizontal="center" vertical="center" textRotation="0" wrapText="true" indent="0" shrinkToFit="false"/>
      <protection locked="true" hidden="false"/>
    </xf>
    <xf numFmtId="164" fontId="11" fillId="4" borderId="1" xfId="0" applyFont="true" applyBorder="true" applyAlignment="true" applyProtection="false">
      <alignment horizontal="center" vertical="center" textRotation="0" wrapText="true" indent="0" shrinkToFit="false"/>
      <protection locked="true" hidden="false"/>
    </xf>
    <xf numFmtId="164" fontId="11" fillId="4" borderId="1" xfId="0" applyFont="true" applyBorder="true" applyAlignment="true" applyProtection="false">
      <alignment horizontal="general" vertical="bottom" textRotation="0" wrapText="true" indent="0" shrinkToFit="false"/>
      <protection locked="true" hidden="false"/>
    </xf>
    <xf numFmtId="164" fontId="11" fillId="5" borderId="1" xfId="0" applyFont="true" applyBorder="true" applyAlignment="true" applyProtection="true">
      <alignment horizontal="center" vertical="center" textRotation="0" wrapText="true" indent="0" shrinkToFit="false"/>
      <protection locked="false" hidden="false"/>
    </xf>
    <xf numFmtId="164" fontId="11" fillId="5" borderId="1" xfId="0" applyFont="true" applyBorder="true" applyAlignment="true" applyProtection="true">
      <alignment horizontal="center" vertical="center" textRotation="0" wrapText="false" indent="0" shrinkToFit="false"/>
      <protection locked="false" hidden="false"/>
    </xf>
    <xf numFmtId="164" fontId="11" fillId="5" borderId="5" xfId="0" applyFont="true" applyBorder="true" applyAlignment="true" applyProtection="true">
      <alignment horizontal="center" vertical="center" textRotation="0" wrapText="true" indent="0" shrinkToFit="false"/>
      <protection locked="false" hidden="false"/>
    </xf>
    <xf numFmtId="164" fontId="11" fillId="5" borderId="6" xfId="0" applyFont="true" applyBorder="true" applyAlignment="true" applyProtection="true">
      <alignment horizontal="center" vertical="center" textRotation="0" wrapText="true" indent="0" shrinkToFit="false"/>
      <protection locked="false" hidden="false"/>
    </xf>
    <xf numFmtId="164" fontId="11" fillId="5" borderId="6" xfId="0" applyFont="true" applyBorder="true" applyAlignment="true" applyProtection="true">
      <alignment horizontal="general" vertical="center" textRotation="0" wrapText="true" indent="0" shrinkToFit="false"/>
      <protection locked="false" hidden="false"/>
    </xf>
    <xf numFmtId="164" fontId="12" fillId="3" borderId="1" xfId="0" applyFont="true" applyBorder="true" applyAlignment="false" applyProtection="true">
      <alignment horizontal="general" vertical="bottom" textRotation="0" wrapText="false" indent="0" shrinkToFit="false"/>
      <protection locked="false" hidden="false"/>
    </xf>
    <xf numFmtId="164" fontId="13" fillId="3" borderId="1" xfId="0" applyFont="true" applyBorder="true" applyAlignment="true" applyProtection="true">
      <alignment horizontal="center" vertical="center" textRotation="0" wrapText="false" indent="0" shrinkToFit="false"/>
      <protection locked="false" hidden="false"/>
    </xf>
    <xf numFmtId="164" fontId="11" fillId="3" borderId="6" xfId="0" applyFont="true" applyBorder="true" applyAlignment="true" applyProtection="true">
      <alignment horizontal="center" vertical="center" textRotation="0" wrapText="true" indent="0" shrinkToFit="false"/>
      <protection locked="false" hidden="false"/>
    </xf>
    <xf numFmtId="164" fontId="12" fillId="3" borderId="1" xfId="0" applyFont="true" applyBorder="true" applyAlignment="true" applyProtection="true">
      <alignment horizontal="center" vertical="center" textRotation="0" wrapText="false" indent="0" shrinkToFit="false"/>
      <protection locked="false" hidden="false"/>
    </xf>
    <xf numFmtId="165" fontId="13" fillId="6" borderId="1" xfId="0" applyFont="true" applyBorder="true" applyAlignment="true" applyProtection="true">
      <alignment horizontal="center" vertical="center" textRotation="0" wrapText="false" indent="0" shrinkToFit="false"/>
      <protection locked="false" hidden="false"/>
    </xf>
    <xf numFmtId="164" fontId="11" fillId="3" borderId="1" xfId="0" applyFont="true" applyBorder="true" applyAlignment="true" applyProtection="true">
      <alignment horizontal="center" vertical="center" textRotation="0" wrapText="true" indent="0" shrinkToFit="false"/>
      <protection locked="false" hidden="false"/>
    </xf>
    <xf numFmtId="164" fontId="12" fillId="3" borderId="1" xfId="0" applyFont="true" applyBorder="true" applyAlignment="true" applyProtection="true">
      <alignment horizontal="left" vertical="bottom" textRotation="0" wrapText="false" indent="0" shrinkToFit="false"/>
      <protection locked="false" hidden="false"/>
    </xf>
    <xf numFmtId="164" fontId="14" fillId="3" borderId="1" xfId="0" applyFont="true" applyBorder="true" applyAlignment="true" applyProtection="true">
      <alignment horizontal="left" vertical="bottom" textRotation="0" wrapText="false" indent="0" shrinkToFit="false"/>
      <protection locked="false" hidden="false"/>
    </xf>
    <xf numFmtId="164" fontId="15" fillId="7" borderId="1" xfId="0" applyFont="true" applyBorder="true" applyAlignment="true" applyProtection="true">
      <alignment horizontal="left" vertical="bottom" textRotation="0" wrapText="false" indent="0" shrinkToFit="false"/>
      <protection locked="false" hidden="false"/>
    </xf>
    <xf numFmtId="164" fontId="11" fillId="5" borderId="1" xfId="0" applyFont="true" applyBorder="true" applyAlignment="true" applyProtection="true">
      <alignment horizontal="general" vertical="center" textRotation="0" wrapText="true" indent="0" shrinkToFit="false"/>
      <protection locked="false" hidden="false"/>
    </xf>
    <xf numFmtId="165" fontId="16"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8" fillId="2" borderId="1" xfId="0" applyFont="true" applyBorder="true" applyAlignment="true" applyProtection="false">
      <alignment horizontal="center" vertical="bottom" textRotation="0" wrapText="false" indent="0" shrinkToFit="false"/>
      <protection locked="true" hidden="false"/>
    </xf>
    <xf numFmtId="164" fontId="18" fillId="2" borderId="0" xfId="0" applyFont="true" applyBorder="true" applyAlignment="true" applyProtection="false">
      <alignment horizontal="center" vertical="bottom" textRotation="0" wrapText="false" indent="0" shrinkToFit="false"/>
      <protection locked="true" hidden="false"/>
    </xf>
    <xf numFmtId="164" fontId="19" fillId="4" borderId="1" xfId="0" applyFont="true" applyBorder="true" applyAlignment="false" applyProtection="false">
      <alignment horizontal="general" vertical="bottom" textRotation="0" wrapText="false" indent="0" shrinkToFit="false"/>
      <protection locked="true" hidden="false"/>
    </xf>
    <xf numFmtId="165" fontId="19"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left" vertical="bottom" textRotation="0" wrapText="false" indent="0" shrinkToFit="false"/>
      <protection locked="true" hidden="false"/>
    </xf>
    <xf numFmtId="166" fontId="20" fillId="3" borderId="1" xfId="0" applyFont="true" applyBorder="true" applyAlignment="true" applyProtection="true">
      <alignment horizontal="center" vertical="bottom" textRotation="0" wrapText="false" indent="0" shrinkToFit="false"/>
      <protection locked="fals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true" applyProtection="true">
      <alignment horizontal="center" vertical="bottom" textRotation="0" wrapText="false" indent="0" shrinkToFit="false"/>
      <protection locked="false" hidden="false"/>
    </xf>
    <xf numFmtId="167" fontId="0" fillId="4" borderId="1" xfId="0" applyFont="true" applyBorder="true" applyAlignment="true" applyProtection="false">
      <alignment horizontal="center" vertical="bottom" textRotation="0" wrapText="false" indent="0" shrinkToFit="false"/>
      <protection locked="true" hidden="false"/>
    </xf>
    <xf numFmtId="167" fontId="19" fillId="4" borderId="1" xfId="0" applyFont="true" applyBorder="true" applyAlignment="true" applyProtection="false">
      <alignment horizontal="center" vertical="bottom" textRotation="0" wrapText="false" indent="0" shrinkToFit="false"/>
      <protection locked="true" hidden="false"/>
    </xf>
    <xf numFmtId="165" fontId="20" fillId="4" borderId="1" xfId="0" applyFont="true" applyBorder="true" applyAlignment="true" applyProtection="false">
      <alignment horizontal="center" vertical="bottom" textRotation="0" wrapText="false" indent="0" shrinkToFit="false"/>
      <protection locked="true" hidden="false"/>
    </xf>
    <xf numFmtId="168" fontId="20" fillId="3" borderId="1" xfId="17" applyFont="true" applyBorder="true" applyAlignment="true" applyProtection="true">
      <alignment horizontal="center" vertical="bottom" textRotation="0" wrapText="false" indent="0" shrinkToFit="false"/>
      <protection locked="false" hidden="false"/>
    </xf>
    <xf numFmtId="164" fontId="20" fillId="4" borderId="1" xfId="0" applyFont="true" applyBorder="true" applyAlignment="true" applyProtection="false">
      <alignment horizontal="left" vertical="bottom" textRotation="0" wrapText="false" indent="0" shrinkToFit="false"/>
      <protection locked="true" hidden="false"/>
    </xf>
    <xf numFmtId="168" fontId="20" fillId="4" borderId="1" xfId="17" applyFont="true" applyBorder="true" applyAlignment="true" applyProtection="true">
      <alignment horizontal="center" vertical="bottom" textRotation="0" wrapText="false" indent="0" shrinkToFit="false"/>
      <protection locked="true" hidden="false"/>
    </xf>
    <xf numFmtId="168" fontId="20" fillId="4" borderId="1" xfId="0" applyFont="true" applyBorder="true" applyAlignment="true" applyProtection="false">
      <alignment horizontal="center" vertical="bottom" textRotation="0" wrapText="false" indent="0" shrinkToFit="false"/>
      <protection locked="true" hidden="false"/>
    </xf>
    <xf numFmtId="168" fontId="19" fillId="4" borderId="1" xfId="0" applyFont="true" applyBorder="true" applyAlignment="false" applyProtection="false">
      <alignment horizontal="general" vertical="bottom" textRotation="0" wrapText="false" indent="0" shrinkToFit="false"/>
      <protection locked="true" hidden="false"/>
    </xf>
    <xf numFmtId="168" fontId="20" fillId="4"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21" fillId="2" borderId="3" xfId="0" applyFont="true" applyBorder="true" applyAlignment="true" applyProtection="false">
      <alignment horizontal="center" vertical="bottom" textRotation="0" wrapText="false" indent="0" shrinkToFit="false"/>
      <protection locked="true" hidden="false"/>
    </xf>
    <xf numFmtId="164" fontId="18" fillId="2" borderId="1" xfId="0" applyFont="true" applyBorder="true" applyAlignment="true" applyProtection="false">
      <alignment horizontal="right" vertical="bottom" textRotation="0" wrapText="false" indent="0" shrinkToFit="false"/>
      <protection locked="true" hidden="false"/>
    </xf>
    <xf numFmtId="165" fontId="18" fillId="2" borderId="1" xfId="0" applyFont="true" applyBorder="true" applyAlignment="true" applyProtection="false">
      <alignment horizontal="center" vertical="bottom" textRotation="0" wrapText="false" indent="0" shrinkToFit="false"/>
      <protection locked="true" hidden="false"/>
    </xf>
    <xf numFmtId="167" fontId="18" fillId="2" borderId="1" xfId="0" applyFont="true" applyBorder="true" applyAlignment="true" applyProtection="false">
      <alignment horizontal="right" vertical="bottom" textRotation="0" wrapText="false" indent="0" shrinkToFit="false"/>
      <protection locked="true" hidden="false"/>
    </xf>
    <xf numFmtId="167" fontId="18" fillId="2" borderId="1" xfId="0" applyFont="true" applyBorder="true" applyAlignment="true" applyProtection="false">
      <alignment horizontal="center" vertical="bottom" textRotation="0" wrapText="false" indent="0" shrinkToFit="false"/>
      <protection locked="true" hidden="false"/>
    </xf>
    <xf numFmtId="164" fontId="22" fillId="8" borderId="3" xfId="0" applyFont="true" applyBorder="true" applyAlignment="true" applyProtection="false">
      <alignment horizontal="left" vertical="bottom" textRotation="0" wrapText="false" indent="0" shrinkToFit="false"/>
      <protection locked="true" hidden="false"/>
    </xf>
    <xf numFmtId="167" fontId="22" fillId="8" borderId="7" xfId="0" applyFont="true" applyBorder="true" applyAlignment="true" applyProtection="false">
      <alignment horizontal="center" vertical="bottom" textRotation="0" wrapText="false" indent="0" shrinkToFit="false"/>
      <protection locked="true" hidden="false"/>
    </xf>
    <xf numFmtId="167" fontId="22" fillId="8" borderId="1" xfId="0" applyFont="true" applyBorder="true" applyAlignment="true" applyProtection="false">
      <alignment horizontal="center" vertical="bottom" textRotation="0" wrapText="false" indent="0" shrinkToFit="false"/>
      <protection locked="true" hidden="false"/>
    </xf>
    <xf numFmtId="164" fontId="22" fillId="8" borderId="7" xfId="0" applyFont="true" applyBorder="true" applyAlignment="true" applyProtection="false">
      <alignment horizontal="left" vertical="bottom" textRotation="0" wrapText="false" indent="0" shrinkToFit="false"/>
      <protection locked="true" hidden="false"/>
    </xf>
    <xf numFmtId="164" fontId="22" fillId="8" borderId="1" xfId="0" applyFont="true" applyBorder="true" applyAlignment="true" applyProtection="false">
      <alignment horizontal="center" vertical="bottom" textRotation="0" wrapText="false" indent="0" shrinkToFit="false"/>
      <protection locked="true" hidden="false"/>
    </xf>
    <xf numFmtId="164" fontId="22" fillId="8" borderId="7" xfId="0" applyFont="true" applyBorder="true" applyAlignment="true" applyProtection="false">
      <alignment horizontal="center" vertical="center" textRotation="0" wrapText="false" indent="0" shrinkToFit="false"/>
      <protection locked="true" hidden="false"/>
    </xf>
    <xf numFmtId="164" fontId="22" fillId="8" borderId="7" xfId="0" applyFont="true" applyBorder="true" applyAlignment="true" applyProtection="false">
      <alignment horizontal="center" vertical="bottom" textRotation="0" wrapText="false" indent="0" shrinkToFit="false"/>
      <protection locked="true" hidden="false"/>
    </xf>
    <xf numFmtId="164" fontId="22" fillId="8" borderId="1" xfId="0" applyFont="true" applyBorder="true" applyAlignment="true" applyProtection="false">
      <alignment horizontal="center" vertical="center" textRotation="0" wrapText="false" indent="0" shrinkToFit="false"/>
      <protection locked="true" hidden="false"/>
    </xf>
    <xf numFmtId="164" fontId="23" fillId="4" borderId="1" xfId="0" applyFont="true" applyBorder="true" applyAlignment="true" applyProtection="true">
      <alignment horizontal="center" vertical="bottom" textRotation="0" wrapText="false" indent="0" shrinkToFit="false"/>
      <protection locked="false" hidden="false"/>
    </xf>
    <xf numFmtId="164" fontId="23" fillId="3" borderId="1" xfId="0" applyFont="true" applyBorder="true" applyAlignment="true" applyProtection="true">
      <alignment horizontal="left" vertical="bottom" textRotation="0" wrapText="true" indent="0" shrinkToFit="false"/>
      <protection locked="false" hidden="false"/>
    </xf>
    <xf numFmtId="169" fontId="23" fillId="7" borderId="1" xfId="0" applyFont="true" applyBorder="true" applyAlignment="true" applyProtection="true">
      <alignment horizontal="center" vertical="bottom" textRotation="0" wrapText="false" indent="0" shrinkToFit="false"/>
      <protection locked="false" hidden="false"/>
    </xf>
    <xf numFmtId="171" fontId="23" fillId="7" borderId="1" xfId="15" applyFont="true" applyBorder="true" applyAlignment="true" applyProtection="true">
      <alignment horizontal="center" vertical="center" textRotation="0" wrapText="false" indent="0" shrinkToFit="false"/>
      <protection locked="false" hidden="false"/>
    </xf>
    <xf numFmtId="164" fontId="24" fillId="3" borderId="1" xfId="0" applyFont="true" applyBorder="true" applyAlignment="false" applyProtection="true">
      <alignment horizontal="general" vertical="bottom" textRotation="0" wrapText="false" indent="0" shrinkToFit="false"/>
      <protection locked="false" hidden="false"/>
    </xf>
    <xf numFmtId="171" fontId="23" fillId="9" borderId="1" xfId="15" applyFont="true" applyBorder="true" applyAlignment="true" applyProtection="true">
      <alignment horizontal="center" vertical="center" textRotation="0" wrapText="false" indent="0" shrinkToFit="false"/>
      <protection locked="false" hidden="false"/>
    </xf>
    <xf numFmtId="164" fontId="23" fillId="3" borderId="1" xfId="0" applyFont="true" applyBorder="true" applyAlignment="true" applyProtection="true">
      <alignment horizontal="center" vertical="bottom" textRotation="0" wrapText="false" indent="0" shrinkToFit="false"/>
      <protection locked="false" hidden="false"/>
    </xf>
    <xf numFmtId="172" fontId="23" fillId="7" borderId="1" xfId="15" applyFont="true" applyBorder="true" applyAlignment="true" applyProtection="true">
      <alignment horizontal="center" vertical="center" textRotation="0" wrapText="false" indent="0" shrinkToFit="false"/>
      <protection locked="false" hidden="false"/>
    </xf>
    <xf numFmtId="172" fontId="23" fillId="9" borderId="1" xfId="15" applyFont="true" applyBorder="true" applyAlignment="true" applyProtection="true">
      <alignment horizontal="center" vertical="center" textRotation="0" wrapText="false" indent="0" shrinkToFit="false"/>
      <protection locked="false" hidden="false"/>
    </xf>
    <xf numFmtId="164" fontId="20" fillId="0" borderId="8" xfId="0" applyFont="true" applyBorder="true" applyAlignment="true" applyProtection="false">
      <alignment horizontal="left" vertical="bottom" textRotation="0" wrapText="false" indent="0" shrinkToFit="false"/>
      <protection locked="true" hidden="false"/>
    </xf>
    <xf numFmtId="164" fontId="20" fillId="0" borderId="8"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true" applyProtection="false">
      <alignment horizontal="left" vertical="bottom" textRotation="0" wrapText="false" indent="0" shrinkToFit="false"/>
      <protection locked="true" hidden="false"/>
    </xf>
    <xf numFmtId="171" fontId="20" fillId="0" borderId="8"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71" fontId="20" fillId="0" borderId="8"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5"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false" applyBorder="false" applyAlignment="true" applyProtection="false">
      <alignment horizontal="general" vertical="bottom" textRotation="0" wrapText="true" indent="0" shrinkToFit="false"/>
      <protection locked="true" hidden="false"/>
    </xf>
    <xf numFmtId="164" fontId="26" fillId="11" borderId="9" xfId="0" applyFont="true" applyBorder="true" applyAlignment="true" applyProtection="false">
      <alignment horizontal="general" vertical="bottom" textRotation="0" wrapText="true" indent="0" shrinkToFit="false"/>
      <protection locked="true" hidden="false"/>
    </xf>
    <xf numFmtId="164" fontId="25" fillId="10" borderId="10" xfId="0" applyFont="true" applyBorder="true" applyAlignment="true" applyProtection="false">
      <alignment horizontal="general" vertical="bottom" textRotation="0" wrapText="true" indent="0" shrinkToFit="false"/>
      <protection locked="true" hidden="false"/>
    </xf>
    <xf numFmtId="164" fontId="26" fillId="11" borderId="10" xfId="0" applyFont="true" applyBorder="true" applyAlignment="true" applyProtection="false">
      <alignment horizontal="general" vertical="bottom" textRotation="0" wrapText="true" indent="0" shrinkToFit="false"/>
      <protection locked="true" hidden="false"/>
    </xf>
    <xf numFmtId="164" fontId="25" fillId="10" borderId="0" xfId="0" applyFont="true" applyBorder="true" applyAlignment="true" applyProtection="false">
      <alignment horizontal="left" vertical="bottom" textRotation="0" wrapText="true" indent="0" shrinkToFit="false"/>
      <protection locked="true" hidden="false"/>
    </xf>
    <xf numFmtId="164" fontId="25" fillId="10" borderId="10" xfId="0" applyFont="true" applyBorder="true" applyAlignment="true" applyProtection="false">
      <alignment horizontal="left" vertical="bottom" textRotation="0" wrapText="true" indent="0" shrinkToFit="false"/>
      <protection locked="true" hidden="false"/>
    </xf>
    <xf numFmtId="164" fontId="25" fillId="10" borderId="0" xfId="0" applyFont="true" applyBorder="false" applyAlignment="true" applyProtection="false">
      <alignment horizontal="left" vertical="bottom" textRotation="0" wrapText="true" indent="0" shrinkToFit="false"/>
      <protection locked="true" hidden="false"/>
    </xf>
    <xf numFmtId="164" fontId="25" fillId="10" borderId="0" xfId="0" applyFont="true" applyBorder="true" applyAlignment="true" applyProtection="false">
      <alignment horizontal="general" vertical="bottom" textRotation="0" wrapText="true" indent="0" shrinkToFit="false"/>
      <protection locked="true" hidden="false"/>
    </xf>
    <xf numFmtId="164" fontId="25" fillId="10" borderId="11" xfId="0" applyFont="true" applyBorder="true" applyAlignment="true" applyProtection="false">
      <alignment horizontal="general" vertical="bottom" textRotation="0" wrapText="true" indent="0" shrinkToFit="false"/>
      <protection locked="true" hidden="false"/>
    </xf>
    <xf numFmtId="164" fontId="26" fillId="11" borderId="10" xfId="0" applyFont="true" applyBorder="true" applyAlignment="true" applyProtection="false">
      <alignment horizontal="center" vertical="bottom" textRotation="0" wrapText="true" indent="0" shrinkToFit="false"/>
      <protection locked="true" hidden="false"/>
    </xf>
    <xf numFmtId="164" fontId="25" fillId="10" borderId="12" xfId="0" applyFont="true" applyBorder="true" applyAlignment="true" applyProtection="false">
      <alignment horizontal="general" vertical="bottom" textRotation="0" wrapText="true" indent="0" shrinkToFit="false"/>
      <protection locked="true" hidden="false"/>
    </xf>
    <xf numFmtId="164" fontId="25" fillId="10" borderId="13" xfId="0" applyFont="true" applyBorder="true" applyAlignment="true" applyProtection="false">
      <alignment horizontal="general" vertical="bottom" textRotation="0" wrapText="true" indent="0" shrinkToFit="false"/>
      <protection locked="true" hidden="false"/>
    </xf>
    <xf numFmtId="164" fontId="25" fillId="10" borderId="14" xfId="0" applyFont="true" applyBorder="true" applyAlignment="true" applyProtection="false">
      <alignment horizontal="general" vertical="bottom" textRotation="0" wrapText="true" indent="0" shrinkToFit="false"/>
      <protection locked="true" hidden="false"/>
    </xf>
    <xf numFmtId="164" fontId="25" fillId="10" borderId="15" xfId="0" applyFont="true" applyBorder="true" applyAlignment="true" applyProtection="false">
      <alignment horizontal="general" vertical="bottom" textRotation="0" wrapText="true" indent="0" shrinkToFit="false"/>
      <protection locked="true" hidden="false"/>
    </xf>
    <xf numFmtId="164" fontId="26" fillId="8" borderId="1" xfId="0" applyFont="true" applyBorder="true" applyAlignment="true" applyProtection="false">
      <alignment horizontal="center" vertical="bottom" textRotation="0" wrapText="true" indent="0" shrinkToFit="false"/>
      <protection locked="true" hidden="false"/>
    </xf>
    <xf numFmtId="164" fontId="25" fillId="3" borderId="1" xfId="0" applyFont="true" applyBorder="true" applyAlignment="true" applyProtection="false">
      <alignment horizontal="center" vertical="bottom" textRotation="0" wrapText="true" indent="0" shrinkToFit="false"/>
      <protection locked="true" hidden="false"/>
    </xf>
    <xf numFmtId="164" fontId="25" fillId="12" borderId="1" xfId="0" applyFont="true" applyBorder="true" applyAlignment="true" applyProtection="false">
      <alignment horizontal="center" vertical="bottom" textRotation="0" wrapText="true" indent="0" shrinkToFit="false"/>
      <protection locked="true" hidden="false"/>
    </xf>
    <xf numFmtId="164" fontId="25" fillId="10" borderId="1" xfId="0" applyFont="true" applyBorder="true" applyAlignment="true" applyProtection="false">
      <alignment horizontal="center" vertical="bottom" textRotation="0" wrapText="true" indent="0" shrinkToFit="false"/>
      <protection locked="true" hidden="false"/>
    </xf>
    <xf numFmtId="164" fontId="27" fillId="2" borderId="3" xfId="0" applyFont="true" applyBorder="true" applyAlignment="true" applyProtection="false">
      <alignment horizontal="center" vertical="bottom" textRotation="0" wrapText="false" indent="0" shrinkToFit="false"/>
      <protection locked="true" hidden="false"/>
    </xf>
    <xf numFmtId="164" fontId="26" fillId="11" borderId="16" xfId="0" applyFont="true" applyBorder="true" applyAlignment="true" applyProtection="false">
      <alignment horizontal="general" vertical="center" textRotation="0" wrapText="true" indent="0" shrinkToFit="false"/>
      <protection locked="true" hidden="false"/>
    </xf>
    <xf numFmtId="164" fontId="26" fillId="11" borderId="17" xfId="0" applyFont="true" applyBorder="true" applyAlignment="true" applyProtection="false">
      <alignment horizontal="center" vertical="center" textRotation="0" wrapText="true" indent="0" shrinkToFit="false"/>
      <protection locked="true" hidden="false"/>
    </xf>
    <xf numFmtId="164" fontId="26" fillId="11" borderId="18" xfId="0" applyFont="true" applyBorder="true" applyAlignment="true" applyProtection="false">
      <alignment horizontal="center" vertical="center" textRotation="0" wrapText="true" indent="0" shrinkToFit="false"/>
      <protection locked="true" hidden="false"/>
    </xf>
    <xf numFmtId="164" fontId="26" fillId="10" borderId="0" xfId="0" applyFont="true" applyBorder="false" applyAlignment="true" applyProtection="false">
      <alignment horizontal="center" vertical="center" textRotation="0" wrapText="true" indent="0" shrinkToFit="false"/>
      <protection locked="true" hidden="false"/>
    </xf>
    <xf numFmtId="164" fontId="26" fillId="13" borderId="1" xfId="0" applyFont="true" applyBorder="true" applyAlignment="true" applyProtection="false">
      <alignment horizontal="center" vertical="center" textRotation="0" wrapText="true" indent="0" shrinkToFit="false"/>
      <protection locked="true" hidden="false"/>
    </xf>
    <xf numFmtId="164" fontId="26" fillId="13" borderId="4" xfId="0" applyFont="true" applyBorder="true" applyAlignment="true" applyProtection="false">
      <alignment horizontal="center" vertical="center" textRotation="0" wrapText="true" indent="0" shrinkToFit="false"/>
      <protection locked="true" hidden="false"/>
    </xf>
    <xf numFmtId="164" fontId="25" fillId="10" borderId="0" xfId="0" applyFont="true" applyBorder="false" applyAlignment="true" applyProtection="false">
      <alignment horizontal="general" vertical="top" textRotation="0" wrapText="true" indent="0" shrinkToFit="false"/>
      <protection locked="true" hidden="false"/>
    </xf>
    <xf numFmtId="164" fontId="26" fillId="13" borderId="19" xfId="0" applyFont="true" applyBorder="true" applyAlignment="true" applyProtection="false">
      <alignment horizontal="center" vertical="center" textRotation="0" wrapText="true" indent="0" shrinkToFit="false"/>
      <protection locked="true" hidden="false"/>
    </xf>
    <xf numFmtId="167" fontId="25" fillId="3" borderId="1" xfId="0" applyFont="true" applyBorder="true" applyAlignment="true" applyProtection="false">
      <alignment horizontal="center" vertical="center" textRotation="0" wrapText="true" indent="0" shrinkToFit="false"/>
      <protection locked="true" hidden="false"/>
    </xf>
    <xf numFmtId="167" fontId="25" fillId="3" borderId="1" xfId="0" applyFont="true" applyBorder="true" applyAlignment="true" applyProtection="false">
      <alignment horizontal="left" vertical="center" textRotation="0" wrapText="true" indent="0" shrinkToFit="false"/>
      <protection locked="true" hidden="false"/>
    </xf>
    <xf numFmtId="173" fontId="25" fillId="12" borderId="1" xfId="0" applyFont="true" applyBorder="true" applyAlignment="true" applyProtection="false">
      <alignment horizontal="center" vertical="center" textRotation="0" wrapText="true" indent="0" shrinkToFit="false"/>
      <protection locked="true" hidden="false"/>
    </xf>
    <xf numFmtId="164" fontId="25" fillId="12" borderId="1" xfId="0" applyFont="true" applyBorder="true" applyAlignment="true" applyProtection="false">
      <alignment horizontal="center" vertical="center" textRotation="0" wrapText="true" indent="0" shrinkToFit="false"/>
      <protection locked="true" hidden="false"/>
    </xf>
    <xf numFmtId="165" fontId="26" fillId="10" borderId="1" xfId="0" applyFont="true" applyBorder="true" applyAlignment="true" applyProtection="false">
      <alignment horizontal="center" vertical="center" textRotation="0" wrapText="true" indent="0" shrinkToFit="false"/>
      <protection locked="true" hidden="false"/>
    </xf>
    <xf numFmtId="164" fontId="25" fillId="12" borderId="4" xfId="0" applyFont="true" applyBorder="true" applyAlignment="true" applyProtection="false">
      <alignment horizontal="general" vertical="top" textRotation="0" wrapText="true" indent="0" shrinkToFit="false"/>
      <protection locked="true" hidden="false"/>
    </xf>
    <xf numFmtId="164" fontId="25" fillId="12" borderId="1" xfId="0" applyFont="true" applyBorder="true" applyAlignment="true" applyProtection="false">
      <alignment horizontal="general" vertical="top" textRotation="0" wrapText="true" indent="0" shrinkToFit="false"/>
      <protection locked="true" hidden="false"/>
    </xf>
    <xf numFmtId="164" fontId="25" fillId="12" borderId="20" xfId="0" applyFont="true" applyBorder="true" applyAlignment="true" applyProtection="false">
      <alignment horizontal="general" vertical="top" textRotation="0" wrapText="true" indent="0" shrinkToFit="false"/>
      <protection locked="true" hidden="false"/>
    </xf>
    <xf numFmtId="164" fontId="31" fillId="2" borderId="3" xfId="0" applyFont="true" applyBorder="true" applyAlignment="true" applyProtection="false">
      <alignment horizontal="center" vertical="bottom" textRotation="0" wrapText="false" indent="0" shrinkToFit="false"/>
      <protection locked="true" hidden="false"/>
    </xf>
    <xf numFmtId="164" fontId="27" fillId="2" borderId="1" xfId="0" applyFont="true" applyBorder="true" applyAlignment="false" applyProtection="false">
      <alignment horizontal="general" vertical="bottom" textRotation="0" wrapText="false" indent="0" shrinkToFit="false"/>
      <protection locked="true" hidden="false"/>
    </xf>
    <xf numFmtId="164" fontId="27" fillId="2" borderId="1" xfId="0" applyFont="true" applyBorder="true" applyAlignment="true" applyProtection="false">
      <alignment horizontal="center" vertical="bottom" textRotation="0" wrapText="true" indent="0" shrinkToFit="false"/>
      <protection locked="true" hidden="false"/>
    </xf>
    <xf numFmtId="174" fontId="32" fillId="3" borderId="1" xfId="0" applyFont="true" applyBorder="true" applyAlignment="true" applyProtection="true">
      <alignment horizontal="center" vertical="bottom" textRotation="0" wrapText="false" indent="0" shrinkToFit="false"/>
      <protection locked="false" hidden="false"/>
    </xf>
    <xf numFmtId="164" fontId="27" fillId="2" borderId="1" xfId="0" applyFont="true" applyBorder="true" applyAlignment="true" applyProtection="true">
      <alignment horizontal="center" vertical="bottom" textRotation="0" wrapText="false" indent="0" shrinkToFit="false"/>
      <protection locked="true" hidden="false"/>
    </xf>
    <xf numFmtId="164" fontId="12" fillId="3" borderId="1" xfId="0" applyFont="true" applyBorder="true" applyAlignment="true" applyProtection="true">
      <alignment horizontal="general" vertical="bottom" textRotation="0" wrapText="false" indent="0" shrinkToFit="false"/>
      <protection locked="false" hidden="false"/>
    </xf>
    <xf numFmtId="164" fontId="0" fillId="3" borderId="1" xfId="0" applyFont="false" applyBorder="true" applyAlignment="true" applyProtection="true">
      <alignment horizontal="left" vertical="bottom" textRotation="0" wrapText="false" indent="0" shrinkToFit="false"/>
      <protection locked="false" hidden="false"/>
    </xf>
    <xf numFmtId="164" fontId="32" fillId="3" borderId="1" xfId="0" applyFont="true" applyBorder="true" applyAlignment="false" applyProtection="true">
      <alignment horizontal="general" vertical="bottom" textRotation="0" wrapText="false" indent="0" shrinkToFit="false"/>
      <protection locked="false" hidden="false"/>
    </xf>
    <xf numFmtId="164" fontId="32" fillId="14" borderId="1" xfId="0" applyFont="true" applyBorder="true" applyAlignment="false" applyProtection="false">
      <alignment horizontal="general" vertical="bottom" textRotation="0" wrapText="false" indent="0" shrinkToFit="false"/>
      <protection locked="true" hidden="false"/>
    </xf>
    <xf numFmtId="165" fontId="32" fillId="14" borderId="1" xfId="0" applyFont="true" applyBorder="true" applyAlignment="true" applyProtection="false">
      <alignment horizontal="center"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32" fillId="8" borderId="1" xfId="0" applyFont="true" applyBorder="true" applyAlignment="false" applyProtection="false">
      <alignment horizontal="general" vertical="bottom" textRotation="0" wrapText="false" indent="0" shrinkToFit="false"/>
      <protection locked="true" hidden="false"/>
    </xf>
    <xf numFmtId="165" fontId="32" fillId="8" borderId="1" xfId="0" applyFont="true" applyBorder="true" applyAlignment="true" applyProtection="false">
      <alignment horizontal="center" vertical="bottom" textRotation="0" wrapText="false" indent="0" shrinkToFit="false"/>
      <protection locked="true" hidden="false"/>
    </xf>
    <xf numFmtId="167" fontId="32" fillId="8" borderId="1" xfId="0" applyFont="true" applyBorder="true" applyAlignment="true" applyProtection="false">
      <alignment horizontal="center" vertical="bottom" textRotation="0" wrapText="false" indent="0" shrinkToFit="false"/>
      <protection locked="true" hidden="false"/>
    </xf>
    <xf numFmtId="164" fontId="33" fillId="2" borderId="1" xfId="0" applyFont="true" applyBorder="true" applyAlignment="false" applyProtection="false">
      <alignment horizontal="general" vertical="bottom" textRotation="0" wrapText="false" indent="0" shrinkToFit="false"/>
      <protection locked="true" hidden="false"/>
    </xf>
    <xf numFmtId="165" fontId="33" fillId="2" borderId="1" xfId="0" applyFont="true" applyBorder="true" applyAlignment="true" applyProtection="false">
      <alignment horizontal="center" vertical="bottom" textRotation="0" wrapText="false" indent="0" shrinkToFit="false"/>
      <protection locked="true" hidden="false"/>
    </xf>
    <xf numFmtId="166" fontId="33" fillId="2" borderId="1" xfId="19" applyFont="true" applyBorder="true" applyAlignment="true" applyProtection="true">
      <alignment horizontal="center" vertical="bottom" textRotation="0" wrapText="false" indent="0" shrinkToFit="false"/>
      <protection locked="true" hidden="false"/>
    </xf>
    <xf numFmtId="164" fontId="31" fillId="2" borderId="1" xfId="0" applyFont="true" applyBorder="true" applyAlignment="false" applyProtection="false">
      <alignment horizontal="general" vertical="bottom" textRotation="0" wrapText="false" indent="0" shrinkToFit="false"/>
      <protection locked="true" hidden="false"/>
    </xf>
    <xf numFmtId="164" fontId="27"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8" fillId="2" borderId="1" xfId="0" applyFont="true" applyBorder="true" applyAlignment="true" applyProtection="false">
      <alignment horizontal="center" vertical="bottom" textRotation="0" wrapText="false" indent="0" shrinkToFit="false"/>
      <protection locked="true" hidden="false"/>
    </xf>
    <xf numFmtId="164" fontId="11" fillId="8" borderId="1" xfId="0" applyFont="true" applyBorder="true" applyAlignment="true" applyProtection="false">
      <alignment horizontal="center" vertical="bottom" textRotation="0" wrapText="true" indent="0" shrinkToFit="false"/>
      <protection locked="true" hidden="false"/>
    </xf>
    <xf numFmtId="164" fontId="8" fillId="10" borderId="0" xfId="0" applyFont="true" applyBorder="false" applyAlignment="true" applyProtection="false">
      <alignment horizontal="general" vertical="bottom" textRotation="0" wrapText="true" indent="0" shrinkToFit="false"/>
      <protection locked="true" hidden="false"/>
    </xf>
    <xf numFmtId="164" fontId="12" fillId="3" borderId="1" xfId="0" applyFont="true" applyBorder="true" applyAlignment="true" applyProtection="false">
      <alignment horizontal="center" vertical="bottom" textRotation="0" wrapText="true" indent="0" shrinkToFit="false"/>
      <protection locked="true" hidden="false"/>
    </xf>
    <xf numFmtId="164" fontId="12" fillId="12" borderId="1" xfId="0" applyFont="true" applyBorder="true" applyAlignment="true" applyProtection="false">
      <alignment horizontal="center" vertical="bottom" textRotation="0" wrapText="true" indent="0" shrinkToFit="false"/>
      <protection locked="true" hidden="false"/>
    </xf>
    <xf numFmtId="164" fontId="12" fillId="10" borderId="1" xfId="0" applyFont="true" applyBorder="true" applyAlignment="true" applyProtection="false">
      <alignment horizontal="center" vertical="bottom" textRotation="0" wrapText="true" indent="0" shrinkToFit="false"/>
      <protection locked="true" hidden="false"/>
    </xf>
    <xf numFmtId="164" fontId="11" fillId="11" borderId="1" xfId="0" applyFont="true" applyBorder="true" applyAlignment="true" applyProtection="false">
      <alignment horizontal="center" vertical="center" textRotation="0" wrapText="true" indent="0" shrinkToFit="false"/>
      <protection locked="true" hidden="false"/>
    </xf>
    <xf numFmtId="164" fontId="11" fillId="13" borderId="1" xfId="0" applyFont="true" applyBorder="true" applyAlignment="true" applyProtection="false">
      <alignment horizontal="general" vertical="center" textRotation="0" wrapText="true" indent="0" shrinkToFit="false"/>
      <protection locked="true" hidden="false"/>
    </xf>
    <xf numFmtId="164" fontId="11" fillId="13" borderId="1" xfId="0" applyFont="true" applyBorder="true" applyAlignment="true" applyProtection="false">
      <alignment horizontal="center" vertical="center" textRotation="0" wrapText="true" indent="0" shrinkToFit="false"/>
      <protection locked="true" hidden="false"/>
    </xf>
    <xf numFmtId="164" fontId="12" fillId="13" borderId="1" xfId="0" applyFont="true" applyBorder="true" applyAlignment="true" applyProtection="false">
      <alignment horizontal="general" vertical="center" textRotation="0" wrapText="true" indent="0" shrinkToFit="false"/>
      <protection locked="true" hidden="false"/>
    </xf>
    <xf numFmtId="164" fontId="12" fillId="12" borderId="1" xfId="0" applyFont="true" applyBorder="true" applyAlignment="true" applyProtection="false">
      <alignment horizontal="center" vertical="center" textRotation="0" wrapText="true" indent="0" shrinkToFit="false"/>
      <protection locked="true" hidden="false"/>
    </xf>
    <xf numFmtId="164" fontId="11" fillId="11" borderId="1" xfId="0" applyFont="true" applyBorder="true" applyAlignment="true" applyProtection="false">
      <alignment horizontal="right" vertical="center" textRotation="0" wrapText="true" indent="0" shrinkToFit="false"/>
      <protection locked="true" hidden="false"/>
    </xf>
    <xf numFmtId="165" fontId="39" fillId="0" borderId="1" xfId="0" applyFont="true" applyBorder="true" applyAlignment="true" applyProtection="false">
      <alignment horizontal="center" vertical="center" textRotation="0" wrapText="false" indent="0" shrinkToFit="false"/>
      <protection locked="true" hidden="false"/>
    </xf>
    <xf numFmtId="164" fontId="11" fillId="11" borderId="4" xfId="0" applyFont="true" applyBorder="true" applyAlignment="true" applyProtection="false">
      <alignment horizontal="right" vertical="center" textRotation="0" wrapText="true" indent="0" shrinkToFit="false"/>
      <protection locked="true" hidden="false"/>
    </xf>
    <xf numFmtId="165" fontId="11" fillId="10" borderId="1" xfId="0" applyFont="true" applyBorder="true" applyAlignment="true" applyProtection="false">
      <alignment horizontal="center" vertical="center" textRotation="0" wrapText="true" indent="0" shrinkToFit="false"/>
      <protection locked="true" hidden="false"/>
    </xf>
    <xf numFmtId="165" fontId="32" fillId="10" borderId="1" xfId="0" applyFont="true" applyBorder="true" applyAlignment="true" applyProtection="false">
      <alignment horizontal="center"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40" fillId="2" borderId="1" xfId="0" applyFont="true" applyBorder="true" applyAlignment="true" applyProtection="false">
      <alignment horizontal="right" vertical="center" textRotation="0" wrapText="true" indent="0" shrinkToFit="false"/>
      <protection locked="true" hidden="false"/>
    </xf>
    <xf numFmtId="167" fontId="38" fillId="2" borderId="1" xfId="0" applyFont="true" applyBorder="true" applyAlignment="true" applyProtection="false">
      <alignment horizontal="center" vertical="center" textRotation="0" wrapText="false" indent="0" shrinkToFit="false"/>
      <protection locked="true" hidden="false"/>
    </xf>
    <xf numFmtId="164" fontId="31" fillId="2" borderId="0" xfId="0" applyFont="true" applyBorder="true" applyAlignment="true" applyProtection="false">
      <alignment horizontal="center" vertical="bottom" textRotation="0" wrapText="false" indent="0" shrinkToFit="false"/>
      <protection locked="true" hidden="false"/>
    </xf>
    <xf numFmtId="164" fontId="31" fillId="2" borderId="7" xfId="0" applyFont="true" applyBorder="true" applyAlignment="true" applyProtection="false">
      <alignment horizontal="center" vertical="bottom" textRotation="0" wrapText="false" indent="0" shrinkToFit="false"/>
      <protection locked="true" hidden="false"/>
    </xf>
    <xf numFmtId="164" fontId="43" fillId="4" borderId="1" xfId="0" applyFont="true" applyBorder="true" applyAlignment="false" applyProtection="false">
      <alignment horizontal="general" vertical="bottom" textRotation="0" wrapText="false" indent="0" shrinkToFit="false"/>
      <protection locked="true" hidden="false"/>
    </xf>
    <xf numFmtId="167" fontId="0" fillId="6" borderId="1" xfId="0" applyFont="false" applyBorder="true" applyAlignment="true" applyProtection="false">
      <alignment horizontal="center" vertical="bottom" textRotation="0" wrapText="false" indent="0" shrinkToFit="false"/>
      <protection locked="true" hidden="false"/>
    </xf>
    <xf numFmtId="164" fontId="44" fillId="4" borderId="1" xfId="0" applyFont="true" applyBorder="true" applyAlignment="true" applyProtection="false">
      <alignment horizontal="center" vertical="center" textRotation="0" wrapText="false" indent="0" shrinkToFit="false"/>
      <protection locked="true" hidden="false"/>
    </xf>
    <xf numFmtId="164" fontId="44" fillId="4" borderId="1" xfId="0" applyFont="true" applyBorder="true" applyAlignment="true" applyProtection="false">
      <alignment horizontal="center" vertical="bottom" textRotation="0" wrapText="false" indent="0" shrinkToFit="false"/>
      <protection locked="true" hidden="false"/>
    </xf>
    <xf numFmtId="164" fontId="44" fillId="4" borderId="1" xfId="0" applyFont="true" applyBorder="true" applyAlignment="true" applyProtection="false">
      <alignment horizontal="general" vertical="bottom" textRotation="0" wrapText="false" indent="0" shrinkToFit="false"/>
      <protection locked="true" hidden="false"/>
    </xf>
    <xf numFmtId="164" fontId="43" fillId="4" borderId="1" xfId="0" applyFont="true" applyBorder="true" applyAlignment="true" applyProtection="false">
      <alignment horizontal="left" vertical="bottom" textRotation="0" wrapText="false" indent="0" shrinkToFit="false"/>
      <protection locked="true" hidden="false"/>
    </xf>
    <xf numFmtId="167" fontId="44" fillId="4" borderId="1" xfId="0" applyFont="true" applyBorder="true" applyAlignment="true" applyProtection="false">
      <alignment horizontal="center" vertical="bottom" textRotation="0" wrapText="false" indent="0" shrinkToFit="false"/>
      <protection locked="true" hidden="false"/>
    </xf>
    <xf numFmtId="167" fontId="20" fillId="4" borderId="1" xfId="0" applyFont="true" applyBorder="true" applyAlignment="true" applyProtection="false">
      <alignment horizontal="center" vertical="bottom" textRotation="0" wrapText="false" indent="0" shrinkToFit="false"/>
      <protection locked="true" hidden="false"/>
    </xf>
    <xf numFmtId="166" fontId="20" fillId="3" borderId="1" xfId="19" applyFont="true" applyBorder="true" applyAlignment="true" applyProtection="true">
      <alignment horizontal="center" vertical="bottom" textRotation="0" wrapText="false" indent="0" shrinkToFit="false"/>
      <protection locked="false" hidden="false"/>
    </xf>
    <xf numFmtId="164" fontId="20" fillId="4" borderId="1" xfId="0" applyFont="true" applyBorder="true" applyAlignment="false" applyProtection="false">
      <alignment horizontal="general" vertical="bottom" textRotation="0" wrapText="false" indent="0" shrinkToFit="false"/>
      <protection locked="true" hidden="false"/>
    </xf>
    <xf numFmtId="167" fontId="16" fillId="0"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false" hidden="false"/>
    </xf>
    <xf numFmtId="164" fontId="18" fillId="8" borderId="1" xfId="0" applyFont="true" applyBorder="true" applyAlignment="false" applyProtection="false">
      <alignment horizontal="general" vertical="bottom" textRotation="0" wrapText="false" indent="0" shrinkToFit="false"/>
      <protection locked="true" hidden="false"/>
    </xf>
    <xf numFmtId="165" fontId="18" fillId="8" borderId="1" xfId="0" applyFont="true" applyBorder="true" applyAlignment="true" applyProtection="false">
      <alignment horizontal="center" vertical="bottom" textRotation="0" wrapText="false" indent="0" shrinkToFit="false"/>
      <protection locked="true" hidden="false"/>
    </xf>
    <xf numFmtId="167" fontId="43" fillId="4" borderId="1" xfId="0" applyFont="true" applyBorder="true" applyAlignment="true" applyProtection="false">
      <alignment horizontal="center" vertical="bottom" textRotation="0" wrapText="false" indent="0" shrinkToFit="false"/>
      <protection locked="true" hidden="false"/>
    </xf>
    <xf numFmtId="164" fontId="44" fillId="15" borderId="1" xfId="0" applyFont="true" applyBorder="true" applyAlignment="false" applyProtection="false">
      <alignment horizontal="general" vertical="bottom" textRotation="0" wrapText="false" indent="0" shrinkToFit="false"/>
      <protection locked="true" hidden="false"/>
    </xf>
    <xf numFmtId="167" fontId="44" fillId="15" borderId="1" xfId="0" applyFont="true" applyBorder="true" applyAlignment="true" applyProtection="false">
      <alignment horizontal="center" vertical="bottom" textRotation="0" wrapText="false" indent="0" shrinkToFit="false"/>
      <protection locked="true" hidden="false"/>
    </xf>
    <xf numFmtId="166" fontId="44" fillId="15" borderId="1" xfId="19" applyFont="true" applyBorder="true" applyAlignment="true" applyProtection="true">
      <alignment horizontal="center" vertical="bottom" textRotation="0" wrapText="false" indent="0" shrinkToFit="false"/>
      <protection locked="true" hidden="false"/>
    </xf>
    <xf numFmtId="167" fontId="18" fillId="8" borderId="1" xfId="0" applyFont="true" applyBorder="true" applyAlignment="true" applyProtection="false">
      <alignment horizontal="center" vertical="bottom" textRotation="0" wrapText="false" indent="0" shrinkToFit="false"/>
      <protection locked="true" hidden="false"/>
    </xf>
    <xf numFmtId="167" fontId="19" fillId="10" borderId="1" xfId="0" applyFont="true" applyBorder="true" applyAlignment="true" applyProtection="false">
      <alignment horizontal="center" vertical="bottom" textRotation="0" wrapText="false" indent="0" shrinkToFit="false"/>
      <protection locked="true" hidden="false"/>
    </xf>
    <xf numFmtId="166" fontId="45" fillId="4" borderId="1" xfId="19" applyFont="true" applyBorder="true" applyAlignment="true" applyProtection="true">
      <alignment horizontal="center" vertical="bottom" textRotation="0" wrapText="false" indent="0" shrinkToFit="false"/>
      <protection locked="true" hidden="false"/>
    </xf>
    <xf numFmtId="167" fontId="19" fillId="0" borderId="1" xfId="0" applyFont="true" applyBorder="true" applyAlignment="true" applyProtection="false">
      <alignment horizontal="center" vertical="center" textRotation="0" wrapText="false" indent="0" shrinkToFit="false"/>
      <protection locked="true" hidden="false"/>
    </xf>
    <xf numFmtId="168" fontId="44" fillId="3" borderId="1" xfId="17" applyFont="true" applyBorder="true" applyAlignment="true" applyProtection="true">
      <alignment horizontal="center" vertical="bottom" textRotation="0" wrapText="false" indent="0" shrinkToFit="false"/>
      <protection locked="false" hidden="false"/>
    </xf>
    <xf numFmtId="164" fontId="16" fillId="4" borderId="1" xfId="0" applyFont="true" applyBorder="true" applyAlignment="false" applyProtection="false">
      <alignment horizontal="general" vertical="bottom" textRotation="0" wrapText="false" indent="0" shrinkToFit="false"/>
      <protection locked="true" hidden="false"/>
    </xf>
    <xf numFmtId="168" fontId="16" fillId="4"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0">
    <dxf>
      <font>
        <color rgb="FF666699"/>
      </font>
    </dxf>
    <dxf>
      <font>
        <b val="1"/>
        <i val="0"/>
      </font>
    </dxf>
    <dxf>
      <font>
        <color rgb="FFFFFFFF"/>
      </font>
    </dxf>
    <dxf>
      <font>
        <color rgb="FF666699"/>
      </font>
    </dxf>
    <dxf>
      <font>
        <b val="1"/>
        <i val="0"/>
      </font>
    </dxf>
    <dxf>
      <font>
        <color rgb="FF666699"/>
      </font>
    </dxf>
    <dxf>
      <font>
        <b val="1"/>
        <i val="0"/>
      </font>
    </dxf>
    <dxf>
      <fill>
        <patternFill>
          <bgColor rgb="FFCCFFCC"/>
        </patternFill>
      </fill>
    </dxf>
    <dxf>
      <fill>
        <patternFill>
          <bgColor rgb="FFFFFF00"/>
        </patternFill>
      </fill>
    </dxf>
    <dxf>
      <fill>
        <patternFill>
          <bgColor rgb="FFFF8080"/>
        </patternFill>
      </fill>
    </dxf>
    <dxf>
      <fill>
        <patternFill patternType="solid">
          <fgColor rgb="FF93CDDD"/>
        </patternFill>
      </fill>
    </dxf>
    <dxf>
      <fill>
        <patternFill patternType="solid">
          <fgColor rgb="FFC00000"/>
        </patternFill>
      </fill>
    </dxf>
    <dxf>
      <fill>
        <patternFill patternType="solid">
          <fgColor rgb="FFFF0000"/>
        </patternFill>
      </fill>
    </dxf>
    <dxf>
      <fill>
        <patternFill patternType="solid">
          <fgColor rgb="FFFFFFFF"/>
        </patternFill>
      </fill>
    </dxf>
    <dxf>
      <fill>
        <patternFill patternType="solid">
          <fgColor rgb="00FFFFFF"/>
        </patternFill>
      </fill>
    </dxf>
    <dxf>
      <fill>
        <patternFill patternType="solid">
          <fgColor rgb="FFFFFF00"/>
        </patternFill>
      </fill>
    </dxf>
    <dxf>
      <fill>
        <patternFill patternType="solid">
          <fgColor rgb="FFFFFF99"/>
        </patternFill>
      </fill>
    </dxf>
    <dxf>
      <fill>
        <patternFill patternType="solid">
          <fgColor rgb="FFFFFFCC"/>
        </patternFill>
      </fill>
    </dxf>
    <dxf>
      <font>
        <color rgb="FF666699"/>
      </font>
    </dxf>
    <dxf>
      <font>
        <b val="1"/>
        <i val="0"/>
      </font>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595959"/>
      <rgbColor rgb="FF9999FF"/>
      <rgbColor rgb="FFC0504D"/>
      <rgbColor rgb="FFFFFFCC"/>
      <rgbColor rgb="FFDBEEF4"/>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F2F2F2"/>
      <rgbColor rgb="FFCCFFCC"/>
      <rgbColor rgb="FFFFFF99"/>
      <rgbColor rgb="FF93CDDD"/>
      <rgbColor rgb="FFDFDFDF"/>
      <rgbColor rgb="FFB3A2C7"/>
      <rgbColor rgb="FFD9D9D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76092"/>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pt-BR" sz="1600" spc="97" strike="noStrike">
                <a:solidFill>
                  <a:srgbClr val="f2f2f2"/>
                </a:solidFill>
                <a:latin typeface="Calibri"/>
              </a:defRPr>
            </a:pPr>
            <a:r>
              <a:rPr b="1" lang="pt-BR" sz="1600" spc="97" strike="noStrike">
                <a:solidFill>
                  <a:srgbClr val="f2f2f2"/>
                </a:solidFill>
                <a:latin typeface="Calibri"/>
              </a:rPr>
              <a:t>Gráfico BurnDown</a:t>
            </a:r>
          </a:p>
        </c:rich>
      </c:tx>
      <c:overlay val="0"/>
      <c:spPr>
        <a:noFill/>
        <a:ln w="0">
          <a:noFill/>
        </a:ln>
      </c:spPr>
    </c:title>
    <c:autoTitleDeleted val="0"/>
    <c:plotArea>
      <c:lineChart>
        <c:grouping val="standard"/>
        <c:varyColors val="0"/>
        <c:ser>
          <c:idx val="0"/>
          <c:order val="0"/>
          <c:tx>
            <c:strRef>
              <c:f>Sprint1!$A$13</c:f>
              <c:strCache>
                <c:ptCount val="1"/>
                <c:pt idx="0">
                  <c:v>Estimado</c:v>
                </c:pt>
              </c:strCache>
            </c:strRef>
          </c:tx>
          <c:spPr>
            <a:solidFill>
              <a:srgbClr val="c0504d"/>
            </a:solidFill>
            <a:ln cap="rnd" w="34920">
              <a:solidFill>
                <a:srgbClr val="c0504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ser>
        <c:hiLowLines>
          <c:spPr>
            <a:ln w="0">
              <a:noFill/>
            </a:ln>
          </c:spPr>
        </c:hiLowLines>
        <c:marker val="0"/>
        <c:axId val="6769922"/>
        <c:axId val="54139153"/>
      </c:lineChart>
      <c:catAx>
        <c:axId val="6769922"/>
        <c:scaling>
          <c:orientation val="minMax"/>
        </c:scaling>
        <c:delete val="0"/>
        <c:axPos val="b"/>
        <c:numFmt formatCode="General" sourceLinked="0"/>
        <c:majorTickMark val="none"/>
        <c:minorTickMark val="none"/>
        <c:tickLblPos val="nextTo"/>
        <c:spPr>
          <a:ln w="9360">
            <a:solidFill>
              <a:srgbClr val="f2f2f2">
                <a:alpha val="10000"/>
              </a:srgbClr>
            </a:solidFill>
            <a:round/>
          </a:ln>
        </c:spPr>
        <c:txPr>
          <a:bodyPr/>
          <a:lstStyle/>
          <a:p>
            <a:pPr>
              <a:defRPr b="0" sz="900" spc="-1" strike="noStrike">
                <a:solidFill>
                  <a:srgbClr val="d9d9d9"/>
                </a:solidFill>
                <a:latin typeface="Calibri"/>
              </a:defRPr>
            </a:pPr>
          </a:p>
        </c:txPr>
        <c:crossAx val="54139153"/>
        <c:crosses val="autoZero"/>
        <c:auto val="1"/>
        <c:lblAlgn val="ctr"/>
        <c:lblOffset val="100"/>
        <c:noMultiLvlLbl val="0"/>
      </c:catAx>
      <c:valAx>
        <c:axId val="54139153"/>
        <c:scaling>
          <c:orientation val="minMax"/>
        </c:scaling>
        <c:delete val="0"/>
        <c:axPos val="l"/>
        <c:majorGridlines>
          <c:spPr>
            <a:ln w="9360">
              <a:solidFill>
                <a:srgbClr val="f2f2f2">
                  <a:alpha val="10000"/>
                </a:srgbClr>
              </a:solidFill>
              <a:round/>
            </a:ln>
          </c:spPr>
        </c:majorGridlines>
        <c:numFmt formatCode="General" sourceLinked="0"/>
        <c:majorTickMark val="none"/>
        <c:minorTickMark val="none"/>
        <c:tickLblPos val="nextTo"/>
        <c:spPr>
          <a:ln w="9360">
            <a:noFill/>
          </a:ln>
        </c:spPr>
        <c:txPr>
          <a:bodyPr/>
          <a:lstStyle/>
          <a:p>
            <a:pPr>
              <a:defRPr b="0" sz="900" spc="-1" strike="noStrike">
                <a:solidFill>
                  <a:srgbClr val="d9d9d9"/>
                </a:solidFill>
                <a:latin typeface="Calibri"/>
              </a:defRPr>
            </a:pPr>
          </a:p>
        </c:txPr>
        <c:crossAx val="6769922"/>
        <c:crosses val="autoZero"/>
        <c:crossBetween val="between"/>
      </c:valAx>
      <c:spPr>
        <a:noFill/>
        <a:ln w="0">
          <a:noFill/>
        </a:ln>
      </c:spPr>
    </c:plotArea>
    <c:legend>
      <c:legendPos val="b"/>
      <c:overlay val="0"/>
      <c:spPr>
        <a:noFill/>
        <a:ln w="0">
          <a:noFill/>
        </a:ln>
      </c:spPr>
      <c:txPr>
        <a:bodyPr/>
        <a:lstStyle/>
        <a:p>
          <a:pPr>
            <a:defRPr b="0" sz="900" spc="-1" strike="noStrike">
              <a:solidFill>
                <a:srgbClr val="d9d9d9"/>
              </a:solidFill>
              <a:latin typeface="Calibri"/>
            </a:defRPr>
          </a:pPr>
        </a:p>
      </c:txPr>
    </c:legend>
    <c:plotVisOnly val="1"/>
    <c:dispBlanksAs val="gap"/>
  </c:chart>
  <c:spPr>
    <a:gradFill>
      <a:gsLst>
        <a:gs pos="0">
          <a:srgbClr val="595959"/>
        </a:gs>
        <a:gs pos="100000">
          <a:srgbClr val="262626"/>
        </a:gs>
      </a:gsLst>
      <a:path path="circle">
        <a:fillToRect l="50000" t="50000" r="50000" b="50000"/>
      </a:path>
    </a:gra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_rels/drawing3.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723960</xdr:colOff>
      <xdr:row>19</xdr:row>
      <xdr:rowOff>76320</xdr:rowOff>
    </xdr:from>
    <xdr:to>
      <xdr:col>11</xdr:col>
      <xdr:colOff>9360</xdr:colOff>
      <xdr:row>26</xdr:row>
      <xdr:rowOff>75960</xdr:rowOff>
    </xdr:to>
    <xdr:pic>
      <xdr:nvPicPr>
        <xdr:cNvPr id="0" name="Imagem 2" descr="https://agilemomentum.files.wordpress.com/2019/01/image.png"/>
        <xdr:cNvPicPr/>
      </xdr:nvPicPr>
      <xdr:blipFill>
        <a:blip r:embed="rId1"/>
        <a:stretch/>
      </xdr:blipFill>
      <xdr:spPr>
        <a:xfrm>
          <a:off x="8345160" y="3829320"/>
          <a:ext cx="3715920" cy="12474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9360</xdr:colOff>
      <xdr:row>0</xdr:row>
      <xdr:rowOff>19080</xdr:rowOff>
    </xdr:from>
    <xdr:to>
      <xdr:col>20</xdr:col>
      <xdr:colOff>352080</xdr:colOff>
      <xdr:row>17</xdr:row>
      <xdr:rowOff>95040</xdr:rowOff>
    </xdr:to>
    <xdr:graphicFrame>
      <xdr:nvGraphicFramePr>
        <xdr:cNvPr id="1" name="Gráfico 1"/>
        <xdr:cNvGraphicFramePr/>
      </xdr:nvGraphicFramePr>
      <xdr:xfrm>
        <a:off x="8124840" y="19080"/>
        <a:ext cx="5132520" cy="3647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19080</xdr:colOff>
      <xdr:row>22</xdr:row>
      <xdr:rowOff>66600</xdr:rowOff>
    </xdr:from>
    <xdr:to>
      <xdr:col>3</xdr:col>
      <xdr:colOff>1371240</xdr:colOff>
      <xdr:row>26</xdr:row>
      <xdr:rowOff>83160</xdr:rowOff>
    </xdr:to>
    <xdr:pic>
      <xdr:nvPicPr>
        <xdr:cNvPr id="2" name="Imagem 3" descr=""/>
        <xdr:cNvPicPr/>
      </xdr:nvPicPr>
      <xdr:blipFill>
        <a:blip r:embed="rId1"/>
        <a:stretch/>
      </xdr:blipFill>
      <xdr:spPr>
        <a:xfrm>
          <a:off x="19080" y="3838680"/>
          <a:ext cx="3376080" cy="740160"/>
        </a:xfrm>
        <a:prstGeom prst="rect">
          <a:avLst/>
        </a:prstGeom>
        <a:ln w="0">
          <a:noFill/>
        </a:ln>
      </xdr:spPr>
    </xdr:pic>
    <xdr:clientData/>
  </xdr:twoCellAnchor>
  <xdr:twoCellAnchor editAs="twoCell">
    <xdr:from>
      <xdr:col>3</xdr:col>
      <xdr:colOff>1425600</xdr:colOff>
      <xdr:row>22</xdr:row>
      <xdr:rowOff>83520</xdr:rowOff>
    </xdr:from>
    <xdr:to>
      <xdr:col>9</xdr:col>
      <xdr:colOff>141120</xdr:colOff>
      <xdr:row>31</xdr:row>
      <xdr:rowOff>123480</xdr:rowOff>
    </xdr:to>
    <xdr:pic>
      <xdr:nvPicPr>
        <xdr:cNvPr id="3" name="Imagem 4" descr=""/>
        <xdr:cNvPicPr/>
      </xdr:nvPicPr>
      <xdr:blipFill>
        <a:blip r:embed="rId2"/>
        <a:stretch/>
      </xdr:blipFill>
      <xdr:spPr>
        <a:xfrm>
          <a:off x="3449520" y="3855600"/>
          <a:ext cx="3699360" cy="1792440"/>
        </a:xfrm>
        <a:prstGeom prst="rect">
          <a:avLst/>
        </a:prstGeom>
        <a:ln w="0">
          <a:noFill/>
        </a:ln>
      </xdr:spPr>
    </xdr:pic>
    <xdr:clientData/>
  </xdr:twoCellAnchor>
  <xdr:twoCellAnchor editAs="twoCell">
    <xdr:from>
      <xdr:col>0</xdr:col>
      <xdr:colOff>771480</xdr:colOff>
      <xdr:row>5</xdr:row>
      <xdr:rowOff>19080</xdr:rowOff>
    </xdr:from>
    <xdr:to>
      <xdr:col>0</xdr:col>
      <xdr:colOff>1067040</xdr:colOff>
      <xdr:row>5</xdr:row>
      <xdr:rowOff>256680</xdr:rowOff>
    </xdr:to>
    <xdr:sp>
      <xdr:nvSpPr>
        <xdr:cNvPr id="4" name="Fluxograma: Conector 6"/>
        <xdr:cNvSpPr/>
      </xdr:nvSpPr>
      <xdr:spPr>
        <a:xfrm>
          <a:off x="771480" y="1028880"/>
          <a:ext cx="295560" cy="237600"/>
        </a:xfrm>
        <a:prstGeom prst="flowChartConnector">
          <a:avLst/>
        </a:prstGeom>
        <a:solidFill>
          <a:srgbClr val="c00000"/>
        </a:solidFill>
        <a:ln w="6350">
          <a:solidFill>
            <a:srgbClr val="c00000"/>
          </a:solidFill>
          <a:round/>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1" lang="pt-BR" sz="1800" spc="-1" strike="noStrike">
              <a:solidFill>
                <a:schemeClr val="lt1"/>
              </a:solidFill>
              <a:latin typeface="Calibri"/>
            </a:rPr>
            <a:t>1</a:t>
          </a:r>
          <a:endParaRPr b="0" lang="en-GB" sz="1800" spc="-1" strike="noStrike">
            <a:latin typeface="Times New Roman"/>
          </a:endParaRPr>
        </a:p>
      </xdr:txBody>
    </xdr:sp>
    <xdr:clientData/>
  </xdr:twoCellAnchor>
  <xdr:twoCellAnchor editAs="twoCell">
    <xdr:from>
      <xdr:col>3</xdr:col>
      <xdr:colOff>1295280</xdr:colOff>
      <xdr:row>5</xdr:row>
      <xdr:rowOff>19080</xdr:rowOff>
    </xdr:from>
    <xdr:to>
      <xdr:col>3</xdr:col>
      <xdr:colOff>1571040</xdr:colOff>
      <xdr:row>6</xdr:row>
      <xdr:rowOff>66600</xdr:rowOff>
    </xdr:to>
    <xdr:sp>
      <xdr:nvSpPr>
        <xdr:cNvPr id="5" name="Fluxograma: Conector 7"/>
        <xdr:cNvSpPr/>
      </xdr:nvSpPr>
      <xdr:spPr>
        <a:xfrm>
          <a:off x="3319200" y="1028880"/>
          <a:ext cx="275760" cy="304560"/>
        </a:xfrm>
        <a:prstGeom prst="flowChartConnector">
          <a:avLst/>
        </a:prstGeom>
        <a:solidFill>
          <a:srgbClr val="c00000"/>
        </a:solidFill>
        <a:ln w="6350">
          <a:solidFill>
            <a:srgbClr val="c00000"/>
          </a:solidFill>
          <a:round/>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1" lang="pt-BR" sz="1800" spc="-1" strike="noStrike">
              <a:solidFill>
                <a:schemeClr val="lt1"/>
              </a:solidFill>
              <a:latin typeface="Calibri"/>
            </a:rPr>
            <a:t>2</a:t>
          </a:r>
          <a:endParaRPr b="0" lang="en-GB" sz="1800" spc="-1" strike="noStrike">
            <a:latin typeface="Times New Roman"/>
          </a:endParaRPr>
        </a:p>
      </xdr:txBody>
    </xdr:sp>
    <xdr:clientData/>
  </xdr:twoCellAnchor>
  <xdr:twoCellAnchor editAs="twoCell">
    <xdr:from>
      <xdr:col>7</xdr:col>
      <xdr:colOff>476280</xdr:colOff>
      <xdr:row>5</xdr:row>
      <xdr:rowOff>19080</xdr:rowOff>
    </xdr:from>
    <xdr:to>
      <xdr:col>8</xdr:col>
      <xdr:colOff>256680</xdr:colOff>
      <xdr:row>6</xdr:row>
      <xdr:rowOff>66600</xdr:rowOff>
    </xdr:to>
    <xdr:sp>
      <xdr:nvSpPr>
        <xdr:cNvPr id="6" name="Fluxograma: Conector 8"/>
        <xdr:cNvSpPr/>
      </xdr:nvSpPr>
      <xdr:spPr>
        <a:xfrm>
          <a:off x="6537960" y="1028880"/>
          <a:ext cx="313920" cy="304560"/>
        </a:xfrm>
        <a:prstGeom prst="flowChartConnector">
          <a:avLst/>
        </a:prstGeom>
        <a:solidFill>
          <a:srgbClr val="c00000"/>
        </a:solidFill>
        <a:ln w="6350">
          <a:solidFill>
            <a:srgbClr val="c00000"/>
          </a:solidFill>
          <a:round/>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1" lang="pt-BR" sz="1800" spc="-1" strike="noStrike">
              <a:solidFill>
                <a:schemeClr val="lt1"/>
              </a:solidFill>
              <a:latin typeface="Calibri"/>
            </a:rPr>
            <a:t>3</a:t>
          </a:r>
          <a:endParaRPr b="0" lang="en-GB" sz="1800" spc="-1" strike="noStrike">
            <a:latin typeface="Times New Roman"/>
          </a:endParaRPr>
        </a:p>
      </xdr:txBody>
    </xdr:sp>
    <xdr:clientData/>
  </xdr:twoCellAnchor>
  <xdr:twoCellAnchor editAs="twoCell">
    <xdr:from>
      <xdr:col>12</xdr:col>
      <xdr:colOff>990720</xdr:colOff>
      <xdr:row>5</xdr:row>
      <xdr:rowOff>9360</xdr:rowOff>
    </xdr:from>
    <xdr:to>
      <xdr:col>12</xdr:col>
      <xdr:colOff>1285560</xdr:colOff>
      <xdr:row>6</xdr:row>
      <xdr:rowOff>56880</xdr:rowOff>
    </xdr:to>
    <xdr:sp>
      <xdr:nvSpPr>
        <xdr:cNvPr id="7" name="Fluxograma: Conector 9"/>
        <xdr:cNvSpPr/>
      </xdr:nvSpPr>
      <xdr:spPr>
        <a:xfrm>
          <a:off x="9538920" y="1019160"/>
          <a:ext cx="294840" cy="304560"/>
        </a:xfrm>
        <a:prstGeom prst="flowChartConnector">
          <a:avLst/>
        </a:prstGeom>
        <a:solidFill>
          <a:srgbClr val="c00000"/>
        </a:solidFill>
        <a:ln w="6350">
          <a:solidFill>
            <a:srgbClr val="c00000"/>
          </a:solidFill>
          <a:round/>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1" lang="pt-BR" sz="1800" spc="-1" strike="noStrike">
              <a:solidFill>
                <a:schemeClr val="lt1"/>
              </a:solidFill>
              <a:latin typeface="Calibri"/>
            </a:rPr>
            <a:t>4</a:t>
          </a:r>
          <a:endParaRPr b="0" lang="en-GB" sz="18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162000</xdr:colOff>
      <xdr:row>18</xdr:row>
      <xdr:rowOff>95400</xdr:rowOff>
    </xdr:from>
    <xdr:to>
      <xdr:col>13</xdr:col>
      <xdr:colOff>571320</xdr:colOff>
      <xdr:row>20</xdr:row>
      <xdr:rowOff>152280</xdr:rowOff>
    </xdr:to>
    <xdr:sp>
      <xdr:nvSpPr>
        <xdr:cNvPr id="8" name="Retângulo: Cantos Arredondados 2"/>
        <xdr:cNvSpPr/>
      </xdr:nvSpPr>
      <xdr:spPr>
        <a:xfrm>
          <a:off x="5609160" y="3714840"/>
          <a:ext cx="6771960" cy="438120"/>
        </a:xfrm>
        <a:prstGeom prst="roundRect">
          <a:avLst>
            <a:gd name="adj" fmla="val 16667"/>
          </a:avLst>
        </a:prstGeom>
        <a:solidFill>
          <a:srgbClr val="c00000"/>
        </a:solidFill>
        <a:ln>
          <a:solidFill>
            <a:srgbClr val="3a5f8b"/>
          </a:solidFill>
          <a:round/>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pt-BR" sz="1600" spc="-1" strike="noStrike">
              <a:solidFill>
                <a:schemeClr val="lt1"/>
              </a:solidFill>
              <a:latin typeface="Calibri"/>
            </a:rPr>
            <a:t>Observar a capacidade do time para dimensionar o esforço nos sprints.</a:t>
          </a:r>
          <a:endParaRPr b="0" lang="en-GB" sz="1600" spc="-1" strike="noStrike">
            <a:latin typeface="Times New Roman"/>
          </a:endParaRPr>
        </a:p>
      </xdr:txBody>
    </xdr:sp>
    <xdr:clientData/>
  </xdr:twoCellAnchor>
  <xdr:twoCellAnchor editAs="twoCell">
    <xdr:from>
      <xdr:col>1</xdr:col>
      <xdr:colOff>695160</xdr:colOff>
      <xdr:row>9</xdr:row>
      <xdr:rowOff>142560</xdr:rowOff>
    </xdr:from>
    <xdr:to>
      <xdr:col>8</xdr:col>
      <xdr:colOff>137880</xdr:colOff>
      <xdr:row>18</xdr:row>
      <xdr:rowOff>95040</xdr:rowOff>
    </xdr:to>
    <xdr:cxnSp>
      <xdr:nvCxnSpPr>
        <xdr:cNvPr id="9" name="Conector de Seta Reta 5"/>
        <xdr:cNvCxnSpPr/>
      </xdr:nvCxnSpPr>
      <xdr:spPr>
        <a:xfrm flipH="1" flipV="1">
          <a:off x="4138920" y="1962000"/>
          <a:ext cx="4869720" cy="1752840"/>
        </a:xfrm>
        <a:prstGeom prst="straightConnector1">
          <a:avLst/>
        </a:prstGeom>
        <a:ln>
          <a:solidFill>
            <a:srgbClr val="4a7ebb"/>
          </a:solidFill>
          <a:round/>
          <a:tailEnd len="med" type="triangle" w="med"/>
        </a:ln>
      </xdr:spPr>
    </xdr:cxnSp>
    <xdr:clientData/>
  </xdr:twoCellAnchor>
  <xdr:twoCellAnchor editAs="twoCell">
    <xdr:from>
      <xdr:col>5</xdr:col>
      <xdr:colOff>266400</xdr:colOff>
      <xdr:row>16</xdr:row>
      <xdr:rowOff>75960</xdr:rowOff>
    </xdr:from>
    <xdr:to>
      <xdr:col>8</xdr:col>
      <xdr:colOff>137880</xdr:colOff>
      <xdr:row>18</xdr:row>
      <xdr:rowOff>95040</xdr:rowOff>
    </xdr:to>
    <xdr:cxnSp>
      <xdr:nvCxnSpPr>
        <xdr:cNvPr id="10" name="Conector de Seta Reta 6"/>
        <xdr:cNvCxnSpPr/>
      </xdr:nvCxnSpPr>
      <xdr:spPr>
        <a:xfrm flipH="1" flipV="1">
          <a:off x="7596360" y="3314520"/>
          <a:ext cx="1412280" cy="400320"/>
        </a:xfrm>
        <a:prstGeom prst="straightConnector1">
          <a:avLst/>
        </a:prstGeom>
        <a:ln>
          <a:solidFill>
            <a:srgbClr val="4a7ebb"/>
          </a:solidFill>
          <a:round/>
          <a:tailEnd len="med" type="triangle" w="med"/>
        </a:ln>
      </xdr:spPr>
    </xdr:cxnSp>
    <xdr:clientData/>
  </xdr:twoCellAnchor>
  <xdr:twoCellAnchor editAs="twoCell">
    <xdr:from>
      <xdr:col>7</xdr:col>
      <xdr:colOff>333360</xdr:colOff>
      <xdr:row>16</xdr:row>
      <xdr:rowOff>47520</xdr:rowOff>
    </xdr:from>
    <xdr:to>
      <xdr:col>8</xdr:col>
      <xdr:colOff>137880</xdr:colOff>
      <xdr:row>18</xdr:row>
      <xdr:rowOff>95040</xdr:rowOff>
    </xdr:to>
    <xdr:cxnSp>
      <xdr:nvCxnSpPr>
        <xdr:cNvPr id="11" name="Conector de Seta Reta 9"/>
        <xdr:cNvCxnSpPr/>
      </xdr:nvCxnSpPr>
      <xdr:spPr>
        <a:xfrm flipH="1" flipV="1">
          <a:off x="8710200" y="3286080"/>
          <a:ext cx="298440" cy="428760"/>
        </a:xfrm>
        <a:prstGeom prst="straightConnector1">
          <a:avLst/>
        </a:prstGeom>
        <a:ln>
          <a:solidFill>
            <a:srgbClr val="4a7ebb"/>
          </a:solidFill>
          <a:round/>
          <a:tailEnd len="med" type="triangle" w="med"/>
        </a:ln>
      </xdr:spPr>
    </xdr:cxnSp>
    <xdr:clientData/>
  </xdr:twoCellAnchor>
  <xdr:twoCellAnchor editAs="twoCell">
    <xdr:from>
      <xdr:col>8</xdr:col>
      <xdr:colOff>137880</xdr:colOff>
      <xdr:row>16</xdr:row>
      <xdr:rowOff>95040</xdr:rowOff>
    </xdr:from>
    <xdr:to>
      <xdr:col>9</xdr:col>
      <xdr:colOff>342720</xdr:colOff>
      <xdr:row>18</xdr:row>
      <xdr:rowOff>95040</xdr:rowOff>
    </xdr:to>
    <xdr:cxnSp>
      <xdr:nvCxnSpPr>
        <xdr:cNvPr id="12" name="Conector de Seta Reta 12"/>
        <xdr:cNvCxnSpPr/>
      </xdr:nvCxnSpPr>
      <xdr:spPr>
        <a:xfrm flipV="1">
          <a:off x="9008280" y="3333600"/>
          <a:ext cx="738360" cy="381240"/>
        </a:xfrm>
        <a:prstGeom prst="straightConnector1">
          <a:avLst/>
        </a:prstGeom>
        <a:ln>
          <a:solidFill>
            <a:srgbClr val="4a7ebb"/>
          </a:solidFill>
          <a:round/>
          <a:tailEnd len="med" type="triangle" w="med"/>
        </a:ln>
      </xdr:spPr>
    </xdr:cxnSp>
    <xdr:clientData/>
  </xdr:twoCellAnchor>
  <xdr:twoCellAnchor editAs="twoCell">
    <xdr:from>
      <xdr:col>8</xdr:col>
      <xdr:colOff>137880</xdr:colOff>
      <xdr:row>16</xdr:row>
      <xdr:rowOff>95040</xdr:rowOff>
    </xdr:from>
    <xdr:to>
      <xdr:col>11</xdr:col>
      <xdr:colOff>295200</xdr:colOff>
      <xdr:row>18</xdr:row>
      <xdr:rowOff>95040</xdr:rowOff>
    </xdr:to>
    <xdr:cxnSp>
      <xdr:nvCxnSpPr>
        <xdr:cNvPr id="13" name="Conector de Seta Reta 15"/>
        <xdr:cNvCxnSpPr/>
      </xdr:nvCxnSpPr>
      <xdr:spPr>
        <a:xfrm flipV="1">
          <a:off x="9008280" y="3333600"/>
          <a:ext cx="1989720" cy="381240"/>
        </a:xfrm>
        <a:prstGeom prst="straightConnector1">
          <a:avLst/>
        </a:prstGeom>
        <a:ln>
          <a:solidFill>
            <a:srgbClr val="4a7ebb"/>
          </a:solidFill>
          <a:round/>
          <a:tailEnd len="med" type="triangle" w="med"/>
        </a:ln>
      </xdr:spPr>
    </xdr:cxn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2.xml"/><Relationship Id="rId3"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3.xml"/><Relationship Id="rId3" Type="http://schemas.openxmlformats.org/officeDocument/2006/relationships/vmlDrawing" Target="../drawings/vmlDrawing6.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4.xml"/><Relationship Id="rId3"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0" width="23.29"/>
    <col collapsed="false" customWidth="true" hidden="false" outlineLevel="0" max="2" min="2" style="0" width="48.14"/>
    <col collapsed="false" customWidth="true" hidden="false" outlineLevel="0" max="3" min="3" style="0" width="31.71"/>
  </cols>
  <sheetData>
    <row r="1" customFormat="false" ht="20.25" hidden="false" customHeight="true" outlineLevel="0" collapsed="false">
      <c r="A1" s="1" t="s">
        <v>0</v>
      </c>
      <c r="B1" s="1"/>
      <c r="C1" s="1"/>
    </row>
    <row r="2" customFormat="false" ht="25.5" hidden="false" customHeight="true" outlineLevel="0" collapsed="false">
      <c r="A2" s="2" t="s">
        <v>1</v>
      </c>
      <c r="B2" s="2"/>
      <c r="C2" s="2"/>
    </row>
    <row r="3" customFormat="false" ht="15" hidden="false" customHeight="false" outlineLevel="0" collapsed="false">
      <c r="A3" s="3" t="s">
        <v>2</v>
      </c>
      <c r="B3" s="3" t="s">
        <v>3</v>
      </c>
      <c r="C3" s="3" t="s">
        <v>4</v>
      </c>
    </row>
    <row r="4" customFormat="false" ht="15" hidden="false" customHeight="false" outlineLevel="0" collapsed="false">
      <c r="A4" s="4" t="s">
        <v>5</v>
      </c>
      <c r="B4" s="4"/>
      <c r="C4" s="4"/>
    </row>
    <row r="5" customFormat="false" ht="15" hidden="false" customHeight="false" outlineLevel="0" collapsed="false">
      <c r="A5" s="4" t="s">
        <v>6</v>
      </c>
      <c r="B5" s="4"/>
      <c r="C5" s="4"/>
    </row>
    <row r="6" customFormat="false" ht="15" hidden="false" customHeight="false" outlineLevel="0" collapsed="false">
      <c r="A6" s="4" t="s">
        <v>7</v>
      </c>
      <c r="B6" s="4"/>
      <c r="C6" s="4"/>
    </row>
    <row r="7" customFormat="false" ht="15" hidden="false" customHeight="false" outlineLevel="0" collapsed="false">
      <c r="A7" s="4" t="s">
        <v>7</v>
      </c>
      <c r="B7" s="4"/>
      <c r="C7" s="4"/>
    </row>
    <row r="8" customFormat="false" ht="15" hidden="false" customHeight="false" outlineLevel="0" collapsed="false">
      <c r="A8" s="4"/>
      <c r="B8" s="4"/>
      <c r="C8" s="4"/>
    </row>
    <row r="9" customFormat="false" ht="15" hidden="false" customHeight="false" outlineLevel="0" collapsed="false">
      <c r="A9" s="4"/>
      <c r="B9" s="4"/>
      <c r="C9" s="4"/>
    </row>
    <row r="10" customFormat="false" ht="15" hidden="false" customHeight="false" outlineLevel="0" collapsed="false">
      <c r="A10" s="4"/>
      <c r="B10" s="4"/>
      <c r="C10" s="4"/>
    </row>
    <row r="11" customFormat="false" ht="15" hidden="false" customHeight="false" outlineLevel="0" collapsed="false">
      <c r="A11" s="4"/>
      <c r="B11" s="4"/>
      <c r="C11" s="4"/>
    </row>
    <row r="12" customFormat="false" ht="15" hidden="false" customHeight="false" outlineLevel="0" collapsed="false">
      <c r="A12" s="4"/>
      <c r="B12" s="4"/>
      <c r="C12" s="4"/>
    </row>
    <row r="13" customFormat="false" ht="15" hidden="false" customHeight="false" outlineLevel="0" collapsed="false">
      <c r="A13" s="4"/>
      <c r="B13" s="4"/>
      <c r="C13" s="4"/>
    </row>
    <row r="14" customFormat="false" ht="15" hidden="false" customHeight="false" outlineLevel="0" collapsed="false">
      <c r="A14" s="4"/>
      <c r="B14" s="4"/>
      <c r="C14" s="4"/>
    </row>
    <row r="15" customFormat="false" ht="15" hidden="false" customHeight="false" outlineLevel="0" collapsed="false">
      <c r="A15" s="4"/>
      <c r="B15" s="4"/>
      <c r="C15" s="4"/>
    </row>
    <row r="16" customFormat="false" ht="15" hidden="false" customHeight="false" outlineLevel="0" collapsed="false">
      <c r="A16" s="4"/>
      <c r="B16" s="4"/>
      <c r="C16" s="4"/>
    </row>
    <row r="17" customFormat="false" ht="15" hidden="false" customHeight="false" outlineLevel="0" collapsed="false">
      <c r="A17" s="4"/>
      <c r="B17" s="4"/>
      <c r="C17" s="4"/>
    </row>
  </sheetData>
  <mergeCells count="2">
    <mergeCell ref="A1:C1"/>
    <mergeCell ref="A2:C2"/>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25" activeCellId="0" sqref="M25"/>
    </sheetView>
  </sheetViews>
  <sheetFormatPr defaultColWidth="9.1484375" defaultRowHeight="15" zeroHeight="false" outlineLevelRow="0" outlineLevelCol="0"/>
  <cols>
    <col collapsed="false" customWidth="true" hidden="false" outlineLevel="0" max="1" min="1" style="5" width="11"/>
    <col collapsed="false" customWidth="true" hidden="false" outlineLevel="0" max="2" min="2" style="6" width="12.42"/>
    <col collapsed="false" customWidth="true" hidden="false" outlineLevel="0" max="3" min="3" style="6" width="69"/>
    <col collapsed="false" customWidth="true" hidden="false" outlineLevel="0" max="4" min="4" style="7" width="9.42"/>
    <col collapsed="false" customWidth="true" hidden="false" outlineLevel="0" max="5" min="5" style="6" width="1.71"/>
    <col collapsed="false" customWidth="true" hidden="false" outlineLevel="0" max="6" min="6" style="6" width="4.57"/>
    <col collapsed="false" customWidth="true" hidden="false" outlineLevel="0" max="7" min="7" style="6" width="20.29"/>
    <col collapsed="false" customWidth="false" hidden="false" outlineLevel="0" max="9" min="8" style="6" width="9.14"/>
    <col collapsed="false" customWidth="true" hidden="false" outlineLevel="0" max="10" min="10" style="6" width="11.57"/>
    <col collapsed="false" customWidth="true" hidden="false" outlineLevel="0" max="11" min="11" style="6" width="12.71"/>
    <col collapsed="false" customWidth="false" hidden="false" outlineLevel="0" max="16384" min="12" style="6" width="9.14"/>
  </cols>
  <sheetData>
    <row r="1" customFormat="false" ht="12" hidden="false" customHeight="true" outlineLevel="0" collapsed="false">
      <c r="A1" s="8" t="s">
        <v>8</v>
      </c>
      <c r="B1" s="8"/>
      <c r="C1" s="8"/>
      <c r="D1" s="8"/>
      <c r="F1" s="9" t="s">
        <v>9</v>
      </c>
      <c r="G1" s="9"/>
      <c r="H1" s="9"/>
      <c r="I1" s="9"/>
      <c r="J1" s="9"/>
      <c r="K1" s="9"/>
      <c r="L1" s="9"/>
    </row>
    <row r="2" customFormat="false" ht="42" hidden="false" customHeight="true" outlineLevel="0" collapsed="false">
      <c r="A2" s="10" t="s">
        <v>10</v>
      </c>
      <c r="B2" s="10"/>
      <c r="C2" s="10"/>
      <c r="D2" s="10"/>
      <c r="F2" s="11" t="s">
        <v>11</v>
      </c>
      <c r="G2" s="11"/>
      <c r="H2" s="11"/>
      <c r="I2" s="11"/>
      <c r="J2" s="11"/>
      <c r="K2" s="11"/>
      <c r="L2" s="11"/>
    </row>
    <row r="3" customFormat="false" ht="24" hidden="false" customHeight="true" outlineLevel="0" collapsed="false">
      <c r="A3" s="12" t="s">
        <v>12</v>
      </c>
      <c r="B3" s="12" t="s">
        <v>13</v>
      </c>
      <c r="C3" s="12" t="s">
        <v>14</v>
      </c>
      <c r="D3" s="12" t="s">
        <v>15</v>
      </c>
      <c r="F3" s="12" t="s">
        <v>12</v>
      </c>
      <c r="G3" s="13" t="s">
        <v>16</v>
      </c>
      <c r="H3" s="12" t="s">
        <v>9</v>
      </c>
      <c r="I3" s="12"/>
      <c r="J3" s="12"/>
      <c r="K3" s="12"/>
      <c r="L3" s="12"/>
    </row>
    <row r="4" customFormat="false" ht="24" hidden="false" customHeight="true" outlineLevel="0" collapsed="false">
      <c r="A4" s="14" t="s">
        <v>17</v>
      </c>
      <c r="B4" s="14"/>
      <c r="C4" s="14"/>
      <c r="D4" s="15" t="s">
        <v>18</v>
      </c>
      <c r="F4" s="16" t="s">
        <v>19</v>
      </c>
      <c r="G4" s="16" t="s">
        <v>20</v>
      </c>
      <c r="H4" s="15" t="s">
        <v>21</v>
      </c>
      <c r="I4" s="15" t="s">
        <v>22</v>
      </c>
      <c r="J4" s="15" t="s">
        <v>23</v>
      </c>
      <c r="K4" s="14" t="s">
        <v>24</v>
      </c>
      <c r="L4" s="15" t="s">
        <v>25</v>
      </c>
    </row>
    <row r="5" customFormat="false" ht="12.75" hidden="false" customHeight="false" outlineLevel="0" collapsed="false">
      <c r="A5" s="17" t="n">
        <v>1</v>
      </c>
      <c r="B5" s="18" t="s">
        <v>17</v>
      </c>
      <c r="C5" s="19" t="s">
        <v>26</v>
      </c>
      <c r="D5" s="20" t="n">
        <v>10</v>
      </c>
      <c r="F5" s="21" t="n">
        <v>1</v>
      </c>
      <c r="G5" s="19" t="s">
        <v>27</v>
      </c>
      <c r="H5" s="22" t="n">
        <v>5</v>
      </c>
      <c r="I5" s="22" t="n">
        <v>0</v>
      </c>
      <c r="J5" s="22" t="n">
        <v>0</v>
      </c>
      <c r="K5" s="22" t="n">
        <v>3</v>
      </c>
      <c r="L5" s="23" t="n">
        <f aca="false">SUM(H5:K5)</f>
        <v>8</v>
      </c>
    </row>
    <row r="6" customFormat="false" ht="12.75" hidden="false" customHeight="false" outlineLevel="0" collapsed="false">
      <c r="A6" s="17" t="n">
        <v>2</v>
      </c>
      <c r="B6" s="18" t="s">
        <v>17</v>
      </c>
      <c r="C6" s="19" t="s">
        <v>28</v>
      </c>
      <c r="D6" s="20" t="n">
        <v>10</v>
      </c>
      <c r="F6" s="21" t="n">
        <v>2</v>
      </c>
      <c r="G6" s="19" t="s">
        <v>29</v>
      </c>
      <c r="H6" s="22" t="n">
        <v>5</v>
      </c>
      <c r="I6" s="22" t="n">
        <v>0</v>
      </c>
      <c r="J6" s="22" t="n">
        <v>5</v>
      </c>
      <c r="K6" s="22" t="n">
        <v>5</v>
      </c>
      <c r="L6" s="23" t="n">
        <f aca="false">SUM(H6:K6)</f>
        <v>15</v>
      </c>
    </row>
    <row r="7" customFormat="false" ht="12.75" hidden="false" customHeight="false" outlineLevel="0" collapsed="false">
      <c r="A7" s="17" t="n">
        <v>3</v>
      </c>
      <c r="B7" s="18" t="s">
        <v>17</v>
      </c>
      <c r="C7" s="19" t="s">
        <v>30</v>
      </c>
      <c r="D7" s="20" t="n">
        <v>15</v>
      </c>
      <c r="F7" s="21" t="n">
        <v>3</v>
      </c>
      <c r="G7" s="19" t="s">
        <v>31</v>
      </c>
      <c r="H7" s="22" t="n">
        <v>3</v>
      </c>
      <c r="I7" s="22" t="n">
        <v>0</v>
      </c>
      <c r="J7" s="22" t="n">
        <v>0</v>
      </c>
      <c r="K7" s="22" t="n">
        <v>3</v>
      </c>
      <c r="L7" s="23" t="n">
        <f aca="false">SUM(H7:K7)</f>
        <v>6</v>
      </c>
    </row>
    <row r="8" customFormat="false" ht="12.75" hidden="false" customHeight="false" outlineLevel="0" collapsed="false">
      <c r="A8" s="17" t="n">
        <v>4</v>
      </c>
      <c r="B8" s="18" t="s">
        <v>17</v>
      </c>
      <c r="C8" s="19" t="s">
        <v>32</v>
      </c>
      <c r="D8" s="20" t="n">
        <v>15</v>
      </c>
      <c r="F8" s="21"/>
      <c r="G8" s="19"/>
      <c r="H8" s="22"/>
      <c r="I8" s="22"/>
      <c r="J8" s="22"/>
      <c r="K8" s="22"/>
      <c r="L8" s="23" t="n">
        <f aca="false">SUM(H8:K8)</f>
        <v>0</v>
      </c>
    </row>
    <row r="9" customFormat="false" ht="12.75" hidden="false" customHeight="false" outlineLevel="0" collapsed="false">
      <c r="A9" s="17" t="n">
        <v>5</v>
      </c>
      <c r="B9" s="18" t="s">
        <v>17</v>
      </c>
      <c r="C9" s="19" t="s">
        <v>33</v>
      </c>
      <c r="D9" s="20" t="n">
        <v>10</v>
      </c>
      <c r="F9" s="24"/>
      <c r="G9" s="19"/>
      <c r="H9" s="22"/>
      <c r="I9" s="22"/>
      <c r="J9" s="22"/>
      <c r="K9" s="22"/>
      <c r="L9" s="23" t="n">
        <f aca="false">SUM(H9:K9)</f>
        <v>0</v>
      </c>
    </row>
    <row r="10" customFormat="false" ht="12.75" hidden="false" customHeight="false" outlineLevel="0" collapsed="false">
      <c r="A10" s="17" t="n">
        <v>6</v>
      </c>
      <c r="B10" s="18" t="s">
        <v>17</v>
      </c>
      <c r="C10" s="19" t="s">
        <v>34</v>
      </c>
      <c r="D10" s="20" t="n">
        <v>2</v>
      </c>
      <c r="F10" s="21"/>
      <c r="G10" s="19"/>
      <c r="H10" s="22"/>
      <c r="I10" s="22"/>
      <c r="J10" s="22"/>
      <c r="K10" s="22"/>
      <c r="L10" s="23" t="n">
        <f aca="false">SUM(H10:K10)</f>
        <v>0</v>
      </c>
    </row>
    <row r="11" customFormat="false" ht="15" hidden="false" customHeight="true" outlineLevel="0" collapsed="false">
      <c r="A11" s="14" t="s">
        <v>35</v>
      </c>
      <c r="B11" s="14"/>
      <c r="C11" s="14"/>
      <c r="D11" s="15" t="n">
        <f aca="false">SUM(D5:D10)</f>
        <v>62</v>
      </c>
      <c r="F11" s="24"/>
      <c r="G11" s="19"/>
      <c r="H11" s="22"/>
      <c r="I11" s="22"/>
      <c r="J11" s="22"/>
      <c r="K11" s="22"/>
      <c r="L11" s="23" t="n">
        <f aca="false">SUM(H11:K11)</f>
        <v>0</v>
      </c>
    </row>
    <row r="12" customFormat="false" ht="12.75" hidden="false" customHeight="false" outlineLevel="0" collapsed="false">
      <c r="A12" s="17" t="n">
        <v>7</v>
      </c>
      <c r="B12" s="18" t="s">
        <v>35</v>
      </c>
      <c r="C12" s="19" t="s">
        <v>36</v>
      </c>
      <c r="D12" s="20"/>
      <c r="F12" s="24"/>
      <c r="G12" s="19"/>
      <c r="H12" s="22"/>
      <c r="I12" s="22"/>
      <c r="J12" s="22"/>
      <c r="K12" s="22"/>
      <c r="L12" s="23" t="n">
        <f aca="false">SUM(H12:K12)</f>
        <v>0</v>
      </c>
    </row>
    <row r="13" customFormat="false" ht="12.75" hidden="false" customHeight="false" outlineLevel="0" collapsed="false">
      <c r="A13" s="17" t="n">
        <v>8</v>
      </c>
      <c r="B13" s="18" t="s">
        <v>35</v>
      </c>
      <c r="C13" s="19" t="s">
        <v>37</v>
      </c>
      <c r="D13" s="20"/>
      <c r="F13" s="24"/>
      <c r="G13" s="19"/>
      <c r="H13" s="22"/>
      <c r="I13" s="22"/>
      <c r="J13" s="22"/>
      <c r="K13" s="22"/>
      <c r="L13" s="23" t="n">
        <f aca="false">SUM(H13:K13)</f>
        <v>0</v>
      </c>
    </row>
    <row r="14" customFormat="false" ht="12.75" hidden="false" customHeight="false" outlineLevel="0" collapsed="false">
      <c r="A14" s="17" t="n">
        <v>9</v>
      </c>
      <c r="B14" s="18" t="s">
        <v>35</v>
      </c>
      <c r="C14" s="25" t="s">
        <v>38</v>
      </c>
      <c r="D14" s="20"/>
      <c r="F14" s="24"/>
      <c r="G14" s="19"/>
      <c r="H14" s="22"/>
      <c r="I14" s="22"/>
      <c r="J14" s="22"/>
      <c r="K14" s="22"/>
      <c r="L14" s="23" t="n">
        <f aca="false">SUM(H14:K14)</f>
        <v>0</v>
      </c>
    </row>
    <row r="15" customFormat="false" ht="12.75" hidden="false" customHeight="false" outlineLevel="0" collapsed="false">
      <c r="A15" s="17" t="n">
        <v>10</v>
      </c>
      <c r="B15" s="18" t="s">
        <v>35</v>
      </c>
      <c r="C15" s="26" t="s">
        <v>39</v>
      </c>
      <c r="D15" s="20"/>
      <c r="F15" s="24"/>
      <c r="G15" s="19"/>
      <c r="H15" s="22"/>
      <c r="I15" s="22"/>
      <c r="J15" s="22"/>
      <c r="K15" s="22"/>
      <c r="L15" s="23" t="n">
        <f aca="false">SUM(H15:K15)</f>
        <v>0</v>
      </c>
    </row>
    <row r="16" customFormat="false" ht="12.75" hidden="false" customHeight="false" outlineLevel="0" collapsed="false">
      <c r="A16" s="17" t="n">
        <v>11</v>
      </c>
      <c r="B16" s="18" t="s">
        <v>35</v>
      </c>
      <c r="C16" s="27" t="s">
        <v>40</v>
      </c>
      <c r="D16" s="20"/>
      <c r="F16" s="24"/>
      <c r="G16" s="19"/>
      <c r="H16" s="22"/>
      <c r="I16" s="22"/>
      <c r="J16" s="22"/>
      <c r="K16" s="22"/>
      <c r="L16" s="23" t="n">
        <f aca="false">SUM(H16:K16)</f>
        <v>0</v>
      </c>
    </row>
    <row r="17" customFormat="false" ht="12.75" hidden="false" customHeight="false" outlineLevel="0" collapsed="false">
      <c r="A17" s="17" t="n">
        <v>12</v>
      </c>
      <c r="B17" s="18" t="s">
        <v>35</v>
      </c>
      <c r="C17" s="27" t="s">
        <v>41</v>
      </c>
      <c r="D17" s="20"/>
      <c r="F17" s="24"/>
      <c r="G17" s="19"/>
      <c r="H17" s="22"/>
      <c r="I17" s="22"/>
      <c r="J17" s="22"/>
      <c r="K17" s="22"/>
      <c r="L17" s="23" t="n">
        <f aca="false">SUM(H17:K17)</f>
        <v>0</v>
      </c>
    </row>
    <row r="18" customFormat="false" ht="12.75" hidden="false" customHeight="false" outlineLevel="0" collapsed="false">
      <c r="A18" s="17" t="n">
        <v>13</v>
      </c>
      <c r="B18" s="18" t="s">
        <v>35</v>
      </c>
      <c r="C18" s="25" t="s">
        <v>42</v>
      </c>
      <c r="D18" s="20"/>
      <c r="F18" s="24"/>
      <c r="G18" s="19"/>
      <c r="H18" s="22"/>
      <c r="I18" s="22"/>
      <c r="J18" s="22"/>
      <c r="K18" s="22"/>
      <c r="L18" s="23" t="n">
        <f aca="false">SUM(H18:K18)</f>
        <v>0</v>
      </c>
    </row>
    <row r="19" customFormat="false" ht="12.75" hidden="false" customHeight="false" outlineLevel="0" collapsed="false">
      <c r="A19" s="17" t="n">
        <v>14</v>
      </c>
      <c r="B19" s="18" t="s">
        <v>35</v>
      </c>
      <c r="C19" s="25" t="s">
        <v>43</v>
      </c>
      <c r="D19" s="20"/>
      <c r="F19" s="24"/>
      <c r="G19" s="19"/>
      <c r="H19" s="22"/>
      <c r="I19" s="22"/>
      <c r="J19" s="22"/>
      <c r="K19" s="22"/>
      <c r="L19" s="23" t="n">
        <f aca="false">SUM(H19:K19)</f>
        <v>0</v>
      </c>
    </row>
    <row r="20" customFormat="false" ht="15" hidden="false" customHeight="false" outlineLevel="0" collapsed="false">
      <c r="A20" s="17" t="n">
        <v>15</v>
      </c>
      <c r="B20" s="18" t="s">
        <v>35</v>
      </c>
      <c r="C20" s="25" t="s">
        <v>44</v>
      </c>
      <c r="D20" s="20"/>
      <c r="H20" s="7"/>
      <c r="I20" s="7"/>
      <c r="J20" s="7"/>
      <c r="K20" s="7"/>
      <c r="L20" s="7"/>
    </row>
    <row r="21" customFormat="false" ht="15" hidden="false" customHeight="false" outlineLevel="0" collapsed="false">
      <c r="A21" s="17" t="n">
        <v>16</v>
      </c>
      <c r="B21" s="18" t="s">
        <v>35</v>
      </c>
      <c r="C21" s="25" t="s">
        <v>45</v>
      </c>
      <c r="D21" s="20"/>
      <c r="H21" s="7"/>
      <c r="I21" s="7"/>
      <c r="J21" s="7"/>
      <c r="K21" s="7"/>
      <c r="L21" s="7"/>
    </row>
    <row r="22" customFormat="false" ht="15" hidden="false" customHeight="true" outlineLevel="0" collapsed="false">
      <c r="A22" s="14" t="s">
        <v>46</v>
      </c>
      <c r="B22" s="14"/>
      <c r="C22" s="14"/>
      <c r="D22" s="15" t="n">
        <f aca="false">SUM(D12:D21)</f>
        <v>0</v>
      </c>
      <c r="H22" s="7"/>
      <c r="I22" s="7"/>
      <c r="J22" s="7"/>
      <c r="K22" s="7"/>
      <c r="L22" s="7"/>
    </row>
    <row r="23" customFormat="false" ht="15" hidden="false" customHeight="false" outlineLevel="0" collapsed="false">
      <c r="A23" s="17" t="n">
        <v>17</v>
      </c>
      <c r="B23" s="18" t="s">
        <v>46</v>
      </c>
      <c r="C23" s="19" t="s">
        <v>36</v>
      </c>
      <c r="D23" s="20"/>
      <c r="H23" s="7"/>
      <c r="I23" s="7"/>
      <c r="J23" s="7"/>
      <c r="K23" s="7"/>
      <c r="L23" s="7"/>
    </row>
    <row r="24" customFormat="false" ht="12.75" hidden="false" customHeight="false" outlineLevel="0" collapsed="false">
      <c r="A24" s="17" t="n">
        <v>18</v>
      </c>
      <c r="B24" s="18" t="s">
        <v>46</v>
      </c>
      <c r="C24" s="26" t="s">
        <v>47</v>
      </c>
      <c r="D24" s="20"/>
    </row>
    <row r="25" customFormat="false" ht="12.75" hidden="false" customHeight="false" outlineLevel="0" collapsed="false">
      <c r="A25" s="17" t="n">
        <v>19</v>
      </c>
      <c r="B25" s="18" t="s">
        <v>46</v>
      </c>
      <c r="C25" s="27" t="s">
        <v>48</v>
      </c>
      <c r="D25" s="20"/>
    </row>
    <row r="26" customFormat="false" ht="12.75" hidden="false" customHeight="false" outlineLevel="0" collapsed="false">
      <c r="A26" s="17" t="n">
        <v>20</v>
      </c>
      <c r="B26" s="18" t="s">
        <v>46</v>
      </c>
      <c r="C26" s="27" t="s">
        <v>41</v>
      </c>
      <c r="D26" s="20"/>
    </row>
    <row r="27" customFormat="false" ht="12.75" hidden="false" customHeight="false" outlineLevel="0" collapsed="false">
      <c r="A27" s="17" t="n">
        <v>21</v>
      </c>
      <c r="B27" s="18" t="s">
        <v>46</v>
      </c>
      <c r="C27" s="27" t="s">
        <v>49</v>
      </c>
      <c r="D27" s="20"/>
    </row>
    <row r="28" customFormat="false" ht="12.75" hidden="false" customHeight="false" outlineLevel="0" collapsed="false">
      <c r="A28" s="17" t="n">
        <v>22</v>
      </c>
      <c r="B28" s="18" t="s">
        <v>46</v>
      </c>
      <c r="C28" s="27" t="s">
        <v>50</v>
      </c>
      <c r="D28" s="20"/>
    </row>
    <row r="29" customFormat="false" ht="12.75" hidden="false" customHeight="false" outlineLevel="0" collapsed="false">
      <c r="A29" s="17" t="n">
        <v>23</v>
      </c>
      <c r="B29" s="18" t="s">
        <v>46</v>
      </c>
      <c r="C29" s="26" t="s">
        <v>51</v>
      </c>
      <c r="D29" s="20"/>
    </row>
    <row r="30" customFormat="false" ht="12.75" hidden="false" customHeight="false" outlineLevel="0" collapsed="false">
      <c r="A30" s="17" t="n">
        <v>24</v>
      </c>
      <c r="B30" s="18" t="s">
        <v>46</v>
      </c>
      <c r="C30" s="27" t="s">
        <v>52</v>
      </c>
      <c r="D30" s="20"/>
    </row>
    <row r="31" customFormat="false" ht="12.75" hidden="false" customHeight="false" outlineLevel="0" collapsed="false">
      <c r="A31" s="17" t="n">
        <v>25</v>
      </c>
      <c r="B31" s="18" t="s">
        <v>46</v>
      </c>
      <c r="C31" s="27" t="s">
        <v>53</v>
      </c>
      <c r="D31" s="20"/>
    </row>
    <row r="32" customFormat="false" ht="12.75" hidden="false" customHeight="false" outlineLevel="0" collapsed="false">
      <c r="A32" s="17" t="n">
        <v>26</v>
      </c>
      <c r="B32" s="18" t="s">
        <v>46</v>
      </c>
      <c r="C32" s="27" t="s">
        <v>54</v>
      </c>
      <c r="D32" s="20"/>
    </row>
    <row r="33" customFormat="false" ht="12.75" hidden="false" customHeight="false" outlineLevel="0" collapsed="false">
      <c r="A33" s="17" t="n">
        <v>27</v>
      </c>
      <c r="B33" s="18" t="s">
        <v>46</v>
      </c>
      <c r="C33" s="27" t="s">
        <v>55</v>
      </c>
      <c r="D33" s="20"/>
    </row>
    <row r="34" customFormat="false" ht="12.75" hidden="false" customHeight="false" outlineLevel="0" collapsed="false">
      <c r="A34" s="17" t="n">
        <v>28</v>
      </c>
      <c r="B34" s="18" t="s">
        <v>46</v>
      </c>
      <c r="C34" s="26" t="s">
        <v>56</v>
      </c>
      <c r="D34" s="20"/>
    </row>
    <row r="35" customFormat="false" ht="12.75" hidden="false" customHeight="false" outlineLevel="0" collapsed="false">
      <c r="A35" s="17" t="n">
        <v>29</v>
      </c>
      <c r="B35" s="18" t="s">
        <v>46</v>
      </c>
      <c r="C35" s="27" t="s">
        <v>57</v>
      </c>
      <c r="D35" s="20"/>
    </row>
    <row r="36" customFormat="false" ht="12.75" hidden="false" customHeight="false" outlineLevel="0" collapsed="false">
      <c r="A36" s="17" t="n">
        <v>30</v>
      </c>
      <c r="B36" s="18" t="s">
        <v>46</v>
      </c>
      <c r="C36" s="27" t="s">
        <v>58</v>
      </c>
      <c r="D36" s="20"/>
    </row>
    <row r="37" customFormat="false" ht="12.75" hidden="false" customHeight="false" outlineLevel="0" collapsed="false">
      <c r="A37" s="17" t="n">
        <v>31</v>
      </c>
      <c r="B37" s="18" t="s">
        <v>46</v>
      </c>
      <c r="C37" s="27" t="s">
        <v>59</v>
      </c>
      <c r="D37" s="20"/>
    </row>
    <row r="38" customFormat="false" ht="12.75" hidden="false" customHeight="false" outlineLevel="0" collapsed="false">
      <c r="A38" s="17" t="n">
        <v>32</v>
      </c>
      <c r="B38" s="18" t="s">
        <v>46</v>
      </c>
      <c r="C38" s="27" t="s">
        <v>60</v>
      </c>
      <c r="D38" s="20"/>
    </row>
    <row r="39" customFormat="false" ht="12.75" hidden="false" customHeight="false" outlineLevel="0" collapsed="false">
      <c r="A39" s="17" t="n">
        <v>33</v>
      </c>
      <c r="B39" s="18" t="s">
        <v>46</v>
      </c>
      <c r="C39" s="26" t="s">
        <v>61</v>
      </c>
      <c r="D39" s="20"/>
    </row>
    <row r="40" customFormat="false" ht="12.75" hidden="false" customHeight="false" outlineLevel="0" collapsed="false">
      <c r="A40" s="17"/>
      <c r="B40" s="18"/>
      <c r="C40" s="27"/>
      <c r="D40" s="20"/>
    </row>
    <row r="41" customFormat="false" ht="12.75" hidden="false" customHeight="false" outlineLevel="0" collapsed="false">
      <c r="A41" s="17"/>
      <c r="B41" s="18"/>
      <c r="C41" s="27"/>
      <c r="D41" s="20"/>
    </row>
    <row r="42" customFormat="false" ht="12.75" hidden="false" customHeight="false" outlineLevel="0" collapsed="false">
      <c r="A42" s="17"/>
      <c r="B42" s="18"/>
      <c r="C42" s="27"/>
      <c r="D42" s="20"/>
    </row>
    <row r="43" customFormat="false" ht="12.75" hidden="false" customHeight="false" outlineLevel="0" collapsed="false">
      <c r="A43" s="17"/>
      <c r="B43" s="18"/>
      <c r="C43" s="27"/>
      <c r="D43" s="20"/>
    </row>
    <row r="44" customFormat="false" ht="12.75" hidden="false" customHeight="false" outlineLevel="0" collapsed="false">
      <c r="A44" s="17" t="n">
        <v>34</v>
      </c>
      <c r="B44" s="18" t="s">
        <v>46</v>
      </c>
      <c r="C44" s="25" t="s">
        <v>44</v>
      </c>
      <c r="D44" s="20"/>
    </row>
    <row r="45" customFormat="false" ht="12.75" hidden="false" customHeight="false" outlineLevel="0" collapsed="false">
      <c r="A45" s="17" t="n">
        <v>35</v>
      </c>
      <c r="B45" s="18" t="s">
        <v>46</v>
      </c>
      <c r="C45" s="25" t="s">
        <v>45</v>
      </c>
      <c r="D45" s="20"/>
    </row>
    <row r="46" customFormat="false" ht="15" hidden="false" customHeight="true" outlineLevel="0" collapsed="false">
      <c r="A46" s="14" t="s">
        <v>62</v>
      </c>
      <c r="B46" s="14"/>
      <c r="C46" s="14"/>
      <c r="D46" s="15" t="n">
        <f aca="false">SUM(D23:D45)</f>
        <v>0</v>
      </c>
    </row>
    <row r="47" customFormat="false" ht="12.75" hidden="false" customHeight="false" outlineLevel="0" collapsed="false">
      <c r="A47" s="17" t="n">
        <v>36</v>
      </c>
      <c r="B47" s="18" t="s">
        <v>62</v>
      </c>
      <c r="C47" s="19" t="s">
        <v>36</v>
      </c>
      <c r="D47" s="20"/>
    </row>
    <row r="48" customFormat="false" ht="12.75" hidden="false" customHeight="false" outlineLevel="0" collapsed="false">
      <c r="A48" s="17" t="n">
        <v>37</v>
      </c>
      <c r="B48" s="18" t="s">
        <v>62</v>
      </c>
      <c r="C48" s="25" t="s">
        <v>63</v>
      </c>
      <c r="D48" s="20"/>
    </row>
    <row r="49" customFormat="false" ht="12.75" hidden="false" customHeight="false" outlineLevel="0" collapsed="false">
      <c r="A49" s="17" t="n">
        <v>38</v>
      </c>
      <c r="B49" s="18" t="s">
        <v>62</v>
      </c>
      <c r="C49" s="25" t="s">
        <v>64</v>
      </c>
      <c r="D49" s="20"/>
    </row>
    <row r="50" customFormat="false" ht="12.75" hidden="false" customHeight="false" outlineLevel="0" collapsed="false">
      <c r="A50" s="17" t="n">
        <v>39</v>
      </c>
      <c r="B50" s="18" t="s">
        <v>62</v>
      </c>
      <c r="C50" s="25" t="s">
        <v>65</v>
      </c>
      <c r="D50" s="20"/>
    </row>
    <row r="51" customFormat="false" ht="12.75" hidden="false" customHeight="false" outlineLevel="0" collapsed="false">
      <c r="A51" s="17" t="n">
        <v>40</v>
      </c>
      <c r="B51" s="18" t="s">
        <v>62</v>
      </c>
      <c r="C51" s="19" t="s">
        <v>66</v>
      </c>
      <c r="D51" s="20"/>
    </row>
    <row r="52" customFormat="false" ht="12.75" hidden="false" customHeight="false" outlineLevel="0" collapsed="false">
      <c r="A52" s="17" t="n">
        <v>41</v>
      </c>
      <c r="B52" s="18" t="s">
        <v>62</v>
      </c>
      <c r="C52" s="19" t="s">
        <v>67</v>
      </c>
      <c r="D52" s="20"/>
    </row>
    <row r="53" customFormat="false" ht="12.75" hidden="false" customHeight="false" outlineLevel="0" collapsed="false">
      <c r="A53" s="17" t="n">
        <v>42</v>
      </c>
      <c r="B53" s="18" t="s">
        <v>62</v>
      </c>
      <c r="C53" s="19" t="s">
        <v>68</v>
      </c>
      <c r="D53" s="20"/>
    </row>
    <row r="54" customFormat="false" ht="12.75" hidden="false" customHeight="false" outlineLevel="0" collapsed="false">
      <c r="A54" s="17" t="n">
        <v>43</v>
      </c>
      <c r="B54" s="18" t="s">
        <v>62</v>
      </c>
      <c r="C54" s="19" t="s">
        <v>69</v>
      </c>
      <c r="D54" s="20"/>
    </row>
    <row r="55" customFormat="false" ht="12.75" hidden="false" customHeight="false" outlineLevel="0" collapsed="false">
      <c r="A55" s="17" t="n">
        <v>44</v>
      </c>
      <c r="B55" s="28" t="s">
        <v>62</v>
      </c>
      <c r="C55" s="25" t="s">
        <v>44</v>
      </c>
      <c r="D55" s="20"/>
    </row>
    <row r="56" customFormat="false" ht="12" hidden="false" customHeight="false" outlineLevel="0" collapsed="false">
      <c r="A56" s="14"/>
      <c r="B56" s="14"/>
      <c r="C56" s="14"/>
      <c r="D56" s="15" t="n">
        <f aca="false">SUM(D47:D55)</f>
        <v>0</v>
      </c>
    </row>
    <row r="57" customFormat="false" ht="15.75" hidden="false" customHeight="false" outlineLevel="0" collapsed="false">
      <c r="D57" s="29" t="n">
        <f aca="false">SUM(D11,D22,D46,D56)</f>
        <v>62</v>
      </c>
    </row>
  </sheetData>
  <mergeCells count="10">
    <mergeCell ref="A1:D1"/>
    <mergeCell ref="F1:L1"/>
    <mergeCell ref="A2:D2"/>
    <mergeCell ref="F2:L2"/>
    <mergeCell ref="H3:L3"/>
    <mergeCell ref="A4:C4"/>
    <mergeCell ref="A11:C11"/>
    <mergeCell ref="A22:C22"/>
    <mergeCell ref="A46:C46"/>
    <mergeCell ref="A56:C5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4" activeCellId="0" sqref="G14"/>
    </sheetView>
  </sheetViews>
  <sheetFormatPr defaultColWidth="8.54296875" defaultRowHeight="15" zeroHeight="false" outlineLevelRow="0" outlineLevelCol="0"/>
  <cols>
    <col collapsed="false" customWidth="true" hidden="false" outlineLevel="0" max="1" min="1" style="0" width="51.86"/>
    <col collapsed="false" customWidth="true" hidden="false" outlineLevel="0" max="2" min="2" style="30" width="16.71"/>
    <col collapsed="false" customWidth="true" hidden="false" outlineLevel="0" max="3" min="3" style="0" width="22.29"/>
  </cols>
  <sheetData>
    <row r="1" customFormat="false" ht="15.75" hidden="false" customHeight="false" outlineLevel="0" collapsed="false">
      <c r="A1" s="31" t="s">
        <v>70</v>
      </c>
      <c r="B1" s="31"/>
      <c r="C1" s="31"/>
    </row>
    <row r="2" customFormat="false" ht="7.5" hidden="false" customHeight="true" outlineLevel="0" collapsed="false"/>
    <row r="3" customFormat="false" ht="15.75" hidden="false" customHeight="false" outlineLevel="0" collapsed="false">
      <c r="A3" s="32" t="s">
        <v>71</v>
      </c>
      <c r="B3" s="32"/>
      <c r="C3" s="32"/>
    </row>
    <row r="4" customFormat="false" ht="18.75" hidden="false" customHeight="false" outlineLevel="0" collapsed="false">
      <c r="A4" s="33" t="s">
        <v>72</v>
      </c>
      <c r="B4" s="34" t="n">
        <f aca="false">'Backlog Produto'!$D$57</f>
        <v>62</v>
      </c>
      <c r="C4" s="33" t="s">
        <v>73</v>
      </c>
    </row>
    <row r="5" customFormat="false" ht="15" hidden="false" customHeight="false" outlineLevel="0" collapsed="false">
      <c r="A5" s="35" t="s">
        <v>74</v>
      </c>
      <c r="B5" s="36" t="n">
        <v>0</v>
      </c>
      <c r="C5" s="35" t="s">
        <v>75</v>
      </c>
    </row>
    <row r="6" customFormat="false" ht="15" hidden="false" customHeight="false" outlineLevel="0" collapsed="false">
      <c r="A6" s="37" t="s">
        <v>76</v>
      </c>
      <c r="B6" s="38" t="n">
        <v>1</v>
      </c>
      <c r="C6" s="37"/>
    </row>
    <row r="7" customFormat="false" ht="15" hidden="false" customHeight="false" outlineLevel="0" collapsed="false">
      <c r="A7" s="37" t="s">
        <v>77</v>
      </c>
      <c r="B7" s="38" t="n">
        <v>10</v>
      </c>
      <c r="C7" s="37" t="s">
        <v>73</v>
      </c>
    </row>
    <row r="8" customFormat="false" ht="15" hidden="false" customHeight="false" outlineLevel="0" collapsed="false">
      <c r="A8" s="37" t="s">
        <v>78</v>
      </c>
      <c r="B8" s="39" t="n">
        <f aca="false">B6*B7*2</f>
        <v>20</v>
      </c>
      <c r="C8" s="37" t="s">
        <v>73</v>
      </c>
    </row>
    <row r="9" customFormat="false" ht="18.75" hidden="false" customHeight="false" outlineLevel="0" collapsed="false">
      <c r="A9" s="33" t="s">
        <v>79</v>
      </c>
      <c r="B9" s="40" t="n">
        <f aca="false">B11/2</f>
        <v>3.1</v>
      </c>
      <c r="C9" s="33" t="s">
        <v>80</v>
      </c>
    </row>
    <row r="10" customFormat="false" ht="15" hidden="false" customHeight="false" outlineLevel="0" collapsed="false">
      <c r="A10" s="35" t="s">
        <v>81</v>
      </c>
      <c r="B10" s="41" t="n">
        <f aca="false">B4+(B4*B5)</f>
        <v>62</v>
      </c>
      <c r="C10" s="35" t="s">
        <v>73</v>
      </c>
    </row>
    <row r="11" customFormat="false" ht="15" hidden="false" customHeight="false" outlineLevel="0" collapsed="false">
      <c r="A11" s="37" t="s">
        <v>82</v>
      </c>
      <c r="B11" s="39" t="n">
        <f aca="false">B10/B8*2</f>
        <v>6.2</v>
      </c>
      <c r="C11" s="37" t="s">
        <v>83</v>
      </c>
    </row>
    <row r="12" customFormat="false" ht="18.75" hidden="false" customHeight="false" outlineLevel="0" collapsed="false">
      <c r="A12" s="33" t="s">
        <v>84</v>
      </c>
      <c r="B12" s="40" t="n">
        <f aca="false">B11/4</f>
        <v>1.55</v>
      </c>
      <c r="C12" s="33" t="s">
        <v>85</v>
      </c>
    </row>
    <row r="14" customFormat="false" ht="15.75" hidden="false" customHeight="false" outlineLevel="0" collapsed="false">
      <c r="A14" s="32" t="s">
        <v>86</v>
      </c>
      <c r="B14" s="32"/>
      <c r="C14" s="32"/>
    </row>
    <row r="15" customFormat="false" ht="15" hidden="false" customHeight="false" outlineLevel="0" collapsed="false">
      <c r="A15" s="37" t="s">
        <v>87</v>
      </c>
      <c r="B15" s="42" t="n">
        <v>20</v>
      </c>
      <c r="C15" s="43"/>
    </row>
    <row r="16" customFormat="false" ht="15" hidden="false" customHeight="false" outlineLevel="0" collapsed="false">
      <c r="A16" s="37" t="s">
        <v>88</v>
      </c>
      <c r="B16" s="44" t="n">
        <f aca="false">B10*B15</f>
        <v>1240</v>
      </c>
      <c r="C16" s="43"/>
    </row>
    <row r="17" customFormat="false" ht="15" hidden="false" customHeight="false" outlineLevel="0" collapsed="false">
      <c r="A17" s="37" t="s">
        <v>89</v>
      </c>
      <c r="B17" s="36" t="n">
        <v>0</v>
      </c>
      <c r="C17" s="43"/>
    </row>
    <row r="18" customFormat="false" ht="15" hidden="false" customHeight="false" outlineLevel="0" collapsed="false">
      <c r="A18" s="37" t="s">
        <v>90</v>
      </c>
      <c r="B18" s="45" t="n">
        <f aca="false">B16*B17</f>
        <v>0</v>
      </c>
      <c r="C18" s="43"/>
    </row>
    <row r="19" customFormat="false" ht="18.75" hidden="false" customHeight="false" outlineLevel="0" collapsed="false">
      <c r="A19" s="33" t="s">
        <v>91</v>
      </c>
      <c r="B19" s="46" t="n">
        <f aca="false">B16+B18</f>
        <v>1240</v>
      </c>
      <c r="C19" s="43"/>
    </row>
    <row r="20" customFormat="false" ht="15" hidden="false" customHeight="false" outlineLevel="0" collapsed="false">
      <c r="A20" s="37" t="s">
        <v>92</v>
      </c>
      <c r="B20" s="36" t="n">
        <v>0.2</v>
      </c>
      <c r="C20" s="43"/>
    </row>
    <row r="21" customFormat="false" ht="15" hidden="false" customHeight="false" outlineLevel="0" collapsed="false">
      <c r="A21" s="37" t="s">
        <v>93</v>
      </c>
      <c r="B21" s="47" t="n">
        <f aca="false">B19*B20</f>
        <v>248</v>
      </c>
      <c r="C21" s="43"/>
    </row>
    <row r="22" customFormat="false" ht="18.75" hidden="false" customHeight="false" outlineLevel="0" collapsed="false">
      <c r="A22" s="33" t="s">
        <v>94</v>
      </c>
      <c r="B22" s="46" t="n">
        <f aca="false">B19+B21</f>
        <v>1488</v>
      </c>
      <c r="C22" s="43"/>
    </row>
  </sheetData>
  <mergeCells count="3">
    <mergeCell ref="A1:C1"/>
    <mergeCell ref="A3:C3"/>
    <mergeCell ref="A14:C14"/>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ColWidth="9.1484375" defaultRowHeight="12" zeroHeight="false" outlineLevelRow="0" outlineLevelCol="0"/>
  <cols>
    <col collapsed="false" customWidth="true" hidden="false" outlineLevel="0" max="1" min="1" style="48" width="6.57"/>
    <col collapsed="false" customWidth="true" hidden="false" outlineLevel="0" max="2" min="2" style="6" width="48.57"/>
    <col collapsed="false" customWidth="true" hidden="false" outlineLevel="0" max="3" min="3" style="48" width="14.86"/>
    <col collapsed="false" customWidth="true" hidden="false" outlineLevel="0" max="6" min="4" style="6" width="14.14"/>
    <col collapsed="false" customWidth="true" hidden="false" outlineLevel="0" max="9" min="7" style="6" width="14"/>
    <col collapsed="false" customWidth="true" hidden="false" outlineLevel="0" max="10" min="10" style="5" width="14"/>
    <col collapsed="false" customWidth="true" hidden="false" outlineLevel="0" max="11" min="11" style="6" width="15.85"/>
    <col collapsed="false" customWidth="false" hidden="false" outlineLevel="0" max="16384" min="12" style="6" width="9.14"/>
  </cols>
  <sheetData>
    <row r="1" customFormat="false" ht="23.25" hidden="false" customHeight="false" outlineLevel="0" collapsed="false">
      <c r="A1" s="49" t="s">
        <v>95</v>
      </c>
      <c r="B1" s="49"/>
      <c r="C1" s="49"/>
      <c r="D1" s="49"/>
      <c r="E1" s="49"/>
      <c r="F1" s="49"/>
      <c r="G1" s="49"/>
      <c r="H1" s="49"/>
      <c r="I1" s="49"/>
      <c r="J1" s="49"/>
      <c r="K1" s="49"/>
    </row>
    <row r="2" customFormat="false" ht="15.75" hidden="false" customHeight="false" outlineLevel="0" collapsed="false">
      <c r="A2" s="50" t="s">
        <v>96</v>
      </c>
      <c r="B2" s="50"/>
      <c r="C2" s="51" t="e">
        <f aca="false">planejamento!#ref!</f>
        <v>#NAME?</v>
      </c>
      <c r="D2" s="52" t="s">
        <v>97</v>
      </c>
      <c r="E2" s="52"/>
      <c r="F2" s="53" t="e">
        <f aca="false">planejamento!#ref!</f>
        <v>#NAME?</v>
      </c>
      <c r="G2" s="50" t="s">
        <v>98</v>
      </c>
      <c r="H2" s="50"/>
      <c r="I2" s="50"/>
      <c r="J2" s="50"/>
      <c r="K2" s="51" t="n">
        <f aca="false">Planejamento!$B$10</f>
        <v>62</v>
      </c>
    </row>
    <row r="3" customFormat="false" ht="12.75" hidden="false" customHeight="false" outlineLevel="0" collapsed="false">
      <c r="A3" s="54"/>
      <c r="B3" s="55"/>
      <c r="C3" s="56" t="s">
        <v>99</v>
      </c>
      <c r="D3" s="56"/>
      <c r="E3" s="56"/>
      <c r="F3" s="57"/>
      <c r="G3" s="58" t="s">
        <v>100</v>
      </c>
      <c r="H3" s="58"/>
      <c r="I3" s="58"/>
      <c r="J3" s="59"/>
      <c r="K3" s="60"/>
    </row>
    <row r="4" customFormat="false" ht="12.75" hidden="false" customHeight="false" outlineLevel="0" collapsed="false">
      <c r="A4" s="58" t="s">
        <v>101</v>
      </c>
      <c r="B4" s="58" t="s">
        <v>102</v>
      </c>
      <c r="C4" s="58" t="s">
        <v>103</v>
      </c>
      <c r="D4" s="58" t="s">
        <v>104</v>
      </c>
      <c r="E4" s="58" t="s">
        <v>18</v>
      </c>
      <c r="F4" s="58" t="s">
        <v>105</v>
      </c>
      <c r="G4" s="58" t="s">
        <v>103</v>
      </c>
      <c r="H4" s="58" t="s">
        <v>106</v>
      </c>
      <c r="I4" s="58" t="s">
        <v>18</v>
      </c>
      <c r="J4" s="61" t="s">
        <v>107</v>
      </c>
      <c r="K4" s="58" t="s">
        <v>108</v>
      </c>
    </row>
    <row r="5" customFormat="false" ht="12.75" hidden="false" customHeight="false" outlineLevel="0" collapsed="false">
      <c r="A5" s="62" t="n">
        <v>1</v>
      </c>
      <c r="B5" s="63" t="s">
        <v>109</v>
      </c>
      <c r="C5" s="64" t="n">
        <v>43132</v>
      </c>
      <c r="D5" s="64" t="n">
        <v>43159</v>
      </c>
      <c r="E5" s="65" t="n">
        <v>24</v>
      </c>
      <c r="F5" s="66" t="s">
        <v>110</v>
      </c>
      <c r="G5" s="64" t="n">
        <v>43132</v>
      </c>
      <c r="H5" s="64" t="n">
        <v>43160</v>
      </c>
      <c r="I5" s="65" t="n">
        <v>28</v>
      </c>
      <c r="J5" s="67" t="n">
        <f aca="false">E5-I5</f>
        <v>-4</v>
      </c>
      <c r="K5" s="68" t="s">
        <v>111</v>
      </c>
    </row>
    <row r="6" customFormat="false" ht="12.75" hidden="false" customHeight="false" outlineLevel="0" collapsed="false">
      <c r="A6" s="62" t="n">
        <v>2</v>
      </c>
      <c r="B6" s="63" t="s">
        <v>112</v>
      </c>
      <c r="C6" s="64" t="n">
        <v>43160</v>
      </c>
      <c r="D6" s="64" t="n">
        <v>43189</v>
      </c>
      <c r="E6" s="69"/>
      <c r="F6" s="66" t="s">
        <v>113</v>
      </c>
      <c r="G6" s="64"/>
      <c r="H6" s="64"/>
      <c r="I6" s="69"/>
      <c r="J6" s="70"/>
      <c r="K6" s="68"/>
    </row>
    <row r="7" customFormat="false" ht="12.75" hidden="false" customHeight="false" outlineLevel="0" collapsed="false">
      <c r="A7" s="62" t="n">
        <v>3</v>
      </c>
      <c r="B7" s="63" t="s">
        <v>31</v>
      </c>
      <c r="C7" s="64" t="n">
        <v>43191</v>
      </c>
      <c r="D7" s="64" t="n">
        <v>43220</v>
      </c>
      <c r="E7" s="69"/>
      <c r="F7" s="66" t="s">
        <v>113</v>
      </c>
      <c r="G7" s="64"/>
      <c r="H7" s="64"/>
      <c r="I7" s="69"/>
      <c r="J7" s="70"/>
      <c r="K7" s="68"/>
    </row>
    <row r="8" customFormat="false" ht="12.75" hidden="false" customHeight="false" outlineLevel="0" collapsed="false">
      <c r="A8" s="62" t="n">
        <v>4</v>
      </c>
      <c r="B8" s="63"/>
      <c r="C8" s="64"/>
      <c r="D8" s="64"/>
      <c r="E8" s="69"/>
      <c r="F8" s="66"/>
      <c r="G8" s="64"/>
      <c r="H8" s="64"/>
      <c r="I8" s="69"/>
      <c r="J8" s="70"/>
      <c r="K8" s="68"/>
    </row>
    <row r="9" customFormat="false" ht="12.75" hidden="false" customHeight="false" outlineLevel="0" collapsed="false">
      <c r="A9" s="62" t="n">
        <v>5</v>
      </c>
      <c r="B9" s="63"/>
      <c r="C9" s="64"/>
      <c r="D9" s="64"/>
      <c r="E9" s="69"/>
      <c r="F9" s="66"/>
      <c r="G9" s="64"/>
      <c r="H9" s="64"/>
      <c r="I9" s="69"/>
      <c r="J9" s="70"/>
      <c r="K9" s="68"/>
    </row>
    <row r="10" customFormat="false" ht="12.75" hidden="false" customHeight="false" outlineLevel="0" collapsed="false">
      <c r="A10" s="62" t="n">
        <v>6</v>
      </c>
      <c r="B10" s="63"/>
      <c r="C10" s="64"/>
      <c r="D10" s="64"/>
      <c r="E10" s="69"/>
      <c r="F10" s="66"/>
      <c r="G10" s="64"/>
      <c r="H10" s="64"/>
      <c r="I10" s="69"/>
      <c r="J10" s="70"/>
      <c r="K10" s="68"/>
    </row>
    <row r="11" customFormat="false" ht="12.75" hidden="false" customHeight="false" outlineLevel="0" collapsed="false">
      <c r="A11" s="62" t="n">
        <v>7</v>
      </c>
      <c r="B11" s="63"/>
      <c r="C11" s="64"/>
      <c r="D11" s="64"/>
      <c r="E11" s="69"/>
      <c r="F11" s="66"/>
      <c r="G11" s="64"/>
      <c r="H11" s="64"/>
      <c r="I11" s="69"/>
      <c r="J11" s="70"/>
      <c r="K11" s="68"/>
    </row>
    <row r="12" customFormat="false" ht="12.75" hidden="false" customHeight="false" outlineLevel="0" collapsed="false">
      <c r="A12" s="62" t="n">
        <v>8</v>
      </c>
      <c r="B12" s="63"/>
      <c r="C12" s="64"/>
      <c r="D12" s="64"/>
      <c r="E12" s="69"/>
      <c r="F12" s="66"/>
      <c r="G12" s="64"/>
      <c r="H12" s="64"/>
      <c r="I12" s="69"/>
      <c r="J12" s="70"/>
      <c r="K12" s="68"/>
    </row>
    <row r="13" customFormat="false" ht="12.75" hidden="false" customHeight="false" outlineLevel="0" collapsed="false">
      <c r="A13" s="62" t="n">
        <v>9</v>
      </c>
      <c r="B13" s="63"/>
      <c r="C13" s="64"/>
      <c r="D13" s="64"/>
      <c r="E13" s="69"/>
      <c r="F13" s="66"/>
      <c r="G13" s="64"/>
      <c r="H13" s="64"/>
      <c r="I13" s="69"/>
      <c r="J13" s="70"/>
      <c r="K13" s="68"/>
    </row>
    <row r="14" customFormat="false" ht="12.75" hidden="false" customHeight="false" outlineLevel="0" collapsed="false">
      <c r="A14" s="62" t="n">
        <v>10</v>
      </c>
      <c r="B14" s="63"/>
      <c r="C14" s="64"/>
      <c r="D14" s="64"/>
      <c r="E14" s="69"/>
      <c r="F14" s="66"/>
      <c r="G14" s="64"/>
      <c r="H14" s="64"/>
      <c r="I14" s="69"/>
      <c r="J14" s="70"/>
      <c r="K14" s="68"/>
    </row>
    <row r="15" customFormat="false" ht="12.75" hidden="false" customHeight="false" outlineLevel="0" collapsed="false">
      <c r="A15" s="71"/>
      <c r="B15" s="72"/>
      <c r="C15" s="73"/>
      <c r="D15" s="72"/>
      <c r="E15" s="74" t="n">
        <f aca="false">SUM(E5:E14)</f>
        <v>24</v>
      </c>
      <c r="F15" s="72"/>
      <c r="G15" s="75"/>
      <c r="H15" s="75"/>
      <c r="I15" s="74" t="n">
        <f aca="false">SUM(I5:I14)</f>
        <v>28</v>
      </c>
      <c r="J15" s="76" t="n">
        <f aca="false">SUM(J5:J14)</f>
        <v>-4</v>
      </c>
      <c r="K15" s="77"/>
    </row>
    <row r="16" s="6" customFormat="true" ht="12" hidden="false" customHeight="false" outlineLevel="0" collapsed="false">
      <c r="J16" s="5"/>
    </row>
  </sheetData>
  <mergeCells count="6">
    <mergeCell ref="A1:K1"/>
    <mergeCell ref="A2:B2"/>
    <mergeCell ref="D2:E2"/>
    <mergeCell ref="G2:J2"/>
    <mergeCell ref="C3:E3"/>
    <mergeCell ref="G3:I3"/>
  </mergeCells>
  <conditionalFormatting sqref="F5:F14">
    <cfRule type="expression" priority="2" aboveAverage="0" equalAverage="0" bottom="0" percent="0" rank="0" text="" dxfId="0">
      <formula>$F5="Planned"</formula>
    </cfRule>
    <cfRule type="expression" priority="3" aboveAverage="0" equalAverage="0" bottom="0" percent="0" rank="0" text="" dxfId="1">
      <formula>$F5="Ongoing"</formula>
    </cfRule>
    <cfRule type="cellIs" priority="4" operator="equal" aboveAverage="0" equalAverage="0" bottom="0" percent="0" rank="0" text="" dxfId="2">
      <formula>"Unplanned"</formula>
    </cfRule>
  </conditionalFormatting>
  <conditionalFormatting sqref="A5:D14">
    <cfRule type="expression" priority="5" aboveAverage="0" equalAverage="0" bottom="0" percent="0" rank="0" text="" dxfId="3">
      <formula>OR($F5="Planned",$F5="Unplanned")</formula>
    </cfRule>
    <cfRule type="expression" priority="6" aboveAverage="0" equalAverage="0" bottom="0" percent="0" rank="0" text="" dxfId="4">
      <formula>$F5="Ongoing"</formula>
    </cfRule>
  </conditionalFormatting>
  <conditionalFormatting sqref="G5:H14">
    <cfRule type="expression" priority="7" aboveAverage="0" equalAverage="0" bottom="0" percent="0" rank="0" text="" dxfId="5">
      <formula>OR($F5="Planned",$F5="Unplanned")</formula>
    </cfRule>
    <cfRule type="expression" priority="8" aboveAverage="0" equalAverage="0" bottom="0" percent="0" rank="0" text="" dxfId="6">
      <formula>$F5="Ongoing"</formula>
    </cfRule>
  </conditionalFormatting>
  <dataValidations count="1">
    <dataValidation allowBlank="true" errorStyle="stop" operator="between" showDropDown="false" showErrorMessage="true" showInputMessage="true" sqref="F5:F14" type="list">
      <formula1>"Planejado,Em execução,Entregue,Não planejado"</formula1>
      <formula2>0</formula2>
    </dataValidation>
  </dataValidation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1" activeCellId="0" sqref="D51"/>
    </sheetView>
  </sheetViews>
  <sheetFormatPr defaultColWidth="9.1484375" defaultRowHeight="11.25" zeroHeight="false" outlineLevelRow="0" outlineLevelCol="0"/>
  <cols>
    <col collapsed="false" customWidth="true" hidden="false" outlineLevel="0" max="1" min="1" style="78" width="6"/>
    <col collapsed="false" customWidth="true" hidden="false" outlineLevel="0" max="2" min="2" style="78" width="38.29"/>
    <col collapsed="false" customWidth="true" hidden="false" outlineLevel="0" max="3" min="3" style="78" width="7"/>
    <col collapsed="false" customWidth="true" hidden="false" outlineLevel="0" max="4" min="4" style="78" width="14.29"/>
    <col collapsed="false" customWidth="true" hidden="false" outlineLevel="0" max="5" min="5" style="78" width="9.57"/>
    <col collapsed="false" customWidth="true" hidden="false" outlineLevel="0" max="6" min="6" style="78" width="13.42"/>
    <col collapsed="false" customWidth="true" hidden="false" outlineLevel="0" max="7" min="7" style="78" width="9.86"/>
    <col collapsed="false" customWidth="true" hidden="false" outlineLevel="0" max="9" min="8" style="78" width="13.15"/>
    <col collapsed="false" customWidth="true" hidden="false" outlineLevel="0" max="10" min="10" style="78" width="26"/>
    <col collapsed="false" customWidth="true" hidden="false" outlineLevel="0" max="11" min="11" style="78" width="30"/>
    <col collapsed="false" customWidth="false" hidden="false" outlineLevel="0" max="12" min="12" style="78" width="9.14"/>
    <col collapsed="false" customWidth="true" hidden="false" outlineLevel="0" max="14" min="13" style="78" width="22"/>
    <col collapsed="false" customWidth="false" hidden="false" outlineLevel="0" max="256" min="15" style="78" width="9.14"/>
    <col collapsed="false" customWidth="true" hidden="false" outlineLevel="0" max="258" min="257" style="78" width="7"/>
    <col collapsed="false" customWidth="true" hidden="false" outlineLevel="0" max="259" min="259" style="78" width="14.86"/>
    <col collapsed="false" customWidth="true" hidden="false" outlineLevel="0" max="260" min="260" style="78" width="9.71"/>
    <col collapsed="false" customWidth="true" hidden="false" outlineLevel="0" max="261" min="261" style="78" width="14.57"/>
    <col collapsed="false" customWidth="true" hidden="false" outlineLevel="0" max="262" min="262" style="78" width="10.71"/>
    <col collapsed="false" customWidth="true" hidden="false" outlineLevel="0" max="263" min="263" style="78" width="13.15"/>
    <col collapsed="false" customWidth="true" hidden="false" outlineLevel="0" max="264" min="264" style="78" width="6.29"/>
    <col collapsed="false" customWidth="true" hidden="false" outlineLevel="0" max="265" min="265" style="78" width="26"/>
    <col collapsed="false" customWidth="true" hidden="false" outlineLevel="0" max="266" min="266" style="78" width="34.85"/>
    <col collapsed="false" customWidth="true" hidden="false" outlineLevel="0" max="267" min="267" style="78" width="19"/>
    <col collapsed="false" customWidth="false" hidden="false" outlineLevel="0" max="268" min="268" style="78" width="9.14"/>
    <col collapsed="false" customWidth="true" hidden="false" outlineLevel="0" max="270" min="269" style="78" width="22"/>
    <col collapsed="false" customWidth="false" hidden="false" outlineLevel="0" max="512" min="271" style="78" width="9.14"/>
    <col collapsed="false" customWidth="true" hidden="false" outlineLevel="0" max="514" min="513" style="78" width="7"/>
    <col collapsed="false" customWidth="true" hidden="false" outlineLevel="0" max="515" min="515" style="78" width="14.86"/>
    <col collapsed="false" customWidth="true" hidden="false" outlineLevel="0" max="516" min="516" style="78" width="9.71"/>
    <col collapsed="false" customWidth="true" hidden="false" outlineLevel="0" max="517" min="517" style="78" width="14.57"/>
    <col collapsed="false" customWidth="true" hidden="false" outlineLevel="0" max="518" min="518" style="78" width="10.71"/>
    <col collapsed="false" customWidth="true" hidden="false" outlineLevel="0" max="519" min="519" style="78" width="13.15"/>
    <col collapsed="false" customWidth="true" hidden="false" outlineLevel="0" max="520" min="520" style="78" width="6.29"/>
    <col collapsed="false" customWidth="true" hidden="false" outlineLevel="0" max="521" min="521" style="78" width="26"/>
    <col collapsed="false" customWidth="true" hidden="false" outlineLevel="0" max="522" min="522" style="78" width="34.85"/>
    <col collapsed="false" customWidth="true" hidden="false" outlineLevel="0" max="523" min="523" style="78" width="19"/>
    <col collapsed="false" customWidth="false" hidden="false" outlineLevel="0" max="524" min="524" style="78" width="9.14"/>
    <col collapsed="false" customWidth="true" hidden="false" outlineLevel="0" max="526" min="525" style="78" width="22"/>
    <col collapsed="false" customWidth="false" hidden="false" outlineLevel="0" max="768" min="527" style="78" width="9.14"/>
    <col collapsed="false" customWidth="true" hidden="false" outlineLevel="0" max="770" min="769" style="78" width="7"/>
    <col collapsed="false" customWidth="true" hidden="false" outlineLevel="0" max="771" min="771" style="78" width="14.86"/>
    <col collapsed="false" customWidth="true" hidden="false" outlineLevel="0" max="772" min="772" style="78" width="9.71"/>
    <col collapsed="false" customWidth="true" hidden="false" outlineLevel="0" max="773" min="773" style="78" width="14.57"/>
    <col collapsed="false" customWidth="true" hidden="false" outlineLevel="0" max="774" min="774" style="78" width="10.71"/>
    <col collapsed="false" customWidth="true" hidden="false" outlineLevel="0" max="775" min="775" style="78" width="13.15"/>
    <col collapsed="false" customWidth="true" hidden="false" outlineLevel="0" max="776" min="776" style="78" width="6.29"/>
    <col collapsed="false" customWidth="true" hidden="false" outlineLevel="0" max="777" min="777" style="78" width="26"/>
    <col collapsed="false" customWidth="true" hidden="false" outlineLevel="0" max="778" min="778" style="78" width="34.85"/>
    <col collapsed="false" customWidth="true" hidden="false" outlineLevel="0" max="779" min="779" style="78" width="19"/>
    <col collapsed="false" customWidth="false" hidden="false" outlineLevel="0" max="780" min="780" style="78" width="9.14"/>
    <col collapsed="false" customWidth="true" hidden="false" outlineLevel="0" max="782" min="781" style="78" width="22"/>
    <col collapsed="false" customWidth="false" hidden="false" outlineLevel="0" max="1024" min="783" style="78" width="9.14"/>
    <col collapsed="false" customWidth="true" hidden="false" outlineLevel="0" max="1026" min="1025" style="78" width="7"/>
    <col collapsed="false" customWidth="true" hidden="false" outlineLevel="0" max="1027" min="1027" style="78" width="14.86"/>
    <col collapsed="false" customWidth="true" hidden="false" outlineLevel="0" max="1028" min="1028" style="78" width="9.71"/>
    <col collapsed="false" customWidth="true" hidden="false" outlineLevel="0" max="1029" min="1029" style="78" width="14.57"/>
    <col collapsed="false" customWidth="true" hidden="false" outlineLevel="0" max="1030" min="1030" style="78" width="10.71"/>
    <col collapsed="false" customWidth="true" hidden="false" outlineLevel="0" max="1031" min="1031" style="78" width="13.15"/>
    <col collapsed="false" customWidth="true" hidden="false" outlineLevel="0" max="1032" min="1032" style="78" width="6.29"/>
    <col collapsed="false" customWidth="true" hidden="false" outlineLevel="0" max="1033" min="1033" style="78" width="26"/>
    <col collapsed="false" customWidth="true" hidden="false" outlineLevel="0" max="1034" min="1034" style="78" width="34.85"/>
    <col collapsed="false" customWidth="true" hidden="false" outlineLevel="0" max="1035" min="1035" style="78" width="19"/>
    <col collapsed="false" customWidth="false" hidden="false" outlineLevel="0" max="1036" min="1036" style="78" width="9.14"/>
    <col collapsed="false" customWidth="true" hidden="false" outlineLevel="0" max="1038" min="1037" style="78" width="22"/>
    <col collapsed="false" customWidth="false" hidden="false" outlineLevel="0" max="1280" min="1039" style="78" width="9.14"/>
    <col collapsed="false" customWidth="true" hidden="false" outlineLevel="0" max="1282" min="1281" style="78" width="7"/>
    <col collapsed="false" customWidth="true" hidden="false" outlineLevel="0" max="1283" min="1283" style="78" width="14.86"/>
    <col collapsed="false" customWidth="true" hidden="false" outlineLevel="0" max="1284" min="1284" style="78" width="9.71"/>
    <col collapsed="false" customWidth="true" hidden="false" outlineLevel="0" max="1285" min="1285" style="78" width="14.57"/>
    <col collapsed="false" customWidth="true" hidden="false" outlineLevel="0" max="1286" min="1286" style="78" width="10.71"/>
    <col collapsed="false" customWidth="true" hidden="false" outlineLevel="0" max="1287" min="1287" style="78" width="13.15"/>
    <col collapsed="false" customWidth="true" hidden="false" outlineLevel="0" max="1288" min="1288" style="78" width="6.29"/>
    <col collapsed="false" customWidth="true" hidden="false" outlineLevel="0" max="1289" min="1289" style="78" width="26"/>
    <col collapsed="false" customWidth="true" hidden="false" outlineLevel="0" max="1290" min="1290" style="78" width="34.85"/>
    <col collapsed="false" customWidth="true" hidden="false" outlineLevel="0" max="1291" min="1291" style="78" width="19"/>
    <col collapsed="false" customWidth="false" hidden="false" outlineLevel="0" max="1292" min="1292" style="78" width="9.14"/>
    <col collapsed="false" customWidth="true" hidden="false" outlineLevel="0" max="1294" min="1293" style="78" width="22"/>
    <col collapsed="false" customWidth="false" hidden="false" outlineLevel="0" max="1536" min="1295" style="78" width="9.14"/>
    <col collapsed="false" customWidth="true" hidden="false" outlineLevel="0" max="1538" min="1537" style="78" width="7"/>
    <col collapsed="false" customWidth="true" hidden="false" outlineLevel="0" max="1539" min="1539" style="78" width="14.86"/>
    <col collapsed="false" customWidth="true" hidden="false" outlineLevel="0" max="1540" min="1540" style="78" width="9.71"/>
    <col collapsed="false" customWidth="true" hidden="false" outlineLevel="0" max="1541" min="1541" style="78" width="14.57"/>
    <col collapsed="false" customWidth="true" hidden="false" outlineLevel="0" max="1542" min="1542" style="78" width="10.71"/>
    <col collapsed="false" customWidth="true" hidden="false" outlineLevel="0" max="1543" min="1543" style="78" width="13.15"/>
    <col collapsed="false" customWidth="true" hidden="false" outlineLevel="0" max="1544" min="1544" style="78" width="6.29"/>
    <col collapsed="false" customWidth="true" hidden="false" outlineLevel="0" max="1545" min="1545" style="78" width="26"/>
    <col collapsed="false" customWidth="true" hidden="false" outlineLevel="0" max="1546" min="1546" style="78" width="34.85"/>
    <col collapsed="false" customWidth="true" hidden="false" outlineLevel="0" max="1547" min="1547" style="78" width="19"/>
    <col collapsed="false" customWidth="false" hidden="false" outlineLevel="0" max="1548" min="1548" style="78" width="9.14"/>
    <col collapsed="false" customWidth="true" hidden="false" outlineLevel="0" max="1550" min="1549" style="78" width="22"/>
    <col collapsed="false" customWidth="false" hidden="false" outlineLevel="0" max="1792" min="1551" style="78" width="9.14"/>
    <col collapsed="false" customWidth="true" hidden="false" outlineLevel="0" max="1794" min="1793" style="78" width="7"/>
    <col collapsed="false" customWidth="true" hidden="false" outlineLevel="0" max="1795" min="1795" style="78" width="14.86"/>
    <col collapsed="false" customWidth="true" hidden="false" outlineLevel="0" max="1796" min="1796" style="78" width="9.71"/>
    <col collapsed="false" customWidth="true" hidden="false" outlineLevel="0" max="1797" min="1797" style="78" width="14.57"/>
    <col collapsed="false" customWidth="true" hidden="false" outlineLevel="0" max="1798" min="1798" style="78" width="10.71"/>
    <col collapsed="false" customWidth="true" hidden="false" outlineLevel="0" max="1799" min="1799" style="78" width="13.15"/>
    <col collapsed="false" customWidth="true" hidden="false" outlineLevel="0" max="1800" min="1800" style="78" width="6.29"/>
    <col collapsed="false" customWidth="true" hidden="false" outlineLevel="0" max="1801" min="1801" style="78" width="26"/>
    <col collapsed="false" customWidth="true" hidden="false" outlineLevel="0" max="1802" min="1802" style="78" width="34.85"/>
    <col collapsed="false" customWidth="true" hidden="false" outlineLevel="0" max="1803" min="1803" style="78" width="19"/>
    <col collapsed="false" customWidth="false" hidden="false" outlineLevel="0" max="1804" min="1804" style="78" width="9.14"/>
    <col collapsed="false" customWidth="true" hidden="false" outlineLevel="0" max="1806" min="1805" style="78" width="22"/>
    <col collapsed="false" customWidth="false" hidden="false" outlineLevel="0" max="2048" min="1807" style="78" width="9.14"/>
    <col collapsed="false" customWidth="true" hidden="false" outlineLevel="0" max="2050" min="2049" style="78" width="7"/>
    <col collapsed="false" customWidth="true" hidden="false" outlineLevel="0" max="2051" min="2051" style="78" width="14.86"/>
    <col collapsed="false" customWidth="true" hidden="false" outlineLevel="0" max="2052" min="2052" style="78" width="9.71"/>
    <col collapsed="false" customWidth="true" hidden="false" outlineLevel="0" max="2053" min="2053" style="78" width="14.57"/>
    <col collapsed="false" customWidth="true" hidden="false" outlineLevel="0" max="2054" min="2054" style="78" width="10.71"/>
    <col collapsed="false" customWidth="true" hidden="false" outlineLevel="0" max="2055" min="2055" style="78" width="13.15"/>
    <col collapsed="false" customWidth="true" hidden="false" outlineLevel="0" max="2056" min="2056" style="78" width="6.29"/>
    <col collapsed="false" customWidth="true" hidden="false" outlineLevel="0" max="2057" min="2057" style="78" width="26"/>
    <col collapsed="false" customWidth="true" hidden="false" outlineLevel="0" max="2058" min="2058" style="78" width="34.85"/>
    <col collapsed="false" customWidth="true" hidden="false" outlineLevel="0" max="2059" min="2059" style="78" width="19"/>
    <col collapsed="false" customWidth="false" hidden="false" outlineLevel="0" max="2060" min="2060" style="78" width="9.14"/>
    <col collapsed="false" customWidth="true" hidden="false" outlineLevel="0" max="2062" min="2061" style="78" width="22"/>
    <col collapsed="false" customWidth="false" hidden="false" outlineLevel="0" max="2304" min="2063" style="78" width="9.14"/>
    <col collapsed="false" customWidth="true" hidden="false" outlineLevel="0" max="2306" min="2305" style="78" width="7"/>
    <col collapsed="false" customWidth="true" hidden="false" outlineLevel="0" max="2307" min="2307" style="78" width="14.86"/>
    <col collapsed="false" customWidth="true" hidden="false" outlineLevel="0" max="2308" min="2308" style="78" width="9.71"/>
    <col collapsed="false" customWidth="true" hidden="false" outlineLevel="0" max="2309" min="2309" style="78" width="14.57"/>
    <col collapsed="false" customWidth="true" hidden="false" outlineLevel="0" max="2310" min="2310" style="78" width="10.71"/>
    <col collapsed="false" customWidth="true" hidden="false" outlineLevel="0" max="2311" min="2311" style="78" width="13.15"/>
    <col collapsed="false" customWidth="true" hidden="false" outlineLevel="0" max="2312" min="2312" style="78" width="6.29"/>
    <col collapsed="false" customWidth="true" hidden="false" outlineLevel="0" max="2313" min="2313" style="78" width="26"/>
    <col collapsed="false" customWidth="true" hidden="false" outlineLevel="0" max="2314" min="2314" style="78" width="34.85"/>
    <col collapsed="false" customWidth="true" hidden="false" outlineLevel="0" max="2315" min="2315" style="78" width="19"/>
    <col collapsed="false" customWidth="false" hidden="false" outlineLevel="0" max="2316" min="2316" style="78" width="9.14"/>
    <col collapsed="false" customWidth="true" hidden="false" outlineLevel="0" max="2318" min="2317" style="78" width="22"/>
    <col collapsed="false" customWidth="false" hidden="false" outlineLevel="0" max="2560" min="2319" style="78" width="9.14"/>
    <col collapsed="false" customWidth="true" hidden="false" outlineLevel="0" max="2562" min="2561" style="78" width="7"/>
    <col collapsed="false" customWidth="true" hidden="false" outlineLevel="0" max="2563" min="2563" style="78" width="14.86"/>
    <col collapsed="false" customWidth="true" hidden="false" outlineLevel="0" max="2564" min="2564" style="78" width="9.71"/>
    <col collapsed="false" customWidth="true" hidden="false" outlineLevel="0" max="2565" min="2565" style="78" width="14.57"/>
    <col collapsed="false" customWidth="true" hidden="false" outlineLevel="0" max="2566" min="2566" style="78" width="10.71"/>
    <col collapsed="false" customWidth="true" hidden="false" outlineLevel="0" max="2567" min="2567" style="78" width="13.15"/>
    <col collapsed="false" customWidth="true" hidden="false" outlineLevel="0" max="2568" min="2568" style="78" width="6.29"/>
    <col collapsed="false" customWidth="true" hidden="false" outlineLevel="0" max="2569" min="2569" style="78" width="26"/>
    <col collapsed="false" customWidth="true" hidden="false" outlineLevel="0" max="2570" min="2570" style="78" width="34.85"/>
    <col collapsed="false" customWidth="true" hidden="false" outlineLevel="0" max="2571" min="2571" style="78" width="19"/>
    <col collapsed="false" customWidth="false" hidden="false" outlineLevel="0" max="2572" min="2572" style="78" width="9.14"/>
    <col collapsed="false" customWidth="true" hidden="false" outlineLevel="0" max="2574" min="2573" style="78" width="22"/>
    <col collapsed="false" customWidth="false" hidden="false" outlineLevel="0" max="2816" min="2575" style="78" width="9.14"/>
    <col collapsed="false" customWidth="true" hidden="false" outlineLevel="0" max="2818" min="2817" style="78" width="7"/>
    <col collapsed="false" customWidth="true" hidden="false" outlineLevel="0" max="2819" min="2819" style="78" width="14.86"/>
    <col collapsed="false" customWidth="true" hidden="false" outlineLevel="0" max="2820" min="2820" style="78" width="9.71"/>
    <col collapsed="false" customWidth="true" hidden="false" outlineLevel="0" max="2821" min="2821" style="78" width="14.57"/>
    <col collapsed="false" customWidth="true" hidden="false" outlineLevel="0" max="2822" min="2822" style="78" width="10.71"/>
    <col collapsed="false" customWidth="true" hidden="false" outlineLevel="0" max="2823" min="2823" style="78" width="13.15"/>
    <col collapsed="false" customWidth="true" hidden="false" outlineLevel="0" max="2824" min="2824" style="78" width="6.29"/>
    <col collapsed="false" customWidth="true" hidden="false" outlineLevel="0" max="2825" min="2825" style="78" width="26"/>
    <col collapsed="false" customWidth="true" hidden="false" outlineLevel="0" max="2826" min="2826" style="78" width="34.85"/>
    <col collapsed="false" customWidth="true" hidden="false" outlineLevel="0" max="2827" min="2827" style="78" width="19"/>
    <col collapsed="false" customWidth="false" hidden="false" outlineLevel="0" max="2828" min="2828" style="78" width="9.14"/>
    <col collapsed="false" customWidth="true" hidden="false" outlineLevel="0" max="2830" min="2829" style="78" width="22"/>
    <col collapsed="false" customWidth="false" hidden="false" outlineLevel="0" max="3072" min="2831" style="78" width="9.14"/>
    <col collapsed="false" customWidth="true" hidden="false" outlineLevel="0" max="3074" min="3073" style="78" width="7"/>
    <col collapsed="false" customWidth="true" hidden="false" outlineLevel="0" max="3075" min="3075" style="78" width="14.86"/>
    <col collapsed="false" customWidth="true" hidden="false" outlineLevel="0" max="3076" min="3076" style="78" width="9.71"/>
    <col collapsed="false" customWidth="true" hidden="false" outlineLevel="0" max="3077" min="3077" style="78" width="14.57"/>
    <col collapsed="false" customWidth="true" hidden="false" outlineLevel="0" max="3078" min="3078" style="78" width="10.71"/>
    <col collapsed="false" customWidth="true" hidden="false" outlineLevel="0" max="3079" min="3079" style="78" width="13.15"/>
    <col collapsed="false" customWidth="true" hidden="false" outlineLevel="0" max="3080" min="3080" style="78" width="6.29"/>
    <col collapsed="false" customWidth="true" hidden="false" outlineLevel="0" max="3081" min="3081" style="78" width="26"/>
    <col collapsed="false" customWidth="true" hidden="false" outlineLevel="0" max="3082" min="3082" style="78" width="34.85"/>
    <col collapsed="false" customWidth="true" hidden="false" outlineLevel="0" max="3083" min="3083" style="78" width="19"/>
    <col collapsed="false" customWidth="false" hidden="false" outlineLevel="0" max="3084" min="3084" style="78" width="9.14"/>
    <col collapsed="false" customWidth="true" hidden="false" outlineLevel="0" max="3086" min="3085" style="78" width="22"/>
    <col collapsed="false" customWidth="false" hidden="false" outlineLevel="0" max="3328" min="3087" style="78" width="9.14"/>
    <col collapsed="false" customWidth="true" hidden="false" outlineLevel="0" max="3330" min="3329" style="78" width="7"/>
    <col collapsed="false" customWidth="true" hidden="false" outlineLevel="0" max="3331" min="3331" style="78" width="14.86"/>
    <col collapsed="false" customWidth="true" hidden="false" outlineLevel="0" max="3332" min="3332" style="78" width="9.71"/>
    <col collapsed="false" customWidth="true" hidden="false" outlineLevel="0" max="3333" min="3333" style="78" width="14.57"/>
    <col collapsed="false" customWidth="true" hidden="false" outlineLevel="0" max="3334" min="3334" style="78" width="10.71"/>
    <col collapsed="false" customWidth="true" hidden="false" outlineLevel="0" max="3335" min="3335" style="78" width="13.15"/>
    <col collapsed="false" customWidth="true" hidden="false" outlineLevel="0" max="3336" min="3336" style="78" width="6.29"/>
    <col collapsed="false" customWidth="true" hidden="false" outlineLevel="0" max="3337" min="3337" style="78" width="26"/>
    <col collapsed="false" customWidth="true" hidden="false" outlineLevel="0" max="3338" min="3338" style="78" width="34.85"/>
    <col collapsed="false" customWidth="true" hidden="false" outlineLevel="0" max="3339" min="3339" style="78" width="19"/>
    <col collapsed="false" customWidth="false" hidden="false" outlineLevel="0" max="3340" min="3340" style="78" width="9.14"/>
    <col collapsed="false" customWidth="true" hidden="false" outlineLevel="0" max="3342" min="3341" style="78" width="22"/>
    <col collapsed="false" customWidth="false" hidden="false" outlineLevel="0" max="3584" min="3343" style="78" width="9.14"/>
    <col collapsed="false" customWidth="true" hidden="false" outlineLevel="0" max="3586" min="3585" style="78" width="7"/>
    <col collapsed="false" customWidth="true" hidden="false" outlineLevel="0" max="3587" min="3587" style="78" width="14.86"/>
    <col collapsed="false" customWidth="true" hidden="false" outlineLevel="0" max="3588" min="3588" style="78" width="9.71"/>
    <col collapsed="false" customWidth="true" hidden="false" outlineLevel="0" max="3589" min="3589" style="78" width="14.57"/>
    <col collapsed="false" customWidth="true" hidden="false" outlineLevel="0" max="3590" min="3590" style="78" width="10.71"/>
    <col collapsed="false" customWidth="true" hidden="false" outlineLevel="0" max="3591" min="3591" style="78" width="13.15"/>
    <col collapsed="false" customWidth="true" hidden="false" outlineLevel="0" max="3592" min="3592" style="78" width="6.29"/>
    <col collapsed="false" customWidth="true" hidden="false" outlineLevel="0" max="3593" min="3593" style="78" width="26"/>
    <col collapsed="false" customWidth="true" hidden="false" outlineLevel="0" max="3594" min="3594" style="78" width="34.85"/>
    <col collapsed="false" customWidth="true" hidden="false" outlineLevel="0" max="3595" min="3595" style="78" width="19"/>
    <col collapsed="false" customWidth="false" hidden="false" outlineLevel="0" max="3596" min="3596" style="78" width="9.14"/>
    <col collapsed="false" customWidth="true" hidden="false" outlineLevel="0" max="3598" min="3597" style="78" width="22"/>
    <col collapsed="false" customWidth="false" hidden="false" outlineLevel="0" max="3840" min="3599" style="78" width="9.14"/>
    <col collapsed="false" customWidth="true" hidden="false" outlineLevel="0" max="3842" min="3841" style="78" width="7"/>
    <col collapsed="false" customWidth="true" hidden="false" outlineLevel="0" max="3843" min="3843" style="78" width="14.86"/>
    <col collapsed="false" customWidth="true" hidden="false" outlineLevel="0" max="3844" min="3844" style="78" width="9.71"/>
    <col collapsed="false" customWidth="true" hidden="false" outlineLevel="0" max="3845" min="3845" style="78" width="14.57"/>
    <col collapsed="false" customWidth="true" hidden="false" outlineLevel="0" max="3846" min="3846" style="78" width="10.71"/>
    <col collapsed="false" customWidth="true" hidden="false" outlineLevel="0" max="3847" min="3847" style="78" width="13.15"/>
    <col collapsed="false" customWidth="true" hidden="false" outlineLevel="0" max="3848" min="3848" style="78" width="6.29"/>
    <col collapsed="false" customWidth="true" hidden="false" outlineLevel="0" max="3849" min="3849" style="78" width="26"/>
    <col collapsed="false" customWidth="true" hidden="false" outlineLevel="0" max="3850" min="3850" style="78" width="34.85"/>
    <col collapsed="false" customWidth="true" hidden="false" outlineLevel="0" max="3851" min="3851" style="78" width="19"/>
    <col collapsed="false" customWidth="false" hidden="false" outlineLevel="0" max="3852" min="3852" style="78" width="9.14"/>
    <col collapsed="false" customWidth="true" hidden="false" outlineLevel="0" max="3854" min="3853" style="78" width="22"/>
    <col collapsed="false" customWidth="false" hidden="false" outlineLevel="0" max="4096" min="3855" style="78" width="9.14"/>
    <col collapsed="false" customWidth="true" hidden="false" outlineLevel="0" max="4098" min="4097" style="78" width="7"/>
    <col collapsed="false" customWidth="true" hidden="false" outlineLevel="0" max="4099" min="4099" style="78" width="14.86"/>
    <col collapsed="false" customWidth="true" hidden="false" outlineLevel="0" max="4100" min="4100" style="78" width="9.71"/>
    <col collapsed="false" customWidth="true" hidden="false" outlineLevel="0" max="4101" min="4101" style="78" width="14.57"/>
    <col collapsed="false" customWidth="true" hidden="false" outlineLevel="0" max="4102" min="4102" style="78" width="10.71"/>
    <col collapsed="false" customWidth="true" hidden="false" outlineLevel="0" max="4103" min="4103" style="78" width="13.15"/>
    <col collapsed="false" customWidth="true" hidden="false" outlineLevel="0" max="4104" min="4104" style="78" width="6.29"/>
    <col collapsed="false" customWidth="true" hidden="false" outlineLevel="0" max="4105" min="4105" style="78" width="26"/>
    <col collapsed="false" customWidth="true" hidden="false" outlineLevel="0" max="4106" min="4106" style="78" width="34.85"/>
    <col collapsed="false" customWidth="true" hidden="false" outlineLevel="0" max="4107" min="4107" style="78" width="19"/>
    <col collapsed="false" customWidth="false" hidden="false" outlineLevel="0" max="4108" min="4108" style="78" width="9.14"/>
    <col collapsed="false" customWidth="true" hidden="false" outlineLevel="0" max="4110" min="4109" style="78" width="22"/>
    <col collapsed="false" customWidth="false" hidden="false" outlineLevel="0" max="4352" min="4111" style="78" width="9.14"/>
    <col collapsed="false" customWidth="true" hidden="false" outlineLevel="0" max="4354" min="4353" style="78" width="7"/>
    <col collapsed="false" customWidth="true" hidden="false" outlineLevel="0" max="4355" min="4355" style="78" width="14.86"/>
    <col collapsed="false" customWidth="true" hidden="false" outlineLevel="0" max="4356" min="4356" style="78" width="9.71"/>
    <col collapsed="false" customWidth="true" hidden="false" outlineLevel="0" max="4357" min="4357" style="78" width="14.57"/>
    <col collapsed="false" customWidth="true" hidden="false" outlineLevel="0" max="4358" min="4358" style="78" width="10.71"/>
    <col collapsed="false" customWidth="true" hidden="false" outlineLevel="0" max="4359" min="4359" style="78" width="13.15"/>
    <col collapsed="false" customWidth="true" hidden="false" outlineLevel="0" max="4360" min="4360" style="78" width="6.29"/>
    <col collapsed="false" customWidth="true" hidden="false" outlineLevel="0" max="4361" min="4361" style="78" width="26"/>
    <col collapsed="false" customWidth="true" hidden="false" outlineLevel="0" max="4362" min="4362" style="78" width="34.85"/>
    <col collapsed="false" customWidth="true" hidden="false" outlineLevel="0" max="4363" min="4363" style="78" width="19"/>
    <col collapsed="false" customWidth="false" hidden="false" outlineLevel="0" max="4364" min="4364" style="78" width="9.14"/>
    <col collapsed="false" customWidth="true" hidden="false" outlineLevel="0" max="4366" min="4365" style="78" width="22"/>
    <col collapsed="false" customWidth="false" hidden="false" outlineLevel="0" max="4608" min="4367" style="78" width="9.14"/>
    <col collapsed="false" customWidth="true" hidden="false" outlineLevel="0" max="4610" min="4609" style="78" width="7"/>
    <col collapsed="false" customWidth="true" hidden="false" outlineLevel="0" max="4611" min="4611" style="78" width="14.86"/>
    <col collapsed="false" customWidth="true" hidden="false" outlineLevel="0" max="4612" min="4612" style="78" width="9.71"/>
    <col collapsed="false" customWidth="true" hidden="false" outlineLevel="0" max="4613" min="4613" style="78" width="14.57"/>
    <col collapsed="false" customWidth="true" hidden="false" outlineLevel="0" max="4614" min="4614" style="78" width="10.71"/>
    <col collapsed="false" customWidth="true" hidden="false" outlineLevel="0" max="4615" min="4615" style="78" width="13.15"/>
    <col collapsed="false" customWidth="true" hidden="false" outlineLevel="0" max="4616" min="4616" style="78" width="6.29"/>
    <col collapsed="false" customWidth="true" hidden="false" outlineLevel="0" max="4617" min="4617" style="78" width="26"/>
    <col collapsed="false" customWidth="true" hidden="false" outlineLevel="0" max="4618" min="4618" style="78" width="34.85"/>
    <col collapsed="false" customWidth="true" hidden="false" outlineLevel="0" max="4619" min="4619" style="78" width="19"/>
    <col collapsed="false" customWidth="false" hidden="false" outlineLevel="0" max="4620" min="4620" style="78" width="9.14"/>
    <col collapsed="false" customWidth="true" hidden="false" outlineLevel="0" max="4622" min="4621" style="78" width="22"/>
    <col collapsed="false" customWidth="false" hidden="false" outlineLevel="0" max="4864" min="4623" style="78" width="9.14"/>
    <col collapsed="false" customWidth="true" hidden="false" outlineLevel="0" max="4866" min="4865" style="78" width="7"/>
    <col collapsed="false" customWidth="true" hidden="false" outlineLevel="0" max="4867" min="4867" style="78" width="14.86"/>
    <col collapsed="false" customWidth="true" hidden="false" outlineLevel="0" max="4868" min="4868" style="78" width="9.71"/>
    <col collapsed="false" customWidth="true" hidden="false" outlineLevel="0" max="4869" min="4869" style="78" width="14.57"/>
    <col collapsed="false" customWidth="true" hidden="false" outlineLevel="0" max="4870" min="4870" style="78" width="10.71"/>
    <col collapsed="false" customWidth="true" hidden="false" outlineLevel="0" max="4871" min="4871" style="78" width="13.15"/>
    <col collapsed="false" customWidth="true" hidden="false" outlineLevel="0" max="4872" min="4872" style="78" width="6.29"/>
    <col collapsed="false" customWidth="true" hidden="false" outlineLevel="0" max="4873" min="4873" style="78" width="26"/>
    <col collapsed="false" customWidth="true" hidden="false" outlineLevel="0" max="4874" min="4874" style="78" width="34.85"/>
    <col collapsed="false" customWidth="true" hidden="false" outlineLevel="0" max="4875" min="4875" style="78" width="19"/>
    <col collapsed="false" customWidth="false" hidden="false" outlineLevel="0" max="4876" min="4876" style="78" width="9.14"/>
    <col collapsed="false" customWidth="true" hidden="false" outlineLevel="0" max="4878" min="4877" style="78" width="22"/>
    <col collapsed="false" customWidth="false" hidden="false" outlineLevel="0" max="5120" min="4879" style="78" width="9.14"/>
    <col collapsed="false" customWidth="true" hidden="false" outlineLevel="0" max="5122" min="5121" style="78" width="7"/>
    <col collapsed="false" customWidth="true" hidden="false" outlineLevel="0" max="5123" min="5123" style="78" width="14.86"/>
    <col collapsed="false" customWidth="true" hidden="false" outlineLevel="0" max="5124" min="5124" style="78" width="9.71"/>
    <col collapsed="false" customWidth="true" hidden="false" outlineLevel="0" max="5125" min="5125" style="78" width="14.57"/>
    <col collapsed="false" customWidth="true" hidden="false" outlineLevel="0" max="5126" min="5126" style="78" width="10.71"/>
    <col collapsed="false" customWidth="true" hidden="false" outlineLevel="0" max="5127" min="5127" style="78" width="13.15"/>
    <col collapsed="false" customWidth="true" hidden="false" outlineLevel="0" max="5128" min="5128" style="78" width="6.29"/>
    <col collapsed="false" customWidth="true" hidden="false" outlineLevel="0" max="5129" min="5129" style="78" width="26"/>
    <col collapsed="false" customWidth="true" hidden="false" outlineLevel="0" max="5130" min="5130" style="78" width="34.85"/>
    <col collapsed="false" customWidth="true" hidden="false" outlineLevel="0" max="5131" min="5131" style="78" width="19"/>
    <col collapsed="false" customWidth="false" hidden="false" outlineLevel="0" max="5132" min="5132" style="78" width="9.14"/>
    <col collapsed="false" customWidth="true" hidden="false" outlineLevel="0" max="5134" min="5133" style="78" width="22"/>
    <col collapsed="false" customWidth="false" hidden="false" outlineLevel="0" max="5376" min="5135" style="78" width="9.14"/>
    <col collapsed="false" customWidth="true" hidden="false" outlineLevel="0" max="5378" min="5377" style="78" width="7"/>
    <col collapsed="false" customWidth="true" hidden="false" outlineLevel="0" max="5379" min="5379" style="78" width="14.86"/>
    <col collapsed="false" customWidth="true" hidden="false" outlineLevel="0" max="5380" min="5380" style="78" width="9.71"/>
    <col collapsed="false" customWidth="true" hidden="false" outlineLevel="0" max="5381" min="5381" style="78" width="14.57"/>
    <col collapsed="false" customWidth="true" hidden="false" outlineLevel="0" max="5382" min="5382" style="78" width="10.71"/>
    <col collapsed="false" customWidth="true" hidden="false" outlineLevel="0" max="5383" min="5383" style="78" width="13.15"/>
    <col collapsed="false" customWidth="true" hidden="false" outlineLevel="0" max="5384" min="5384" style="78" width="6.29"/>
    <col collapsed="false" customWidth="true" hidden="false" outlineLevel="0" max="5385" min="5385" style="78" width="26"/>
    <col collapsed="false" customWidth="true" hidden="false" outlineLevel="0" max="5386" min="5386" style="78" width="34.85"/>
    <col collapsed="false" customWidth="true" hidden="false" outlineLevel="0" max="5387" min="5387" style="78" width="19"/>
    <col collapsed="false" customWidth="false" hidden="false" outlineLevel="0" max="5388" min="5388" style="78" width="9.14"/>
    <col collapsed="false" customWidth="true" hidden="false" outlineLevel="0" max="5390" min="5389" style="78" width="22"/>
    <col collapsed="false" customWidth="false" hidden="false" outlineLevel="0" max="5632" min="5391" style="78" width="9.14"/>
    <col collapsed="false" customWidth="true" hidden="false" outlineLevel="0" max="5634" min="5633" style="78" width="7"/>
    <col collapsed="false" customWidth="true" hidden="false" outlineLevel="0" max="5635" min="5635" style="78" width="14.86"/>
    <col collapsed="false" customWidth="true" hidden="false" outlineLevel="0" max="5636" min="5636" style="78" width="9.71"/>
    <col collapsed="false" customWidth="true" hidden="false" outlineLevel="0" max="5637" min="5637" style="78" width="14.57"/>
    <col collapsed="false" customWidth="true" hidden="false" outlineLevel="0" max="5638" min="5638" style="78" width="10.71"/>
    <col collapsed="false" customWidth="true" hidden="false" outlineLevel="0" max="5639" min="5639" style="78" width="13.15"/>
    <col collapsed="false" customWidth="true" hidden="false" outlineLevel="0" max="5640" min="5640" style="78" width="6.29"/>
    <col collapsed="false" customWidth="true" hidden="false" outlineLevel="0" max="5641" min="5641" style="78" width="26"/>
    <col collapsed="false" customWidth="true" hidden="false" outlineLevel="0" max="5642" min="5642" style="78" width="34.85"/>
    <col collapsed="false" customWidth="true" hidden="false" outlineLevel="0" max="5643" min="5643" style="78" width="19"/>
    <col collapsed="false" customWidth="false" hidden="false" outlineLevel="0" max="5644" min="5644" style="78" width="9.14"/>
    <col collapsed="false" customWidth="true" hidden="false" outlineLevel="0" max="5646" min="5645" style="78" width="22"/>
    <col collapsed="false" customWidth="false" hidden="false" outlineLevel="0" max="5888" min="5647" style="78" width="9.14"/>
    <col collapsed="false" customWidth="true" hidden="false" outlineLevel="0" max="5890" min="5889" style="78" width="7"/>
    <col collapsed="false" customWidth="true" hidden="false" outlineLevel="0" max="5891" min="5891" style="78" width="14.86"/>
    <col collapsed="false" customWidth="true" hidden="false" outlineLevel="0" max="5892" min="5892" style="78" width="9.71"/>
    <col collapsed="false" customWidth="true" hidden="false" outlineLevel="0" max="5893" min="5893" style="78" width="14.57"/>
    <col collapsed="false" customWidth="true" hidden="false" outlineLevel="0" max="5894" min="5894" style="78" width="10.71"/>
    <col collapsed="false" customWidth="true" hidden="false" outlineLevel="0" max="5895" min="5895" style="78" width="13.15"/>
    <col collapsed="false" customWidth="true" hidden="false" outlineLevel="0" max="5896" min="5896" style="78" width="6.29"/>
    <col collapsed="false" customWidth="true" hidden="false" outlineLevel="0" max="5897" min="5897" style="78" width="26"/>
    <col collapsed="false" customWidth="true" hidden="false" outlineLevel="0" max="5898" min="5898" style="78" width="34.85"/>
    <col collapsed="false" customWidth="true" hidden="false" outlineLevel="0" max="5899" min="5899" style="78" width="19"/>
    <col collapsed="false" customWidth="false" hidden="false" outlineLevel="0" max="5900" min="5900" style="78" width="9.14"/>
    <col collapsed="false" customWidth="true" hidden="false" outlineLevel="0" max="5902" min="5901" style="78" width="22"/>
    <col collapsed="false" customWidth="false" hidden="false" outlineLevel="0" max="6144" min="5903" style="78" width="9.14"/>
    <col collapsed="false" customWidth="true" hidden="false" outlineLevel="0" max="6146" min="6145" style="78" width="7"/>
    <col collapsed="false" customWidth="true" hidden="false" outlineLevel="0" max="6147" min="6147" style="78" width="14.86"/>
    <col collapsed="false" customWidth="true" hidden="false" outlineLevel="0" max="6148" min="6148" style="78" width="9.71"/>
    <col collapsed="false" customWidth="true" hidden="false" outlineLevel="0" max="6149" min="6149" style="78" width="14.57"/>
    <col collapsed="false" customWidth="true" hidden="false" outlineLevel="0" max="6150" min="6150" style="78" width="10.71"/>
    <col collapsed="false" customWidth="true" hidden="false" outlineLevel="0" max="6151" min="6151" style="78" width="13.15"/>
    <col collapsed="false" customWidth="true" hidden="false" outlineLevel="0" max="6152" min="6152" style="78" width="6.29"/>
    <col collapsed="false" customWidth="true" hidden="false" outlineLevel="0" max="6153" min="6153" style="78" width="26"/>
    <col collapsed="false" customWidth="true" hidden="false" outlineLevel="0" max="6154" min="6154" style="78" width="34.85"/>
    <col collapsed="false" customWidth="true" hidden="false" outlineLevel="0" max="6155" min="6155" style="78" width="19"/>
    <col collapsed="false" customWidth="false" hidden="false" outlineLevel="0" max="6156" min="6156" style="78" width="9.14"/>
    <col collapsed="false" customWidth="true" hidden="false" outlineLevel="0" max="6158" min="6157" style="78" width="22"/>
    <col collapsed="false" customWidth="false" hidden="false" outlineLevel="0" max="6400" min="6159" style="78" width="9.14"/>
    <col collapsed="false" customWidth="true" hidden="false" outlineLevel="0" max="6402" min="6401" style="78" width="7"/>
    <col collapsed="false" customWidth="true" hidden="false" outlineLevel="0" max="6403" min="6403" style="78" width="14.86"/>
    <col collapsed="false" customWidth="true" hidden="false" outlineLevel="0" max="6404" min="6404" style="78" width="9.71"/>
    <col collapsed="false" customWidth="true" hidden="false" outlineLevel="0" max="6405" min="6405" style="78" width="14.57"/>
    <col collapsed="false" customWidth="true" hidden="false" outlineLevel="0" max="6406" min="6406" style="78" width="10.71"/>
    <col collapsed="false" customWidth="true" hidden="false" outlineLevel="0" max="6407" min="6407" style="78" width="13.15"/>
    <col collapsed="false" customWidth="true" hidden="false" outlineLevel="0" max="6408" min="6408" style="78" width="6.29"/>
    <col collapsed="false" customWidth="true" hidden="false" outlineLevel="0" max="6409" min="6409" style="78" width="26"/>
    <col collapsed="false" customWidth="true" hidden="false" outlineLevel="0" max="6410" min="6410" style="78" width="34.85"/>
    <col collapsed="false" customWidth="true" hidden="false" outlineLevel="0" max="6411" min="6411" style="78" width="19"/>
    <col collapsed="false" customWidth="false" hidden="false" outlineLevel="0" max="6412" min="6412" style="78" width="9.14"/>
    <col collapsed="false" customWidth="true" hidden="false" outlineLevel="0" max="6414" min="6413" style="78" width="22"/>
    <col collapsed="false" customWidth="false" hidden="false" outlineLevel="0" max="6656" min="6415" style="78" width="9.14"/>
    <col collapsed="false" customWidth="true" hidden="false" outlineLevel="0" max="6658" min="6657" style="78" width="7"/>
    <col collapsed="false" customWidth="true" hidden="false" outlineLevel="0" max="6659" min="6659" style="78" width="14.86"/>
    <col collapsed="false" customWidth="true" hidden="false" outlineLevel="0" max="6660" min="6660" style="78" width="9.71"/>
    <col collapsed="false" customWidth="true" hidden="false" outlineLevel="0" max="6661" min="6661" style="78" width="14.57"/>
    <col collapsed="false" customWidth="true" hidden="false" outlineLevel="0" max="6662" min="6662" style="78" width="10.71"/>
    <col collapsed="false" customWidth="true" hidden="false" outlineLevel="0" max="6663" min="6663" style="78" width="13.15"/>
    <col collapsed="false" customWidth="true" hidden="false" outlineLevel="0" max="6664" min="6664" style="78" width="6.29"/>
    <col collapsed="false" customWidth="true" hidden="false" outlineLevel="0" max="6665" min="6665" style="78" width="26"/>
    <col collapsed="false" customWidth="true" hidden="false" outlineLevel="0" max="6666" min="6666" style="78" width="34.85"/>
    <col collapsed="false" customWidth="true" hidden="false" outlineLevel="0" max="6667" min="6667" style="78" width="19"/>
    <col collapsed="false" customWidth="false" hidden="false" outlineLevel="0" max="6668" min="6668" style="78" width="9.14"/>
    <col collapsed="false" customWidth="true" hidden="false" outlineLevel="0" max="6670" min="6669" style="78" width="22"/>
    <col collapsed="false" customWidth="false" hidden="false" outlineLevel="0" max="6912" min="6671" style="78" width="9.14"/>
    <col collapsed="false" customWidth="true" hidden="false" outlineLevel="0" max="6914" min="6913" style="78" width="7"/>
    <col collapsed="false" customWidth="true" hidden="false" outlineLevel="0" max="6915" min="6915" style="78" width="14.86"/>
    <col collapsed="false" customWidth="true" hidden="false" outlineLevel="0" max="6916" min="6916" style="78" width="9.71"/>
    <col collapsed="false" customWidth="true" hidden="false" outlineLevel="0" max="6917" min="6917" style="78" width="14.57"/>
    <col collapsed="false" customWidth="true" hidden="false" outlineLevel="0" max="6918" min="6918" style="78" width="10.71"/>
    <col collapsed="false" customWidth="true" hidden="false" outlineLevel="0" max="6919" min="6919" style="78" width="13.15"/>
    <col collapsed="false" customWidth="true" hidden="false" outlineLevel="0" max="6920" min="6920" style="78" width="6.29"/>
    <col collapsed="false" customWidth="true" hidden="false" outlineLevel="0" max="6921" min="6921" style="78" width="26"/>
    <col collapsed="false" customWidth="true" hidden="false" outlineLevel="0" max="6922" min="6922" style="78" width="34.85"/>
    <col collapsed="false" customWidth="true" hidden="false" outlineLevel="0" max="6923" min="6923" style="78" width="19"/>
    <col collapsed="false" customWidth="false" hidden="false" outlineLevel="0" max="6924" min="6924" style="78" width="9.14"/>
    <col collapsed="false" customWidth="true" hidden="false" outlineLevel="0" max="6926" min="6925" style="78" width="22"/>
    <col collapsed="false" customWidth="false" hidden="false" outlineLevel="0" max="7168" min="6927" style="78" width="9.14"/>
    <col collapsed="false" customWidth="true" hidden="false" outlineLevel="0" max="7170" min="7169" style="78" width="7"/>
    <col collapsed="false" customWidth="true" hidden="false" outlineLevel="0" max="7171" min="7171" style="78" width="14.86"/>
    <col collapsed="false" customWidth="true" hidden="false" outlineLevel="0" max="7172" min="7172" style="78" width="9.71"/>
    <col collapsed="false" customWidth="true" hidden="false" outlineLevel="0" max="7173" min="7173" style="78" width="14.57"/>
    <col collapsed="false" customWidth="true" hidden="false" outlineLevel="0" max="7174" min="7174" style="78" width="10.71"/>
    <col collapsed="false" customWidth="true" hidden="false" outlineLevel="0" max="7175" min="7175" style="78" width="13.15"/>
    <col collapsed="false" customWidth="true" hidden="false" outlineLevel="0" max="7176" min="7176" style="78" width="6.29"/>
    <col collapsed="false" customWidth="true" hidden="false" outlineLevel="0" max="7177" min="7177" style="78" width="26"/>
    <col collapsed="false" customWidth="true" hidden="false" outlineLevel="0" max="7178" min="7178" style="78" width="34.85"/>
    <col collapsed="false" customWidth="true" hidden="false" outlineLevel="0" max="7179" min="7179" style="78" width="19"/>
    <col collapsed="false" customWidth="false" hidden="false" outlineLevel="0" max="7180" min="7180" style="78" width="9.14"/>
    <col collapsed="false" customWidth="true" hidden="false" outlineLevel="0" max="7182" min="7181" style="78" width="22"/>
    <col collapsed="false" customWidth="false" hidden="false" outlineLevel="0" max="7424" min="7183" style="78" width="9.14"/>
    <col collapsed="false" customWidth="true" hidden="false" outlineLevel="0" max="7426" min="7425" style="78" width="7"/>
    <col collapsed="false" customWidth="true" hidden="false" outlineLevel="0" max="7427" min="7427" style="78" width="14.86"/>
    <col collapsed="false" customWidth="true" hidden="false" outlineLevel="0" max="7428" min="7428" style="78" width="9.71"/>
    <col collapsed="false" customWidth="true" hidden="false" outlineLevel="0" max="7429" min="7429" style="78" width="14.57"/>
    <col collapsed="false" customWidth="true" hidden="false" outlineLevel="0" max="7430" min="7430" style="78" width="10.71"/>
    <col collapsed="false" customWidth="true" hidden="false" outlineLevel="0" max="7431" min="7431" style="78" width="13.15"/>
    <col collapsed="false" customWidth="true" hidden="false" outlineLevel="0" max="7432" min="7432" style="78" width="6.29"/>
    <col collapsed="false" customWidth="true" hidden="false" outlineLevel="0" max="7433" min="7433" style="78" width="26"/>
    <col collapsed="false" customWidth="true" hidden="false" outlineLevel="0" max="7434" min="7434" style="78" width="34.85"/>
    <col collapsed="false" customWidth="true" hidden="false" outlineLevel="0" max="7435" min="7435" style="78" width="19"/>
    <col collapsed="false" customWidth="false" hidden="false" outlineLevel="0" max="7436" min="7436" style="78" width="9.14"/>
    <col collapsed="false" customWidth="true" hidden="false" outlineLevel="0" max="7438" min="7437" style="78" width="22"/>
    <col collapsed="false" customWidth="false" hidden="false" outlineLevel="0" max="7680" min="7439" style="78" width="9.14"/>
    <col collapsed="false" customWidth="true" hidden="false" outlineLevel="0" max="7682" min="7681" style="78" width="7"/>
    <col collapsed="false" customWidth="true" hidden="false" outlineLevel="0" max="7683" min="7683" style="78" width="14.86"/>
    <col collapsed="false" customWidth="true" hidden="false" outlineLevel="0" max="7684" min="7684" style="78" width="9.71"/>
    <col collapsed="false" customWidth="true" hidden="false" outlineLevel="0" max="7685" min="7685" style="78" width="14.57"/>
    <col collapsed="false" customWidth="true" hidden="false" outlineLevel="0" max="7686" min="7686" style="78" width="10.71"/>
    <col collapsed="false" customWidth="true" hidden="false" outlineLevel="0" max="7687" min="7687" style="78" width="13.15"/>
    <col collapsed="false" customWidth="true" hidden="false" outlineLevel="0" max="7688" min="7688" style="78" width="6.29"/>
    <col collapsed="false" customWidth="true" hidden="false" outlineLevel="0" max="7689" min="7689" style="78" width="26"/>
    <col collapsed="false" customWidth="true" hidden="false" outlineLevel="0" max="7690" min="7690" style="78" width="34.85"/>
    <col collapsed="false" customWidth="true" hidden="false" outlineLevel="0" max="7691" min="7691" style="78" width="19"/>
    <col collapsed="false" customWidth="false" hidden="false" outlineLevel="0" max="7692" min="7692" style="78" width="9.14"/>
    <col collapsed="false" customWidth="true" hidden="false" outlineLevel="0" max="7694" min="7693" style="78" width="22"/>
    <col collapsed="false" customWidth="false" hidden="false" outlineLevel="0" max="7936" min="7695" style="78" width="9.14"/>
    <col collapsed="false" customWidth="true" hidden="false" outlineLevel="0" max="7938" min="7937" style="78" width="7"/>
    <col collapsed="false" customWidth="true" hidden="false" outlineLevel="0" max="7939" min="7939" style="78" width="14.86"/>
    <col collapsed="false" customWidth="true" hidden="false" outlineLevel="0" max="7940" min="7940" style="78" width="9.71"/>
    <col collapsed="false" customWidth="true" hidden="false" outlineLevel="0" max="7941" min="7941" style="78" width="14.57"/>
    <col collapsed="false" customWidth="true" hidden="false" outlineLevel="0" max="7942" min="7942" style="78" width="10.71"/>
    <col collapsed="false" customWidth="true" hidden="false" outlineLevel="0" max="7943" min="7943" style="78" width="13.15"/>
    <col collapsed="false" customWidth="true" hidden="false" outlineLevel="0" max="7944" min="7944" style="78" width="6.29"/>
    <col collapsed="false" customWidth="true" hidden="false" outlineLevel="0" max="7945" min="7945" style="78" width="26"/>
    <col collapsed="false" customWidth="true" hidden="false" outlineLevel="0" max="7946" min="7946" style="78" width="34.85"/>
    <col collapsed="false" customWidth="true" hidden="false" outlineLevel="0" max="7947" min="7947" style="78" width="19"/>
    <col collapsed="false" customWidth="false" hidden="false" outlineLevel="0" max="7948" min="7948" style="78" width="9.14"/>
    <col collapsed="false" customWidth="true" hidden="false" outlineLevel="0" max="7950" min="7949" style="78" width="22"/>
    <col collapsed="false" customWidth="false" hidden="false" outlineLevel="0" max="8192" min="7951" style="78" width="9.14"/>
    <col collapsed="false" customWidth="true" hidden="false" outlineLevel="0" max="8194" min="8193" style="78" width="7"/>
    <col collapsed="false" customWidth="true" hidden="false" outlineLevel="0" max="8195" min="8195" style="78" width="14.86"/>
    <col collapsed="false" customWidth="true" hidden="false" outlineLevel="0" max="8196" min="8196" style="78" width="9.71"/>
    <col collapsed="false" customWidth="true" hidden="false" outlineLevel="0" max="8197" min="8197" style="78" width="14.57"/>
    <col collapsed="false" customWidth="true" hidden="false" outlineLevel="0" max="8198" min="8198" style="78" width="10.71"/>
    <col collapsed="false" customWidth="true" hidden="false" outlineLevel="0" max="8199" min="8199" style="78" width="13.15"/>
    <col collapsed="false" customWidth="true" hidden="false" outlineLevel="0" max="8200" min="8200" style="78" width="6.29"/>
    <col collapsed="false" customWidth="true" hidden="false" outlineLevel="0" max="8201" min="8201" style="78" width="26"/>
    <col collapsed="false" customWidth="true" hidden="false" outlineLevel="0" max="8202" min="8202" style="78" width="34.85"/>
    <col collapsed="false" customWidth="true" hidden="false" outlineLevel="0" max="8203" min="8203" style="78" width="19"/>
    <col collapsed="false" customWidth="false" hidden="false" outlineLevel="0" max="8204" min="8204" style="78" width="9.14"/>
    <col collapsed="false" customWidth="true" hidden="false" outlineLevel="0" max="8206" min="8205" style="78" width="22"/>
    <col collapsed="false" customWidth="false" hidden="false" outlineLevel="0" max="8448" min="8207" style="78" width="9.14"/>
    <col collapsed="false" customWidth="true" hidden="false" outlineLevel="0" max="8450" min="8449" style="78" width="7"/>
    <col collapsed="false" customWidth="true" hidden="false" outlineLevel="0" max="8451" min="8451" style="78" width="14.86"/>
    <col collapsed="false" customWidth="true" hidden="false" outlineLevel="0" max="8452" min="8452" style="78" width="9.71"/>
    <col collapsed="false" customWidth="true" hidden="false" outlineLevel="0" max="8453" min="8453" style="78" width="14.57"/>
    <col collapsed="false" customWidth="true" hidden="false" outlineLevel="0" max="8454" min="8454" style="78" width="10.71"/>
    <col collapsed="false" customWidth="true" hidden="false" outlineLevel="0" max="8455" min="8455" style="78" width="13.15"/>
    <col collapsed="false" customWidth="true" hidden="false" outlineLevel="0" max="8456" min="8456" style="78" width="6.29"/>
    <col collapsed="false" customWidth="true" hidden="false" outlineLevel="0" max="8457" min="8457" style="78" width="26"/>
    <col collapsed="false" customWidth="true" hidden="false" outlineLevel="0" max="8458" min="8458" style="78" width="34.85"/>
    <col collapsed="false" customWidth="true" hidden="false" outlineLevel="0" max="8459" min="8459" style="78" width="19"/>
    <col collapsed="false" customWidth="false" hidden="false" outlineLevel="0" max="8460" min="8460" style="78" width="9.14"/>
    <col collapsed="false" customWidth="true" hidden="false" outlineLevel="0" max="8462" min="8461" style="78" width="22"/>
    <col collapsed="false" customWidth="false" hidden="false" outlineLevel="0" max="8704" min="8463" style="78" width="9.14"/>
    <col collapsed="false" customWidth="true" hidden="false" outlineLevel="0" max="8706" min="8705" style="78" width="7"/>
    <col collapsed="false" customWidth="true" hidden="false" outlineLevel="0" max="8707" min="8707" style="78" width="14.86"/>
    <col collapsed="false" customWidth="true" hidden="false" outlineLevel="0" max="8708" min="8708" style="78" width="9.71"/>
    <col collapsed="false" customWidth="true" hidden="false" outlineLevel="0" max="8709" min="8709" style="78" width="14.57"/>
    <col collapsed="false" customWidth="true" hidden="false" outlineLevel="0" max="8710" min="8710" style="78" width="10.71"/>
    <col collapsed="false" customWidth="true" hidden="false" outlineLevel="0" max="8711" min="8711" style="78" width="13.15"/>
    <col collapsed="false" customWidth="true" hidden="false" outlineLevel="0" max="8712" min="8712" style="78" width="6.29"/>
    <col collapsed="false" customWidth="true" hidden="false" outlineLevel="0" max="8713" min="8713" style="78" width="26"/>
    <col collapsed="false" customWidth="true" hidden="false" outlineLevel="0" max="8714" min="8714" style="78" width="34.85"/>
    <col collapsed="false" customWidth="true" hidden="false" outlineLevel="0" max="8715" min="8715" style="78" width="19"/>
    <col collapsed="false" customWidth="false" hidden="false" outlineLevel="0" max="8716" min="8716" style="78" width="9.14"/>
    <col collapsed="false" customWidth="true" hidden="false" outlineLevel="0" max="8718" min="8717" style="78" width="22"/>
    <col collapsed="false" customWidth="false" hidden="false" outlineLevel="0" max="8960" min="8719" style="78" width="9.14"/>
    <col collapsed="false" customWidth="true" hidden="false" outlineLevel="0" max="8962" min="8961" style="78" width="7"/>
    <col collapsed="false" customWidth="true" hidden="false" outlineLevel="0" max="8963" min="8963" style="78" width="14.86"/>
    <col collapsed="false" customWidth="true" hidden="false" outlineLevel="0" max="8964" min="8964" style="78" width="9.71"/>
    <col collapsed="false" customWidth="true" hidden="false" outlineLevel="0" max="8965" min="8965" style="78" width="14.57"/>
    <col collapsed="false" customWidth="true" hidden="false" outlineLevel="0" max="8966" min="8966" style="78" width="10.71"/>
    <col collapsed="false" customWidth="true" hidden="false" outlineLevel="0" max="8967" min="8967" style="78" width="13.15"/>
    <col collapsed="false" customWidth="true" hidden="false" outlineLevel="0" max="8968" min="8968" style="78" width="6.29"/>
    <col collapsed="false" customWidth="true" hidden="false" outlineLevel="0" max="8969" min="8969" style="78" width="26"/>
    <col collapsed="false" customWidth="true" hidden="false" outlineLevel="0" max="8970" min="8970" style="78" width="34.85"/>
    <col collapsed="false" customWidth="true" hidden="false" outlineLevel="0" max="8971" min="8971" style="78" width="19"/>
    <col collapsed="false" customWidth="false" hidden="false" outlineLevel="0" max="8972" min="8972" style="78" width="9.14"/>
    <col collapsed="false" customWidth="true" hidden="false" outlineLevel="0" max="8974" min="8973" style="78" width="22"/>
    <col collapsed="false" customWidth="false" hidden="false" outlineLevel="0" max="9216" min="8975" style="78" width="9.14"/>
    <col collapsed="false" customWidth="true" hidden="false" outlineLevel="0" max="9218" min="9217" style="78" width="7"/>
    <col collapsed="false" customWidth="true" hidden="false" outlineLevel="0" max="9219" min="9219" style="78" width="14.86"/>
    <col collapsed="false" customWidth="true" hidden="false" outlineLevel="0" max="9220" min="9220" style="78" width="9.71"/>
    <col collapsed="false" customWidth="true" hidden="false" outlineLevel="0" max="9221" min="9221" style="78" width="14.57"/>
    <col collapsed="false" customWidth="true" hidden="false" outlineLevel="0" max="9222" min="9222" style="78" width="10.71"/>
    <col collapsed="false" customWidth="true" hidden="false" outlineLevel="0" max="9223" min="9223" style="78" width="13.15"/>
    <col collapsed="false" customWidth="true" hidden="false" outlineLevel="0" max="9224" min="9224" style="78" width="6.29"/>
    <col collapsed="false" customWidth="true" hidden="false" outlineLevel="0" max="9225" min="9225" style="78" width="26"/>
    <col collapsed="false" customWidth="true" hidden="false" outlineLevel="0" max="9226" min="9226" style="78" width="34.85"/>
    <col collapsed="false" customWidth="true" hidden="false" outlineLevel="0" max="9227" min="9227" style="78" width="19"/>
    <col collapsed="false" customWidth="false" hidden="false" outlineLevel="0" max="9228" min="9228" style="78" width="9.14"/>
    <col collapsed="false" customWidth="true" hidden="false" outlineLevel="0" max="9230" min="9229" style="78" width="22"/>
    <col collapsed="false" customWidth="false" hidden="false" outlineLevel="0" max="9472" min="9231" style="78" width="9.14"/>
    <col collapsed="false" customWidth="true" hidden="false" outlineLevel="0" max="9474" min="9473" style="78" width="7"/>
    <col collapsed="false" customWidth="true" hidden="false" outlineLevel="0" max="9475" min="9475" style="78" width="14.86"/>
    <col collapsed="false" customWidth="true" hidden="false" outlineLevel="0" max="9476" min="9476" style="78" width="9.71"/>
    <col collapsed="false" customWidth="true" hidden="false" outlineLevel="0" max="9477" min="9477" style="78" width="14.57"/>
    <col collapsed="false" customWidth="true" hidden="false" outlineLevel="0" max="9478" min="9478" style="78" width="10.71"/>
    <col collapsed="false" customWidth="true" hidden="false" outlineLevel="0" max="9479" min="9479" style="78" width="13.15"/>
    <col collapsed="false" customWidth="true" hidden="false" outlineLevel="0" max="9480" min="9480" style="78" width="6.29"/>
    <col collapsed="false" customWidth="true" hidden="false" outlineLevel="0" max="9481" min="9481" style="78" width="26"/>
    <col collapsed="false" customWidth="true" hidden="false" outlineLevel="0" max="9482" min="9482" style="78" width="34.85"/>
    <col collapsed="false" customWidth="true" hidden="false" outlineLevel="0" max="9483" min="9483" style="78" width="19"/>
    <col collapsed="false" customWidth="false" hidden="false" outlineLevel="0" max="9484" min="9484" style="78" width="9.14"/>
    <col collapsed="false" customWidth="true" hidden="false" outlineLevel="0" max="9486" min="9485" style="78" width="22"/>
    <col collapsed="false" customWidth="false" hidden="false" outlineLevel="0" max="9728" min="9487" style="78" width="9.14"/>
    <col collapsed="false" customWidth="true" hidden="false" outlineLevel="0" max="9730" min="9729" style="78" width="7"/>
    <col collapsed="false" customWidth="true" hidden="false" outlineLevel="0" max="9731" min="9731" style="78" width="14.86"/>
    <col collapsed="false" customWidth="true" hidden="false" outlineLevel="0" max="9732" min="9732" style="78" width="9.71"/>
    <col collapsed="false" customWidth="true" hidden="false" outlineLevel="0" max="9733" min="9733" style="78" width="14.57"/>
    <col collapsed="false" customWidth="true" hidden="false" outlineLevel="0" max="9734" min="9734" style="78" width="10.71"/>
    <col collapsed="false" customWidth="true" hidden="false" outlineLevel="0" max="9735" min="9735" style="78" width="13.15"/>
    <col collapsed="false" customWidth="true" hidden="false" outlineLevel="0" max="9736" min="9736" style="78" width="6.29"/>
    <col collapsed="false" customWidth="true" hidden="false" outlineLevel="0" max="9737" min="9737" style="78" width="26"/>
    <col collapsed="false" customWidth="true" hidden="false" outlineLevel="0" max="9738" min="9738" style="78" width="34.85"/>
    <col collapsed="false" customWidth="true" hidden="false" outlineLevel="0" max="9739" min="9739" style="78" width="19"/>
    <col collapsed="false" customWidth="false" hidden="false" outlineLevel="0" max="9740" min="9740" style="78" width="9.14"/>
    <col collapsed="false" customWidth="true" hidden="false" outlineLevel="0" max="9742" min="9741" style="78" width="22"/>
    <col collapsed="false" customWidth="false" hidden="false" outlineLevel="0" max="9984" min="9743" style="78" width="9.14"/>
    <col collapsed="false" customWidth="true" hidden="false" outlineLevel="0" max="9986" min="9985" style="78" width="7"/>
    <col collapsed="false" customWidth="true" hidden="false" outlineLevel="0" max="9987" min="9987" style="78" width="14.86"/>
    <col collapsed="false" customWidth="true" hidden="false" outlineLevel="0" max="9988" min="9988" style="78" width="9.71"/>
    <col collapsed="false" customWidth="true" hidden="false" outlineLevel="0" max="9989" min="9989" style="78" width="14.57"/>
    <col collapsed="false" customWidth="true" hidden="false" outlineLevel="0" max="9990" min="9990" style="78" width="10.71"/>
    <col collapsed="false" customWidth="true" hidden="false" outlineLevel="0" max="9991" min="9991" style="78" width="13.15"/>
    <col collapsed="false" customWidth="true" hidden="false" outlineLevel="0" max="9992" min="9992" style="78" width="6.29"/>
    <col collapsed="false" customWidth="true" hidden="false" outlineLevel="0" max="9993" min="9993" style="78" width="26"/>
    <col collapsed="false" customWidth="true" hidden="false" outlineLevel="0" max="9994" min="9994" style="78" width="34.85"/>
    <col collapsed="false" customWidth="true" hidden="false" outlineLevel="0" max="9995" min="9995" style="78" width="19"/>
    <col collapsed="false" customWidth="false" hidden="false" outlineLevel="0" max="9996" min="9996" style="78" width="9.14"/>
    <col collapsed="false" customWidth="true" hidden="false" outlineLevel="0" max="9998" min="9997" style="78" width="22"/>
    <col collapsed="false" customWidth="false" hidden="false" outlineLevel="0" max="10240" min="9999" style="78" width="9.14"/>
    <col collapsed="false" customWidth="true" hidden="false" outlineLevel="0" max="10242" min="10241" style="78" width="7"/>
    <col collapsed="false" customWidth="true" hidden="false" outlineLevel="0" max="10243" min="10243" style="78" width="14.86"/>
    <col collapsed="false" customWidth="true" hidden="false" outlineLevel="0" max="10244" min="10244" style="78" width="9.71"/>
    <col collapsed="false" customWidth="true" hidden="false" outlineLevel="0" max="10245" min="10245" style="78" width="14.57"/>
    <col collapsed="false" customWidth="true" hidden="false" outlineLevel="0" max="10246" min="10246" style="78" width="10.71"/>
    <col collapsed="false" customWidth="true" hidden="false" outlineLevel="0" max="10247" min="10247" style="78" width="13.15"/>
    <col collapsed="false" customWidth="true" hidden="false" outlineLevel="0" max="10248" min="10248" style="78" width="6.29"/>
    <col collapsed="false" customWidth="true" hidden="false" outlineLevel="0" max="10249" min="10249" style="78" width="26"/>
    <col collapsed="false" customWidth="true" hidden="false" outlineLevel="0" max="10250" min="10250" style="78" width="34.85"/>
    <col collapsed="false" customWidth="true" hidden="false" outlineLevel="0" max="10251" min="10251" style="78" width="19"/>
    <col collapsed="false" customWidth="false" hidden="false" outlineLevel="0" max="10252" min="10252" style="78" width="9.14"/>
    <col collapsed="false" customWidth="true" hidden="false" outlineLevel="0" max="10254" min="10253" style="78" width="22"/>
    <col collapsed="false" customWidth="false" hidden="false" outlineLevel="0" max="10496" min="10255" style="78" width="9.14"/>
    <col collapsed="false" customWidth="true" hidden="false" outlineLevel="0" max="10498" min="10497" style="78" width="7"/>
    <col collapsed="false" customWidth="true" hidden="false" outlineLevel="0" max="10499" min="10499" style="78" width="14.86"/>
    <col collapsed="false" customWidth="true" hidden="false" outlineLevel="0" max="10500" min="10500" style="78" width="9.71"/>
    <col collapsed="false" customWidth="true" hidden="false" outlineLevel="0" max="10501" min="10501" style="78" width="14.57"/>
    <col collapsed="false" customWidth="true" hidden="false" outlineLevel="0" max="10502" min="10502" style="78" width="10.71"/>
    <col collapsed="false" customWidth="true" hidden="false" outlineLevel="0" max="10503" min="10503" style="78" width="13.15"/>
    <col collapsed="false" customWidth="true" hidden="false" outlineLevel="0" max="10504" min="10504" style="78" width="6.29"/>
    <col collapsed="false" customWidth="true" hidden="false" outlineLevel="0" max="10505" min="10505" style="78" width="26"/>
    <col collapsed="false" customWidth="true" hidden="false" outlineLevel="0" max="10506" min="10506" style="78" width="34.85"/>
    <col collapsed="false" customWidth="true" hidden="false" outlineLevel="0" max="10507" min="10507" style="78" width="19"/>
    <col collapsed="false" customWidth="false" hidden="false" outlineLevel="0" max="10508" min="10508" style="78" width="9.14"/>
    <col collapsed="false" customWidth="true" hidden="false" outlineLevel="0" max="10510" min="10509" style="78" width="22"/>
    <col collapsed="false" customWidth="false" hidden="false" outlineLevel="0" max="10752" min="10511" style="78" width="9.14"/>
    <col collapsed="false" customWidth="true" hidden="false" outlineLevel="0" max="10754" min="10753" style="78" width="7"/>
    <col collapsed="false" customWidth="true" hidden="false" outlineLevel="0" max="10755" min="10755" style="78" width="14.86"/>
    <col collapsed="false" customWidth="true" hidden="false" outlineLevel="0" max="10756" min="10756" style="78" width="9.71"/>
    <col collapsed="false" customWidth="true" hidden="false" outlineLevel="0" max="10757" min="10757" style="78" width="14.57"/>
    <col collapsed="false" customWidth="true" hidden="false" outlineLevel="0" max="10758" min="10758" style="78" width="10.71"/>
    <col collapsed="false" customWidth="true" hidden="false" outlineLevel="0" max="10759" min="10759" style="78" width="13.15"/>
    <col collapsed="false" customWidth="true" hidden="false" outlineLevel="0" max="10760" min="10760" style="78" width="6.29"/>
    <col collapsed="false" customWidth="true" hidden="false" outlineLevel="0" max="10761" min="10761" style="78" width="26"/>
    <col collapsed="false" customWidth="true" hidden="false" outlineLevel="0" max="10762" min="10762" style="78" width="34.85"/>
    <col collapsed="false" customWidth="true" hidden="false" outlineLevel="0" max="10763" min="10763" style="78" width="19"/>
    <col collapsed="false" customWidth="false" hidden="false" outlineLevel="0" max="10764" min="10764" style="78" width="9.14"/>
    <col collapsed="false" customWidth="true" hidden="false" outlineLevel="0" max="10766" min="10765" style="78" width="22"/>
    <col collapsed="false" customWidth="false" hidden="false" outlineLevel="0" max="11008" min="10767" style="78" width="9.14"/>
    <col collapsed="false" customWidth="true" hidden="false" outlineLevel="0" max="11010" min="11009" style="78" width="7"/>
    <col collapsed="false" customWidth="true" hidden="false" outlineLevel="0" max="11011" min="11011" style="78" width="14.86"/>
    <col collapsed="false" customWidth="true" hidden="false" outlineLevel="0" max="11012" min="11012" style="78" width="9.71"/>
    <col collapsed="false" customWidth="true" hidden="false" outlineLevel="0" max="11013" min="11013" style="78" width="14.57"/>
    <col collapsed="false" customWidth="true" hidden="false" outlineLevel="0" max="11014" min="11014" style="78" width="10.71"/>
    <col collapsed="false" customWidth="true" hidden="false" outlineLevel="0" max="11015" min="11015" style="78" width="13.15"/>
    <col collapsed="false" customWidth="true" hidden="false" outlineLevel="0" max="11016" min="11016" style="78" width="6.29"/>
    <col collapsed="false" customWidth="true" hidden="false" outlineLevel="0" max="11017" min="11017" style="78" width="26"/>
    <col collapsed="false" customWidth="true" hidden="false" outlineLevel="0" max="11018" min="11018" style="78" width="34.85"/>
    <col collapsed="false" customWidth="true" hidden="false" outlineLevel="0" max="11019" min="11019" style="78" width="19"/>
    <col collapsed="false" customWidth="false" hidden="false" outlineLevel="0" max="11020" min="11020" style="78" width="9.14"/>
    <col collapsed="false" customWidth="true" hidden="false" outlineLevel="0" max="11022" min="11021" style="78" width="22"/>
    <col collapsed="false" customWidth="false" hidden="false" outlineLevel="0" max="11264" min="11023" style="78" width="9.14"/>
    <col collapsed="false" customWidth="true" hidden="false" outlineLevel="0" max="11266" min="11265" style="78" width="7"/>
    <col collapsed="false" customWidth="true" hidden="false" outlineLevel="0" max="11267" min="11267" style="78" width="14.86"/>
    <col collapsed="false" customWidth="true" hidden="false" outlineLevel="0" max="11268" min="11268" style="78" width="9.71"/>
    <col collapsed="false" customWidth="true" hidden="false" outlineLevel="0" max="11269" min="11269" style="78" width="14.57"/>
    <col collapsed="false" customWidth="true" hidden="false" outlineLevel="0" max="11270" min="11270" style="78" width="10.71"/>
    <col collapsed="false" customWidth="true" hidden="false" outlineLevel="0" max="11271" min="11271" style="78" width="13.15"/>
    <col collapsed="false" customWidth="true" hidden="false" outlineLevel="0" max="11272" min="11272" style="78" width="6.29"/>
    <col collapsed="false" customWidth="true" hidden="false" outlineLevel="0" max="11273" min="11273" style="78" width="26"/>
    <col collapsed="false" customWidth="true" hidden="false" outlineLevel="0" max="11274" min="11274" style="78" width="34.85"/>
    <col collapsed="false" customWidth="true" hidden="false" outlineLevel="0" max="11275" min="11275" style="78" width="19"/>
    <col collapsed="false" customWidth="false" hidden="false" outlineLevel="0" max="11276" min="11276" style="78" width="9.14"/>
    <col collapsed="false" customWidth="true" hidden="false" outlineLevel="0" max="11278" min="11277" style="78" width="22"/>
    <col collapsed="false" customWidth="false" hidden="false" outlineLevel="0" max="11520" min="11279" style="78" width="9.14"/>
    <col collapsed="false" customWidth="true" hidden="false" outlineLevel="0" max="11522" min="11521" style="78" width="7"/>
    <col collapsed="false" customWidth="true" hidden="false" outlineLevel="0" max="11523" min="11523" style="78" width="14.86"/>
    <col collapsed="false" customWidth="true" hidden="false" outlineLevel="0" max="11524" min="11524" style="78" width="9.71"/>
    <col collapsed="false" customWidth="true" hidden="false" outlineLevel="0" max="11525" min="11525" style="78" width="14.57"/>
    <col collapsed="false" customWidth="true" hidden="false" outlineLevel="0" max="11526" min="11526" style="78" width="10.71"/>
    <col collapsed="false" customWidth="true" hidden="false" outlineLevel="0" max="11527" min="11527" style="78" width="13.15"/>
    <col collapsed="false" customWidth="true" hidden="false" outlineLevel="0" max="11528" min="11528" style="78" width="6.29"/>
    <col collapsed="false" customWidth="true" hidden="false" outlineLevel="0" max="11529" min="11529" style="78" width="26"/>
    <col collapsed="false" customWidth="true" hidden="false" outlineLevel="0" max="11530" min="11530" style="78" width="34.85"/>
    <col collapsed="false" customWidth="true" hidden="false" outlineLevel="0" max="11531" min="11531" style="78" width="19"/>
    <col collapsed="false" customWidth="false" hidden="false" outlineLevel="0" max="11532" min="11532" style="78" width="9.14"/>
    <col collapsed="false" customWidth="true" hidden="false" outlineLevel="0" max="11534" min="11533" style="78" width="22"/>
    <col collapsed="false" customWidth="false" hidden="false" outlineLevel="0" max="11776" min="11535" style="78" width="9.14"/>
    <col collapsed="false" customWidth="true" hidden="false" outlineLevel="0" max="11778" min="11777" style="78" width="7"/>
    <col collapsed="false" customWidth="true" hidden="false" outlineLevel="0" max="11779" min="11779" style="78" width="14.86"/>
    <col collapsed="false" customWidth="true" hidden="false" outlineLevel="0" max="11780" min="11780" style="78" width="9.71"/>
    <col collapsed="false" customWidth="true" hidden="false" outlineLevel="0" max="11781" min="11781" style="78" width="14.57"/>
    <col collapsed="false" customWidth="true" hidden="false" outlineLevel="0" max="11782" min="11782" style="78" width="10.71"/>
    <col collapsed="false" customWidth="true" hidden="false" outlineLevel="0" max="11783" min="11783" style="78" width="13.15"/>
    <col collapsed="false" customWidth="true" hidden="false" outlineLevel="0" max="11784" min="11784" style="78" width="6.29"/>
    <col collapsed="false" customWidth="true" hidden="false" outlineLevel="0" max="11785" min="11785" style="78" width="26"/>
    <col collapsed="false" customWidth="true" hidden="false" outlineLevel="0" max="11786" min="11786" style="78" width="34.85"/>
    <col collapsed="false" customWidth="true" hidden="false" outlineLevel="0" max="11787" min="11787" style="78" width="19"/>
    <col collapsed="false" customWidth="false" hidden="false" outlineLevel="0" max="11788" min="11788" style="78" width="9.14"/>
    <col collapsed="false" customWidth="true" hidden="false" outlineLevel="0" max="11790" min="11789" style="78" width="22"/>
    <col collapsed="false" customWidth="false" hidden="false" outlineLevel="0" max="12032" min="11791" style="78" width="9.14"/>
    <col collapsed="false" customWidth="true" hidden="false" outlineLevel="0" max="12034" min="12033" style="78" width="7"/>
    <col collapsed="false" customWidth="true" hidden="false" outlineLevel="0" max="12035" min="12035" style="78" width="14.86"/>
    <col collapsed="false" customWidth="true" hidden="false" outlineLevel="0" max="12036" min="12036" style="78" width="9.71"/>
    <col collapsed="false" customWidth="true" hidden="false" outlineLevel="0" max="12037" min="12037" style="78" width="14.57"/>
    <col collapsed="false" customWidth="true" hidden="false" outlineLevel="0" max="12038" min="12038" style="78" width="10.71"/>
    <col collapsed="false" customWidth="true" hidden="false" outlineLevel="0" max="12039" min="12039" style="78" width="13.15"/>
    <col collapsed="false" customWidth="true" hidden="false" outlineLevel="0" max="12040" min="12040" style="78" width="6.29"/>
    <col collapsed="false" customWidth="true" hidden="false" outlineLevel="0" max="12041" min="12041" style="78" width="26"/>
    <col collapsed="false" customWidth="true" hidden="false" outlineLevel="0" max="12042" min="12042" style="78" width="34.85"/>
    <col collapsed="false" customWidth="true" hidden="false" outlineLevel="0" max="12043" min="12043" style="78" width="19"/>
    <col collapsed="false" customWidth="false" hidden="false" outlineLevel="0" max="12044" min="12044" style="78" width="9.14"/>
    <col collapsed="false" customWidth="true" hidden="false" outlineLevel="0" max="12046" min="12045" style="78" width="22"/>
    <col collapsed="false" customWidth="false" hidden="false" outlineLevel="0" max="12288" min="12047" style="78" width="9.14"/>
    <col collapsed="false" customWidth="true" hidden="false" outlineLevel="0" max="12290" min="12289" style="78" width="7"/>
    <col collapsed="false" customWidth="true" hidden="false" outlineLevel="0" max="12291" min="12291" style="78" width="14.86"/>
    <col collapsed="false" customWidth="true" hidden="false" outlineLevel="0" max="12292" min="12292" style="78" width="9.71"/>
    <col collapsed="false" customWidth="true" hidden="false" outlineLevel="0" max="12293" min="12293" style="78" width="14.57"/>
    <col collapsed="false" customWidth="true" hidden="false" outlineLevel="0" max="12294" min="12294" style="78" width="10.71"/>
    <col collapsed="false" customWidth="true" hidden="false" outlineLevel="0" max="12295" min="12295" style="78" width="13.15"/>
    <col collapsed="false" customWidth="true" hidden="false" outlineLevel="0" max="12296" min="12296" style="78" width="6.29"/>
    <col collapsed="false" customWidth="true" hidden="false" outlineLevel="0" max="12297" min="12297" style="78" width="26"/>
    <col collapsed="false" customWidth="true" hidden="false" outlineLevel="0" max="12298" min="12298" style="78" width="34.85"/>
    <col collapsed="false" customWidth="true" hidden="false" outlineLevel="0" max="12299" min="12299" style="78" width="19"/>
    <col collapsed="false" customWidth="false" hidden="false" outlineLevel="0" max="12300" min="12300" style="78" width="9.14"/>
    <col collapsed="false" customWidth="true" hidden="false" outlineLevel="0" max="12302" min="12301" style="78" width="22"/>
    <col collapsed="false" customWidth="false" hidden="false" outlineLevel="0" max="12544" min="12303" style="78" width="9.14"/>
    <col collapsed="false" customWidth="true" hidden="false" outlineLevel="0" max="12546" min="12545" style="78" width="7"/>
    <col collapsed="false" customWidth="true" hidden="false" outlineLevel="0" max="12547" min="12547" style="78" width="14.86"/>
    <col collapsed="false" customWidth="true" hidden="false" outlineLevel="0" max="12548" min="12548" style="78" width="9.71"/>
    <col collapsed="false" customWidth="true" hidden="false" outlineLevel="0" max="12549" min="12549" style="78" width="14.57"/>
    <col collapsed="false" customWidth="true" hidden="false" outlineLevel="0" max="12550" min="12550" style="78" width="10.71"/>
    <col collapsed="false" customWidth="true" hidden="false" outlineLevel="0" max="12551" min="12551" style="78" width="13.15"/>
    <col collapsed="false" customWidth="true" hidden="false" outlineLevel="0" max="12552" min="12552" style="78" width="6.29"/>
    <col collapsed="false" customWidth="true" hidden="false" outlineLevel="0" max="12553" min="12553" style="78" width="26"/>
    <col collapsed="false" customWidth="true" hidden="false" outlineLevel="0" max="12554" min="12554" style="78" width="34.85"/>
    <col collapsed="false" customWidth="true" hidden="false" outlineLevel="0" max="12555" min="12555" style="78" width="19"/>
    <col collapsed="false" customWidth="false" hidden="false" outlineLevel="0" max="12556" min="12556" style="78" width="9.14"/>
    <col collapsed="false" customWidth="true" hidden="false" outlineLevel="0" max="12558" min="12557" style="78" width="22"/>
    <col collapsed="false" customWidth="false" hidden="false" outlineLevel="0" max="12800" min="12559" style="78" width="9.14"/>
    <col collapsed="false" customWidth="true" hidden="false" outlineLevel="0" max="12802" min="12801" style="78" width="7"/>
    <col collapsed="false" customWidth="true" hidden="false" outlineLevel="0" max="12803" min="12803" style="78" width="14.86"/>
    <col collapsed="false" customWidth="true" hidden="false" outlineLevel="0" max="12804" min="12804" style="78" width="9.71"/>
    <col collapsed="false" customWidth="true" hidden="false" outlineLevel="0" max="12805" min="12805" style="78" width="14.57"/>
    <col collapsed="false" customWidth="true" hidden="false" outlineLevel="0" max="12806" min="12806" style="78" width="10.71"/>
    <col collapsed="false" customWidth="true" hidden="false" outlineLevel="0" max="12807" min="12807" style="78" width="13.15"/>
    <col collapsed="false" customWidth="true" hidden="false" outlineLevel="0" max="12808" min="12808" style="78" width="6.29"/>
    <col collapsed="false" customWidth="true" hidden="false" outlineLevel="0" max="12809" min="12809" style="78" width="26"/>
    <col collapsed="false" customWidth="true" hidden="false" outlineLevel="0" max="12810" min="12810" style="78" width="34.85"/>
    <col collapsed="false" customWidth="true" hidden="false" outlineLevel="0" max="12811" min="12811" style="78" width="19"/>
    <col collapsed="false" customWidth="false" hidden="false" outlineLevel="0" max="12812" min="12812" style="78" width="9.14"/>
    <col collapsed="false" customWidth="true" hidden="false" outlineLevel="0" max="12814" min="12813" style="78" width="22"/>
    <col collapsed="false" customWidth="false" hidden="false" outlineLevel="0" max="13056" min="12815" style="78" width="9.14"/>
    <col collapsed="false" customWidth="true" hidden="false" outlineLevel="0" max="13058" min="13057" style="78" width="7"/>
    <col collapsed="false" customWidth="true" hidden="false" outlineLevel="0" max="13059" min="13059" style="78" width="14.86"/>
    <col collapsed="false" customWidth="true" hidden="false" outlineLevel="0" max="13060" min="13060" style="78" width="9.71"/>
    <col collapsed="false" customWidth="true" hidden="false" outlineLevel="0" max="13061" min="13061" style="78" width="14.57"/>
    <col collapsed="false" customWidth="true" hidden="false" outlineLevel="0" max="13062" min="13062" style="78" width="10.71"/>
    <col collapsed="false" customWidth="true" hidden="false" outlineLevel="0" max="13063" min="13063" style="78" width="13.15"/>
    <col collapsed="false" customWidth="true" hidden="false" outlineLevel="0" max="13064" min="13064" style="78" width="6.29"/>
    <col collapsed="false" customWidth="true" hidden="false" outlineLevel="0" max="13065" min="13065" style="78" width="26"/>
    <col collapsed="false" customWidth="true" hidden="false" outlineLevel="0" max="13066" min="13066" style="78" width="34.85"/>
    <col collapsed="false" customWidth="true" hidden="false" outlineLevel="0" max="13067" min="13067" style="78" width="19"/>
    <col collapsed="false" customWidth="false" hidden="false" outlineLevel="0" max="13068" min="13068" style="78" width="9.14"/>
    <col collapsed="false" customWidth="true" hidden="false" outlineLevel="0" max="13070" min="13069" style="78" width="22"/>
    <col collapsed="false" customWidth="false" hidden="false" outlineLevel="0" max="13312" min="13071" style="78" width="9.14"/>
    <col collapsed="false" customWidth="true" hidden="false" outlineLevel="0" max="13314" min="13313" style="78" width="7"/>
    <col collapsed="false" customWidth="true" hidden="false" outlineLevel="0" max="13315" min="13315" style="78" width="14.86"/>
    <col collapsed="false" customWidth="true" hidden="false" outlineLevel="0" max="13316" min="13316" style="78" width="9.71"/>
    <col collapsed="false" customWidth="true" hidden="false" outlineLevel="0" max="13317" min="13317" style="78" width="14.57"/>
    <col collapsed="false" customWidth="true" hidden="false" outlineLevel="0" max="13318" min="13318" style="78" width="10.71"/>
    <col collapsed="false" customWidth="true" hidden="false" outlineLevel="0" max="13319" min="13319" style="78" width="13.15"/>
    <col collapsed="false" customWidth="true" hidden="false" outlineLevel="0" max="13320" min="13320" style="78" width="6.29"/>
    <col collapsed="false" customWidth="true" hidden="false" outlineLevel="0" max="13321" min="13321" style="78" width="26"/>
    <col collapsed="false" customWidth="true" hidden="false" outlineLevel="0" max="13322" min="13322" style="78" width="34.85"/>
    <col collapsed="false" customWidth="true" hidden="false" outlineLevel="0" max="13323" min="13323" style="78" width="19"/>
    <col collapsed="false" customWidth="false" hidden="false" outlineLevel="0" max="13324" min="13324" style="78" width="9.14"/>
    <col collapsed="false" customWidth="true" hidden="false" outlineLevel="0" max="13326" min="13325" style="78" width="22"/>
    <col collapsed="false" customWidth="false" hidden="false" outlineLevel="0" max="13568" min="13327" style="78" width="9.14"/>
    <col collapsed="false" customWidth="true" hidden="false" outlineLevel="0" max="13570" min="13569" style="78" width="7"/>
    <col collapsed="false" customWidth="true" hidden="false" outlineLevel="0" max="13571" min="13571" style="78" width="14.86"/>
    <col collapsed="false" customWidth="true" hidden="false" outlineLevel="0" max="13572" min="13572" style="78" width="9.71"/>
    <col collapsed="false" customWidth="true" hidden="false" outlineLevel="0" max="13573" min="13573" style="78" width="14.57"/>
    <col collapsed="false" customWidth="true" hidden="false" outlineLevel="0" max="13574" min="13574" style="78" width="10.71"/>
    <col collapsed="false" customWidth="true" hidden="false" outlineLevel="0" max="13575" min="13575" style="78" width="13.15"/>
    <col collapsed="false" customWidth="true" hidden="false" outlineLevel="0" max="13576" min="13576" style="78" width="6.29"/>
    <col collapsed="false" customWidth="true" hidden="false" outlineLevel="0" max="13577" min="13577" style="78" width="26"/>
    <col collapsed="false" customWidth="true" hidden="false" outlineLevel="0" max="13578" min="13578" style="78" width="34.85"/>
    <col collapsed="false" customWidth="true" hidden="false" outlineLevel="0" max="13579" min="13579" style="78" width="19"/>
    <col collapsed="false" customWidth="false" hidden="false" outlineLevel="0" max="13580" min="13580" style="78" width="9.14"/>
    <col collapsed="false" customWidth="true" hidden="false" outlineLevel="0" max="13582" min="13581" style="78" width="22"/>
    <col collapsed="false" customWidth="false" hidden="false" outlineLevel="0" max="13824" min="13583" style="78" width="9.14"/>
    <col collapsed="false" customWidth="true" hidden="false" outlineLevel="0" max="13826" min="13825" style="78" width="7"/>
    <col collapsed="false" customWidth="true" hidden="false" outlineLevel="0" max="13827" min="13827" style="78" width="14.86"/>
    <col collapsed="false" customWidth="true" hidden="false" outlineLevel="0" max="13828" min="13828" style="78" width="9.71"/>
    <col collapsed="false" customWidth="true" hidden="false" outlineLevel="0" max="13829" min="13829" style="78" width="14.57"/>
    <col collapsed="false" customWidth="true" hidden="false" outlineLevel="0" max="13830" min="13830" style="78" width="10.71"/>
    <col collapsed="false" customWidth="true" hidden="false" outlineLevel="0" max="13831" min="13831" style="78" width="13.15"/>
    <col collapsed="false" customWidth="true" hidden="false" outlineLevel="0" max="13832" min="13832" style="78" width="6.29"/>
    <col collapsed="false" customWidth="true" hidden="false" outlineLevel="0" max="13833" min="13833" style="78" width="26"/>
    <col collapsed="false" customWidth="true" hidden="false" outlineLevel="0" max="13834" min="13834" style="78" width="34.85"/>
    <col collapsed="false" customWidth="true" hidden="false" outlineLevel="0" max="13835" min="13835" style="78" width="19"/>
    <col collapsed="false" customWidth="false" hidden="false" outlineLevel="0" max="13836" min="13836" style="78" width="9.14"/>
    <col collapsed="false" customWidth="true" hidden="false" outlineLevel="0" max="13838" min="13837" style="78" width="22"/>
    <col collapsed="false" customWidth="false" hidden="false" outlineLevel="0" max="14080" min="13839" style="78" width="9.14"/>
    <col collapsed="false" customWidth="true" hidden="false" outlineLevel="0" max="14082" min="14081" style="78" width="7"/>
    <col collapsed="false" customWidth="true" hidden="false" outlineLevel="0" max="14083" min="14083" style="78" width="14.86"/>
    <col collapsed="false" customWidth="true" hidden="false" outlineLevel="0" max="14084" min="14084" style="78" width="9.71"/>
    <col collapsed="false" customWidth="true" hidden="false" outlineLevel="0" max="14085" min="14085" style="78" width="14.57"/>
    <col collapsed="false" customWidth="true" hidden="false" outlineLevel="0" max="14086" min="14086" style="78" width="10.71"/>
    <col collapsed="false" customWidth="true" hidden="false" outlineLevel="0" max="14087" min="14087" style="78" width="13.15"/>
    <col collapsed="false" customWidth="true" hidden="false" outlineLevel="0" max="14088" min="14088" style="78" width="6.29"/>
    <col collapsed="false" customWidth="true" hidden="false" outlineLevel="0" max="14089" min="14089" style="78" width="26"/>
    <col collapsed="false" customWidth="true" hidden="false" outlineLevel="0" max="14090" min="14090" style="78" width="34.85"/>
    <col collapsed="false" customWidth="true" hidden="false" outlineLevel="0" max="14091" min="14091" style="78" width="19"/>
    <col collapsed="false" customWidth="false" hidden="false" outlineLevel="0" max="14092" min="14092" style="78" width="9.14"/>
    <col collapsed="false" customWidth="true" hidden="false" outlineLevel="0" max="14094" min="14093" style="78" width="22"/>
    <col collapsed="false" customWidth="false" hidden="false" outlineLevel="0" max="14336" min="14095" style="78" width="9.14"/>
    <col collapsed="false" customWidth="true" hidden="false" outlineLevel="0" max="14338" min="14337" style="78" width="7"/>
    <col collapsed="false" customWidth="true" hidden="false" outlineLevel="0" max="14339" min="14339" style="78" width="14.86"/>
    <col collapsed="false" customWidth="true" hidden="false" outlineLevel="0" max="14340" min="14340" style="78" width="9.71"/>
    <col collapsed="false" customWidth="true" hidden="false" outlineLevel="0" max="14341" min="14341" style="78" width="14.57"/>
    <col collapsed="false" customWidth="true" hidden="false" outlineLevel="0" max="14342" min="14342" style="78" width="10.71"/>
    <col collapsed="false" customWidth="true" hidden="false" outlineLevel="0" max="14343" min="14343" style="78" width="13.15"/>
    <col collapsed="false" customWidth="true" hidden="false" outlineLevel="0" max="14344" min="14344" style="78" width="6.29"/>
    <col collapsed="false" customWidth="true" hidden="false" outlineLevel="0" max="14345" min="14345" style="78" width="26"/>
    <col collapsed="false" customWidth="true" hidden="false" outlineLevel="0" max="14346" min="14346" style="78" width="34.85"/>
    <col collapsed="false" customWidth="true" hidden="false" outlineLevel="0" max="14347" min="14347" style="78" width="19"/>
    <col collapsed="false" customWidth="false" hidden="false" outlineLevel="0" max="14348" min="14348" style="78" width="9.14"/>
    <col collapsed="false" customWidth="true" hidden="false" outlineLevel="0" max="14350" min="14349" style="78" width="22"/>
    <col collapsed="false" customWidth="false" hidden="false" outlineLevel="0" max="14592" min="14351" style="78" width="9.14"/>
    <col collapsed="false" customWidth="true" hidden="false" outlineLevel="0" max="14594" min="14593" style="78" width="7"/>
    <col collapsed="false" customWidth="true" hidden="false" outlineLevel="0" max="14595" min="14595" style="78" width="14.86"/>
    <col collapsed="false" customWidth="true" hidden="false" outlineLevel="0" max="14596" min="14596" style="78" width="9.71"/>
    <col collapsed="false" customWidth="true" hidden="false" outlineLevel="0" max="14597" min="14597" style="78" width="14.57"/>
    <col collapsed="false" customWidth="true" hidden="false" outlineLevel="0" max="14598" min="14598" style="78" width="10.71"/>
    <col collapsed="false" customWidth="true" hidden="false" outlineLevel="0" max="14599" min="14599" style="78" width="13.15"/>
    <col collapsed="false" customWidth="true" hidden="false" outlineLevel="0" max="14600" min="14600" style="78" width="6.29"/>
    <col collapsed="false" customWidth="true" hidden="false" outlineLevel="0" max="14601" min="14601" style="78" width="26"/>
    <col collapsed="false" customWidth="true" hidden="false" outlineLevel="0" max="14602" min="14602" style="78" width="34.85"/>
    <col collapsed="false" customWidth="true" hidden="false" outlineLevel="0" max="14603" min="14603" style="78" width="19"/>
    <col collapsed="false" customWidth="false" hidden="false" outlineLevel="0" max="14604" min="14604" style="78" width="9.14"/>
    <col collapsed="false" customWidth="true" hidden="false" outlineLevel="0" max="14606" min="14605" style="78" width="22"/>
    <col collapsed="false" customWidth="false" hidden="false" outlineLevel="0" max="14848" min="14607" style="78" width="9.14"/>
    <col collapsed="false" customWidth="true" hidden="false" outlineLevel="0" max="14850" min="14849" style="78" width="7"/>
    <col collapsed="false" customWidth="true" hidden="false" outlineLevel="0" max="14851" min="14851" style="78" width="14.86"/>
    <col collapsed="false" customWidth="true" hidden="false" outlineLevel="0" max="14852" min="14852" style="78" width="9.71"/>
    <col collapsed="false" customWidth="true" hidden="false" outlineLevel="0" max="14853" min="14853" style="78" width="14.57"/>
    <col collapsed="false" customWidth="true" hidden="false" outlineLevel="0" max="14854" min="14854" style="78" width="10.71"/>
    <col collapsed="false" customWidth="true" hidden="false" outlineLevel="0" max="14855" min="14855" style="78" width="13.15"/>
    <col collapsed="false" customWidth="true" hidden="false" outlineLevel="0" max="14856" min="14856" style="78" width="6.29"/>
    <col collapsed="false" customWidth="true" hidden="false" outlineLevel="0" max="14857" min="14857" style="78" width="26"/>
    <col collapsed="false" customWidth="true" hidden="false" outlineLevel="0" max="14858" min="14858" style="78" width="34.85"/>
    <col collapsed="false" customWidth="true" hidden="false" outlineLevel="0" max="14859" min="14859" style="78" width="19"/>
    <col collapsed="false" customWidth="false" hidden="false" outlineLevel="0" max="14860" min="14860" style="78" width="9.14"/>
    <col collapsed="false" customWidth="true" hidden="false" outlineLevel="0" max="14862" min="14861" style="78" width="22"/>
    <col collapsed="false" customWidth="false" hidden="false" outlineLevel="0" max="15104" min="14863" style="78" width="9.14"/>
    <col collapsed="false" customWidth="true" hidden="false" outlineLevel="0" max="15106" min="15105" style="78" width="7"/>
    <col collapsed="false" customWidth="true" hidden="false" outlineLevel="0" max="15107" min="15107" style="78" width="14.86"/>
    <col collapsed="false" customWidth="true" hidden="false" outlineLevel="0" max="15108" min="15108" style="78" width="9.71"/>
    <col collapsed="false" customWidth="true" hidden="false" outlineLevel="0" max="15109" min="15109" style="78" width="14.57"/>
    <col collapsed="false" customWidth="true" hidden="false" outlineLevel="0" max="15110" min="15110" style="78" width="10.71"/>
    <col collapsed="false" customWidth="true" hidden="false" outlineLevel="0" max="15111" min="15111" style="78" width="13.15"/>
    <col collapsed="false" customWidth="true" hidden="false" outlineLevel="0" max="15112" min="15112" style="78" width="6.29"/>
    <col collapsed="false" customWidth="true" hidden="false" outlineLevel="0" max="15113" min="15113" style="78" width="26"/>
    <col collapsed="false" customWidth="true" hidden="false" outlineLevel="0" max="15114" min="15114" style="78" width="34.85"/>
    <col collapsed="false" customWidth="true" hidden="false" outlineLevel="0" max="15115" min="15115" style="78" width="19"/>
    <col collapsed="false" customWidth="false" hidden="false" outlineLevel="0" max="15116" min="15116" style="78" width="9.14"/>
    <col collapsed="false" customWidth="true" hidden="false" outlineLevel="0" max="15118" min="15117" style="78" width="22"/>
    <col collapsed="false" customWidth="false" hidden="false" outlineLevel="0" max="15360" min="15119" style="78" width="9.14"/>
    <col collapsed="false" customWidth="true" hidden="false" outlineLevel="0" max="15362" min="15361" style="78" width="7"/>
    <col collapsed="false" customWidth="true" hidden="false" outlineLevel="0" max="15363" min="15363" style="78" width="14.86"/>
    <col collapsed="false" customWidth="true" hidden="false" outlineLevel="0" max="15364" min="15364" style="78" width="9.71"/>
    <col collapsed="false" customWidth="true" hidden="false" outlineLevel="0" max="15365" min="15365" style="78" width="14.57"/>
    <col collapsed="false" customWidth="true" hidden="false" outlineLevel="0" max="15366" min="15366" style="78" width="10.71"/>
    <col collapsed="false" customWidth="true" hidden="false" outlineLevel="0" max="15367" min="15367" style="78" width="13.15"/>
    <col collapsed="false" customWidth="true" hidden="false" outlineLevel="0" max="15368" min="15368" style="78" width="6.29"/>
    <col collapsed="false" customWidth="true" hidden="false" outlineLevel="0" max="15369" min="15369" style="78" width="26"/>
    <col collapsed="false" customWidth="true" hidden="false" outlineLevel="0" max="15370" min="15370" style="78" width="34.85"/>
    <col collapsed="false" customWidth="true" hidden="false" outlineLevel="0" max="15371" min="15371" style="78" width="19"/>
    <col collapsed="false" customWidth="false" hidden="false" outlineLevel="0" max="15372" min="15372" style="78" width="9.14"/>
    <col collapsed="false" customWidth="true" hidden="false" outlineLevel="0" max="15374" min="15373" style="78" width="22"/>
    <col collapsed="false" customWidth="false" hidden="false" outlineLevel="0" max="15616" min="15375" style="78" width="9.14"/>
    <col collapsed="false" customWidth="true" hidden="false" outlineLevel="0" max="15618" min="15617" style="78" width="7"/>
    <col collapsed="false" customWidth="true" hidden="false" outlineLevel="0" max="15619" min="15619" style="78" width="14.86"/>
    <col collapsed="false" customWidth="true" hidden="false" outlineLevel="0" max="15620" min="15620" style="78" width="9.71"/>
    <col collapsed="false" customWidth="true" hidden="false" outlineLevel="0" max="15621" min="15621" style="78" width="14.57"/>
    <col collapsed="false" customWidth="true" hidden="false" outlineLevel="0" max="15622" min="15622" style="78" width="10.71"/>
    <col collapsed="false" customWidth="true" hidden="false" outlineLevel="0" max="15623" min="15623" style="78" width="13.15"/>
    <col collapsed="false" customWidth="true" hidden="false" outlineLevel="0" max="15624" min="15624" style="78" width="6.29"/>
    <col collapsed="false" customWidth="true" hidden="false" outlineLevel="0" max="15625" min="15625" style="78" width="26"/>
    <col collapsed="false" customWidth="true" hidden="false" outlineLevel="0" max="15626" min="15626" style="78" width="34.85"/>
    <col collapsed="false" customWidth="true" hidden="false" outlineLevel="0" max="15627" min="15627" style="78" width="19"/>
    <col collapsed="false" customWidth="false" hidden="false" outlineLevel="0" max="15628" min="15628" style="78" width="9.14"/>
    <col collapsed="false" customWidth="true" hidden="false" outlineLevel="0" max="15630" min="15629" style="78" width="22"/>
    <col collapsed="false" customWidth="false" hidden="false" outlineLevel="0" max="15872" min="15631" style="78" width="9.14"/>
    <col collapsed="false" customWidth="true" hidden="false" outlineLevel="0" max="15874" min="15873" style="78" width="7"/>
    <col collapsed="false" customWidth="true" hidden="false" outlineLevel="0" max="15875" min="15875" style="78" width="14.86"/>
    <col collapsed="false" customWidth="true" hidden="false" outlineLevel="0" max="15876" min="15876" style="78" width="9.71"/>
    <col collapsed="false" customWidth="true" hidden="false" outlineLevel="0" max="15877" min="15877" style="78" width="14.57"/>
    <col collapsed="false" customWidth="true" hidden="false" outlineLevel="0" max="15878" min="15878" style="78" width="10.71"/>
    <col collapsed="false" customWidth="true" hidden="false" outlineLevel="0" max="15879" min="15879" style="78" width="13.15"/>
    <col collapsed="false" customWidth="true" hidden="false" outlineLevel="0" max="15880" min="15880" style="78" width="6.29"/>
    <col collapsed="false" customWidth="true" hidden="false" outlineLevel="0" max="15881" min="15881" style="78" width="26"/>
    <col collapsed="false" customWidth="true" hidden="false" outlineLevel="0" max="15882" min="15882" style="78" width="34.85"/>
    <col collapsed="false" customWidth="true" hidden="false" outlineLevel="0" max="15883" min="15883" style="78" width="19"/>
    <col collapsed="false" customWidth="false" hidden="false" outlineLevel="0" max="15884" min="15884" style="78" width="9.14"/>
    <col collapsed="false" customWidth="true" hidden="false" outlineLevel="0" max="15886" min="15885" style="78" width="22"/>
    <col collapsed="false" customWidth="false" hidden="false" outlineLevel="0" max="16128" min="15887" style="78" width="9.14"/>
    <col collapsed="false" customWidth="true" hidden="false" outlineLevel="0" max="16130" min="16129" style="78" width="7"/>
    <col collapsed="false" customWidth="true" hidden="false" outlineLevel="0" max="16131" min="16131" style="78" width="14.86"/>
    <col collapsed="false" customWidth="true" hidden="false" outlineLevel="0" max="16132" min="16132" style="78" width="9.71"/>
    <col collapsed="false" customWidth="true" hidden="false" outlineLevel="0" max="16133" min="16133" style="78" width="14.57"/>
    <col collapsed="false" customWidth="true" hidden="false" outlineLevel="0" max="16134" min="16134" style="78" width="10.71"/>
    <col collapsed="false" customWidth="true" hidden="false" outlineLevel="0" max="16135" min="16135" style="78" width="13.15"/>
    <col collapsed="false" customWidth="true" hidden="false" outlineLevel="0" max="16136" min="16136" style="78" width="6.29"/>
    <col collapsed="false" customWidth="true" hidden="false" outlineLevel="0" max="16137" min="16137" style="78" width="26"/>
    <col collapsed="false" customWidth="true" hidden="false" outlineLevel="0" max="16138" min="16138" style="78" width="34.85"/>
    <col collapsed="false" customWidth="true" hidden="false" outlineLevel="0" max="16139" min="16139" style="78" width="19"/>
    <col collapsed="false" customWidth="false" hidden="false" outlineLevel="0" max="16140" min="16140" style="78" width="9.14"/>
    <col collapsed="false" customWidth="true" hidden="false" outlineLevel="0" max="16142" min="16141" style="78" width="22"/>
    <col collapsed="false" customWidth="false" hidden="false" outlineLevel="0" max="16384" min="16143" style="78" width="9.14"/>
  </cols>
  <sheetData>
    <row r="1" s="79" customFormat="true" ht="21" hidden="false" customHeight="true" outlineLevel="0" collapsed="false">
      <c r="A1" s="49" t="s">
        <v>114</v>
      </c>
      <c r="B1" s="49"/>
      <c r="C1" s="49"/>
      <c r="D1" s="49"/>
      <c r="E1" s="49"/>
      <c r="F1" s="49"/>
      <c r="G1" s="49"/>
      <c r="H1" s="49"/>
      <c r="I1" s="49"/>
      <c r="J1" s="49"/>
      <c r="K1" s="49"/>
    </row>
    <row r="2" customFormat="false" ht="11.25" hidden="true" customHeight="false" outlineLevel="0" collapsed="false"/>
    <row r="3" customFormat="false" ht="11.25" hidden="true" customHeight="false" outlineLevel="0" collapsed="false">
      <c r="D3" s="80" t="s">
        <v>115</v>
      </c>
    </row>
    <row r="4" customFormat="false" ht="22.5" hidden="true" customHeight="false" outlineLevel="0" collapsed="false">
      <c r="D4" s="81" t="s">
        <v>116</v>
      </c>
    </row>
    <row r="5" customFormat="false" ht="22.5" hidden="true" customHeight="false" outlineLevel="0" collapsed="false">
      <c r="D5" s="81" t="s">
        <v>117</v>
      </c>
    </row>
    <row r="6" customFormat="false" ht="11.25" hidden="true" customHeight="false" outlineLevel="0" collapsed="false">
      <c r="D6" s="81" t="s">
        <v>118</v>
      </c>
    </row>
    <row r="7" customFormat="false" ht="22.5" hidden="true" customHeight="false" outlineLevel="0" collapsed="false">
      <c r="D7" s="81" t="s">
        <v>119</v>
      </c>
    </row>
    <row r="8" customFormat="false" ht="11.25" hidden="true" customHeight="false" outlineLevel="0" collapsed="false">
      <c r="D8" s="81" t="s">
        <v>120</v>
      </c>
    </row>
    <row r="9" customFormat="false" ht="11.25" hidden="true" customHeight="false" outlineLevel="0" collapsed="false">
      <c r="D9" s="81" t="s">
        <v>121</v>
      </c>
    </row>
    <row r="10" customFormat="false" ht="22.5" hidden="true" customHeight="false" outlineLevel="0" collapsed="false">
      <c r="D10" s="81" t="s">
        <v>122</v>
      </c>
    </row>
    <row r="11" customFormat="false" ht="22.5" hidden="true" customHeight="false" outlineLevel="0" collapsed="false">
      <c r="D11" s="81" t="s">
        <v>123</v>
      </c>
    </row>
    <row r="12" customFormat="false" ht="11.25" hidden="true" customHeight="false" outlineLevel="0" collapsed="false">
      <c r="D12" s="81" t="s">
        <v>124</v>
      </c>
    </row>
    <row r="13" customFormat="false" ht="22.5" hidden="true" customHeight="false" outlineLevel="0" collapsed="false">
      <c r="D13" s="81" t="s">
        <v>125</v>
      </c>
    </row>
    <row r="14" customFormat="false" ht="22.5" hidden="true" customHeight="false" outlineLevel="0" collapsed="false">
      <c r="D14" s="82" t="s">
        <v>126</v>
      </c>
    </row>
    <row r="15" customFormat="false" ht="11.25" hidden="true" customHeight="false" outlineLevel="0" collapsed="false">
      <c r="D15" s="81" t="s">
        <v>127</v>
      </c>
    </row>
    <row r="16" customFormat="false" ht="11.25" hidden="true" customHeight="false" outlineLevel="0" collapsed="false">
      <c r="D16" s="81" t="s">
        <v>128</v>
      </c>
    </row>
    <row r="17" customFormat="false" ht="11.25" hidden="true" customHeight="false" outlineLevel="0" collapsed="false">
      <c r="D17" s="81" t="s">
        <v>129</v>
      </c>
    </row>
    <row r="18" customFormat="false" ht="11.25" hidden="true" customHeight="false" outlineLevel="0" collapsed="false">
      <c r="D18" s="82" t="s">
        <v>130</v>
      </c>
    </row>
    <row r="19" customFormat="false" ht="11.25" hidden="true" customHeight="false" outlineLevel="0" collapsed="false">
      <c r="D19" s="81" t="s">
        <v>131</v>
      </c>
    </row>
    <row r="20" customFormat="false" ht="11.25" hidden="true" customHeight="false" outlineLevel="0" collapsed="false">
      <c r="D20" s="81" t="s">
        <v>132</v>
      </c>
    </row>
    <row r="21" customFormat="false" ht="11.25" hidden="true" customHeight="false" outlineLevel="0" collapsed="false">
      <c r="D21" s="81" t="s">
        <v>133</v>
      </c>
    </row>
    <row r="22" customFormat="false" ht="11.25" hidden="true" customHeight="false" outlineLevel="0" collapsed="false">
      <c r="D22" s="82" t="s">
        <v>134</v>
      </c>
    </row>
    <row r="23" customFormat="false" ht="11.25" hidden="true" customHeight="false" outlineLevel="0" collapsed="false">
      <c r="D23" s="81" t="s">
        <v>135</v>
      </c>
    </row>
    <row r="24" customFormat="false" ht="11.25" hidden="true" customHeight="false" outlineLevel="0" collapsed="false">
      <c r="D24" s="81" t="s">
        <v>136</v>
      </c>
    </row>
    <row r="25" customFormat="false" ht="11.25" hidden="true" customHeight="false" outlineLevel="0" collapsed="false">
      <c r="D25" s="81" t="s">
        <v>137</v>
      </c>
    </row>
    <row r="26" customFormat="false" ht="11.25" hidden="true" customHeight="false" outlineLevel="0" collapsed="false">
      <c r="D26" s="81" t="s">
        <v>138</v>
      </c>
    </row>
    <row r="27" customFormat="false" ht="11.25" hidden="true" customHeight="false" outlineLevel="0" collapsed="false">
      <c r="D27" s="82" t="s">
        <v>139</v>
      </c>
    </row>
    <row r="28" customFormat="false" ht="11.25" hidden="true" customHeight="false" outlineLevel="0" collapsed="false">
      <c r="D28" s="81" t="s">
        <v>140</v>
      </c>
    </row>
    <row r="29" customFormat="false" ht="11.25" hidden="true" customHeight="false" outlineLevel="0" collapsed="false">
      <c r="D29" s="81" t="s">
        <v>141</v>
      </c>
    </row>
    <row r="30" customFormat="false" ht="11.25" hidden="true" customHeight="false" outlineLevel="0" collapsed="false">
      <c r="D30" s="81" t="s">
        <v>142</v>
      </c>
    </row>
    <row r="31" s="85" customFormat="true" ht="11.25" hidden="true" customHeight="false" outlineLevel="0" collapsed="false">
      <c r="A31" s="83"/>
      <c r="B31" s="83"/>
      <c r="C31" s="83"/>
      <c r="D31" s="84" t="s">
        <v>143</v>
      </c>
      <c r="E31" s="83"/>
      <c r="F31" s="83"/>
      <c r="G31" s="83"/>
      <c r="H31" s="83"/>
      <c r="I31" s="83"/>
      <c r="J31" s="83"/>
      <c r="K31" s="83"/>
    </row>
    <row r="32" customFormat="false" ht="11.25" hidden="true" customHeight="false" outlineLevel="0" collapsed="false">
      <c r="A32" s="86"/>
      <c r="B32" s="86"/>
      <c r="C32" s="86"/>
      <c r="D32" s="87" t="s">
        <v>144</v>
      </c>
      <c r="E32" s="86"/>
      <c r="F32" s="86"/>
      <c r="G32" s="86"/>
      <c r="H32" s="86"/>
      <c r="I32" s="86"/>
      <c r="J32" s="86"/>
      <c r="K32" s="86"/>
    </row>
    <row r="33" customFormat="false" ht="22.5" hidden="true" customHeight="true" outlineLevel="0" collapsed="false">
      <c r="A33" s="86"/>
      <c r="B33" s="86"/>
      <c r="C33" s="86"/>
      <c r="D33" s="88" t="s">
        <v>145</v>
      </c>
      <c r="E33" s="88"/>
      <c r="F33" s="86"/>
      <c r="G33" s="86"/>
      <c r="H33" s="86"/>
      <c r="I33" s="86"/>
      <c r="J33" s="86"/>
      <c r="K33" s="86"/>
    </row>
    <row r="34" customFormat="false" ht="11.25" hidden="true" customHeight="false" outlineLevel="0" collapsed="false">
      <c r="A34" s="86"/>
      <c r="B34" s="86"/>
      <c r="C34" s="86"/>
      <c r="D34" s="89" t="n">
        <v>4290</v>
      </c>
      <c r="E34" s="90" t="s">
        <v>146</v>
      </c>
      <c r="F34" s="86"/>
      <c r="G34" s="86"/>
      <c r="H34" s="86"/>
      <c r="I34" s="86"/>
      <c r="J34" s="86"/>
      <c r="K34" s="86"/>
    </row>
    <row r="35" customFormat="false" ht="22.5" hidden="true" customHeight="false" outlineLevel="0" collapsed="false">
      <c r="A35" s="86"/>
      <c r="B35" s="86"/>
      <c r="C35" s="86"/>
      <c r="D35" s="89" t="n">
        <v>5082</v>
      </c>
      <c r="E35" s="90" t="s">
        <v>147</v>
      </c>
      <c r="F35" s="86"/>
      <c r="G35" s="86"/>
      <c r="H35" s="86"/>
      <c r="I35" s="86"/>
      <c r="J35" s="86"/>
      <c r="K35" s="86"/>
    </row>
    <row r="36" customFormat="false" ht="22.5" hidden="true" customHeight="false" outlineLevel="0" collapsed="false">
      <c r="A36" s="86"/>
      <c r="B36" s="86"/>
      <c r="C36" s="86"/>
      <c r="D36" s="89" t="n">
        <v>4356</v>
      </c>
      <c r="E36" s="90" t="s">
        <v>148</v>
      </c>
      <c r="F36" s="86"/>
      <c r="G36" s="86"/>
      <c r="H36" s="86"/>
      <c r="I36" s="86"/>
      <c r="J36" s="86"/>
      <c r="K36" s="86"/>
    </row>
    <row r="37" customFormat="false" ht="22.5" hidden="true" customHeight="false" outlineLevel="0" collapsed="false">
      <c r="A37" s="86"/>
      <c r="B37" s="86"/>
      <c r="C37" s="86"/>
      <c r="D37" s="89" t="n">
        <v>5929</v>
      </c>
      <c r="E37" s="90" t="s">
        <v>149</v>
      </c>
      <c r="F37" s="86"/>
      <c r="G37" s="86"/>
      <c r="H37" s="86"/>
      <c r="I37" s="86"/>
      <c r="J37" s="86"/>
      <c r="K37" s="86"/>
    </row>
    <row r="38" customFormat="false" ht="11.25" hidden="true" customHeight="false" outlineLevel="0" collapsed="false">
      <c r="A38" s="86"/>
      <c r="B38" s="86"/>
      <c r="C38" s="86"/>
      <c r="D38" s="89" t="n">
        <v>5005</v>
      </c>
      <c r="E38" s="90" t="s">
        <v>150</v>
      </c>
      <c r="F38" s="86"/>
      <c r="G38" s="86"/>
      <c r="H38" s="86"/>
      <c r="I38" s="86"/>
      <c r="J38" s="86"/>
      <c r="K38" s="86"/>
    </row>
    <row r="39" customFormat="false" ht="12" hidden="true" customHeight="false" outlineLevel="0" collapsed="false">
      <c r="A39" s="86"/>
      <c r="B39" s="86"/>
      <c r="C39" s="86"/>
      <c r="D39" s="91" t="n">
        <v>4225</v>
      </c>
      <c r="E39" s="92" t="s">
        <v>151</v>
      </c>
      <c r="F39" s="86"/>
      <c r="G39" s="86"/>
      <c r="H39" s="86"/>
      <c r="I39" s="86"/>
      <c r="J39" s="86"/>
      <c r="K39" s="86"/>
    </row>
    <row r="40" customFormat="false" ht="8.25" hidden="false" customHeight="true" outlineLevel="0" collapsed="false"/>
    <row r="41" s="79" customFormat="true" ht="12.75" hidden="false" customHeight="true" outlineLevel="0" collapsed="false">
      <c r="A41" s="93" t="s">
        <v>152</v>
      </c>
      <c r="B41" s="93"/>
      <c r="C41" s="93"/>
      <c r="D41" s="93"/>
      <c r="E41" s="93"/>
      <c r="F41" s="93"/>
      <c r="G41" s="93"/>
      <c r="H41" s="93"/>
      <c r="I41" s="93"/>
      <c r="J41" s="93"/>
      <c r="K41" s="93"/>
    </row>
    <row r="42" s="79" customFormat="true" ht="12.75" hidden="false" customHeight="true" outlineLevel="0" collapsed="false">
      <c r="A42" s="94" t="s">
        <v>153</v>
      </c>
      <c r="B42" s="94"/>
      <c r="C42" s="94"/>
      <c r="D42" s="94"/>
      <c r="E42" s="94"/>
      <c r="F42" s="94"/>
      <c r="G42" s="94"/>
      <c r="H42" s="94"/>
      <c r="I42" s="94"/>
      <c r="J42" s="94"/>
      <c r="K42" s="94"/>
    </row>
    <row r="43" s="79" customFormat="true" ht="15" hidden="false" customHeight="true" outlineLevel="0" collapsed="false">
      <c r="A43" s="95" t="s">
        <v>154</v>
      </c>
      <c r="B43" s="95"/>
      <c r="C43" s="95"/>
      <c r="D43" s="95"/>
      <c r="E43" s="95"/>
      <c r="F43" s="95"/>
      <c r="G43" s="95"/>
      <c r="H43" s="95"/>
      <c r="I43" s="95"/>
      <c r="J43" s="95"/>
      <c r="K43" s="95"/>
    </row>
    <row r="44" s="79" customFormat="true" ht="15.75" hidden="false" customHeight="true" outlineLevel="0" collapsed="false">
      <c r="A44" s="96" t="s">
        <v>155</v>
      </c>
      <c r="B44" s="96"/>
      <c r="C44" s="96"/>
      <c r="D44" s="96"/>
      <c r="E44" s="96"/>
      <c r="F44" s="96"/>
      <c r="G44" s="96"/>
      <c r="H44" s="96"/>
      <c r="I44" s="96"/>
      <c r="J44" s="96"/>
      <c r="K44" s="96"/>
    </row>
    <row r="45" customFormat="false" ht="9" hidden="false" customHeight="true" outlineLevel="0" collapsed="false"/>
    <row r="46" customFormat="false" ht="15.75" hidden="false" customHeight="false" outlineLevel="0" collapsed="false">
      <c r="A46" s="97" t="s">
        <v>156</v>
      </c>
      <c r="B46" s="97"/>
      <c r="C46" s="97"/>
      <c r="D46" s="97"/>
      <c r="E46" s="97"/>
      <c r="F46" s="97"/>
      <c r="G46" s="97"/>
      <c r="H46" s="97"/>
      <c r="I46" s="97"/>
      <c r="J46" s="97"/>
      <c r="K46" s="97"/>
    </row>
    <row r="47" s="101" customFormat="true" ht="12.75" hidden="false" customHeight="true" outlineLevel="0" collapsed="false">
      <c r="A47" s="98" t="s">
        <v>157</v>
      </c>
      <c r="B47" s="99"/>
      <c r="C47" s="100" t="s">
        <v>158</v>
      </c>
      <c r="D47" s="100"/>
      <c r="E47" s="100"/>
      <c r="F47" s="100"/>
      <c r="G47" s="100"/>
      <c r="H47" s="100"/>
      <c r="I47" s="100"/>
      <c r="J47" s="100"/>
      <c r="K47" s="100"/>
    </row>
    <row r="48" s="104" customFormat="true" ht="11.25" hidden="false" customHeight="true" outlineLevel="0" collapsed="false">
      <c r="A48" s="102"/>
      <c r="B48" s="102" t="s">
        <v>159</v>
      </c>
      <c r="C48" s="102" t="s">
        <v>160</v>
      </c>
      <c r="D48" s="102" t="s">
        <v>161</v>
      </c>
      <c r="E48" s="102" t="s">
        <v>130</v>
      </c>
      <c r="F48" s="102" t="s">
        <v>162</v>
      </c>
      <c r="G48" s="102" t="s">
        <v>134</v>
      </c>
      <c r="H48" s="103" t="s">
        <v>163</v>
      </c>
      <c r="I48" s="103"/>
      <c r="J48" s="103"/>
      <c r="K48" s="103"/>
    </row>
    <row r="49" s="104" customFormat="true" ht="11.25" hidden="false" customHeight="true" outlineLevel="0" collapsed="false">
      <c r="A49" s="102"/>
      <c r="B49" s="102"/>
      <c r="C49" s="102"/>
      <c r="D49" s="102"/>
      <c r="E49" s="102"/>
      <c r="F49" s="102"/>
      <c r="G49" s="102"/>
      <c r="H49" s="105" t="s">
        <v>164</v>
      </c>
      <c r="I49" s="105"/>
      <c r="J49" s="102" t="s">
        <v>165</v>
      </c>
      <c r="K49" s="102" t="s">
        <v>166</v>
      </c>
    </row>
    <row r="50" s="104" customFormat="true" ht="33.75" hidden="false" customHeight="false" outlineLevel="0" collapsed="false">
      <c r="A50" s="106" t="n">
        <v>1</v>
      </c>
      <c r="B50" s="107" t="s">
        <v>167</v>
      </c>
      <c r="C50" s="108" t="n">
        <v>43891</v>
      </c>
      <c r="D50" s="109" t="s">
        <v>128</v>
      </c>
      <c r="E50" s="109" t="s">
        <v>132</v>
      </c>
      <c r="F50" s="110" t="str">
        <f aca="false">IF(OR((CODE($D50)*CODE($E50))=$D$36,(CODE($D50)*CODE($E50))=$D$35),$D$15,IF(OR((CODE($D50)*CODE($E50))=$D$34,(CODE($D50)*CODE($E50))=$D$37),$D$16,IF(OR((CODE($D50)*CODE($E50))=$D$38,(CODE($D50)*CODE($E50))=$D$39),$D$17,)))</f>
        <v>Média</v>
      </c>
      <c r="G50" s="109" t="s">
        <v>135</v>
      </c>
      <c r="H50" s="111"/>
      <c r="I50" s="111"/>
      <c r="J50" s="112"/>
      <c r="K50" s="112" t="s">
        <v>168</v>
      </c>
    </row>
    <row r="51" s="104" customFormat="true" ht="11.25" hidden="false" customHeight="true" outlineLevel="0" collapsed="false">
      <c r="A51" s="106"/>
      <c r="B51" s="107"/>
      <c r="C51" s="108"/>
      <c r="D51" s="109" t="s">
        <v>127</v>
      </c>
      <c r="E51" s="109"/>
      <c r="F51" s="110" t="n">
        <f aca="false">IF(OR((CODE($D51)*CODE($E51))=$D$36,(CODE($D51)*CODE($E51))=$D$35),$D$15,IF(OR((CODE($D51)*CODE($E51))=$D$34,(CODE($D51)*CODE($E51))=$D$37),$D$16,IF(OR((CODE($D51)*CODE($E51))=$D$38,(CODE($D51)*CODE($E51))=$D$39),$D$17,)))</f>
        <v>0</v>
      </c>
      <c r="G51" s="109"/>
      <c r="H51" s="111"/>
      <c r="I51" s="113"/>
      <c r="J51" s="112"/>
      <c r="K51" s="112"/>
    </row>
    <row r="52" s="104" customFormat="true" ht="11.25" hidden="false" customHeight="true" outlineLevel="0" collapsed="false">
      <c r="A52" s="106"/>
      <c r="B52" s="107"/>
      <c r="C52" s="108"/>
      <c r="D52" s="109"/>
      <c r="E52" s="109"/>
      <c r="F52" s="110" t="n">
        <f aca="false">IF(OR((CODE($D52)*CODE($E52))=$D$36,(CODE($D52)*CODE($E52))=$D$35),$D$15,IF(OR((CODE($D52)*CODE($E52))=$D$34,(CODE($D52)*CODE($E52))=$D$37),$D$16,IF(OR((CODE($D52)*CODE($E52))=$D$38,(CODE($D52)*CODE($E52))=$D$39),$D$17,)))</f>
        <v>0</v>
      </c>
      <c r="G52" s="109"/>
      <c r="H52" s="111"/>
      <c r="I52" s="113"/>
      <c r="J52" s="112"/>
      <c r="K52" s="112"/>
    </row>
    <row r="53" s="104" customFormat="true" ht="11.25" hidden="false" customHeight="true" outlineLevel="0" collapsed="false">
      <c r="A53" s="106"/>
      <c r="B53" s="107"/>
      <c r="C53" s="108"/>
      <c r="D53" s="109"/>
      <c r="E53" s="109"/>
      <c r="F53" s="110" t="n">
        <f aca="false">IF(OR((CODE($D53)*CODE($E53))=$D$36,(CODE($D53)*CODE($E53))=$D$35),$D$15,IF(OR((CODE($D53)*CODE($E53))=$D$34,(CODE($D53)*CODE($E53))=$D$37),$D$16,IF(OR((CODE($D53)*CODE($E53))=$D$38,(CODE($D53)*CODE($E53))=$D$39),$D$17,)))</f>
        <v>0</v>
      </c>
      <c r="G53" s="109"/>
      <c r="H53" s="111"/>
      <c r="I53" s="113"/>
      <c r="J53" s="112"/>
      <c r="K53" s="112"/>
    </row>
    <row r="54" s="104" customFormat="true" ht="11.25" hidden="false" customHeight="true" outlineLevel="0" collapsed="false">
      <c r="A54" s="106"/>
      <c r="B54" s="107"/>
      <c r="C54" s="108"/>
      <c r="D54" s="109"/>
      <c r="E54" s="109"/>
      <c r="F54" s="110" t="n">
        <f aca="false">IF(OR((CODE($D54)*CODE($E54))=$D$36,(CODE($D54)*CODE($E54))=$D$35),$D$15,IF(OR((CODE($D54)*CODE($E54))=$D$34,(CODE($D54)*CODE($E54))=$D$37),$D$16,IF(OR((CODE($D54)*CODE($E54))=$D$38,(CODE($D54)*CODE($E54))=$D$39),$D$17,)))</f>
        <v>0</v>
      </c>
      <c r="G54" s="109"/>
      <c r="H54" s="111"/>
      <c r="I54" s="113"/>
      <c r="J54" s="112"/>
      <c r="K54" s="112"/>
    </row>
    <row r="55" s="104" customFormat="true" ht="11.25" hidden="false" customHeight="true" outlineLevel="0" collapsed="false">
      <c r="A55" s="106"/>
      <c r="B55" s="107"/>
      <c r="C55" s="108"/>
      <c r="D55" s="109"/>
      <c r="E55" s="109"/>
      <c r="F55" s="110" t="n">
        <f aca="false">IF(OR((CODE($D55)*CODE($E55))=$D$36,(CODE($D55)*CODE($E55))=$D$35),$D$15,IF(OR((CODE($D55)*CODE($E55))=$D$34,(CODE($D55)*CODE($E55))=$D$37),$D$16,IF(OR((CODE($D55)*CODE($E55))=$D$38,(CODE($D55)*CODE($E55))=$D$39),$D$17,)))</f>
        <v>0</v>
      </c>
      <c r="G55" s="109"/>
      <c r="H55" s="111"/>
      <c r="I55" s="113"/>
      <c r="J55" s="112"/>
      <c r="K55" s="112"/>
    </row>
    <row r="56" s="104" customFormat="true" ht="11.25" hidden="false" customHeight="true" outlineLevel="0" collapsed="false">
      <c r="A56" s="106"/>
      <c r="B56" s="107"/>
      <c r="C56" s="108"/>
      <c r="D56" s="109"/>
      <c r="E56" s="109"/>
      <c r="F56" s="110" t="n">
        <f aca="false">IF(OR((CODE($D56)*CODE($E56))=$D$36,(CODE($D56)*CODE($E56))=$D$35),$D$15,IF(OR((CODE($D56)*CODE($E56))=$D$34,(CODE($D56)*CODE($E56))=$D$37),$D$16,IF(OR((CODE($D56)*CODE($E56))=$D$38,(CODE($D56)*CODE($E56))=$D$39),$D$17,)))</f>
        <v>0</v>
      </c>
      <c r="G56" s="109"/>
      <c r="H56" s="111"/>
      <c r="I56" s="113"/>
      <c r="J56" s="112"/>
      <c r="K56" s="112"/>
    </row>
    <row r="57" s="104" customFormat="true" ht="11.25" hidden="false" customHeight="true" outlineLevel="0" collapsed="false">
      <c r="A57" s="106"/>
      <c r="B57" s="107"/>
      <c r="C57" s="108"/>
      <c r="D57" s="109"/>
      <c r="E57" s="109"/>
      <c r="F57" s="110" t="n">
        <f aca="false">IF(OR((CODE($D57)*CODE($E57))=$D$36,(CODE($D57)*CODE($E57))=$D$35),$D$15,IF(OR((CODE($D57)*CODE($E57))=$D$34,(CODE($D57)*CODE($E57))=$D$37),$D$16,IF(OR((CODE($D57)*CODE($E57))=$D$38,(CODE($D57)*CODE($E57))=$D$39),$D$17,)))</f>
        <v>0</v>
      </c>
      <c r="G57" s="109"/>
      <c r="H57" s="111"/>
      <c r="I57" s="113"/>
      <c r="J57" s="112"/>
      <c r="K57" s="112"/>
    </row>
    <row r="58" s="104" customFormat="true" ht="11.25" hidden="false" customHeight="true" outlineLevel="0" collapsed="false">
      <c r="A58" s="106"/>
      <c r="B58" s="107"/>
      <c r="C58" s="108"/>
      <c r="D58" s="109"/>
      <c r="E58" s="109"/>
      <c r="F58" s="110" t="n">
        <f aca="false">IF(OR((CODE($D58)*CODE($E58))=$D$36,(CODE($D58)*CODE($E58))=$D$35),$D$15,IF(OR((CODE($D58)*CODE($E58))=$D$34,(CODE($D58)*CODE($E58))=$D$37),$D$16,IF(OR((CODE($D58)*CODE($E58))=$D$38,(CODE($D58)*CODE($E58))=$D$39),$D$17,)))</f>
        <v>0</v>
      </c>
      <c r="G58" s="109"/>
      <c r="H58" s="111"/>
      <c r="I58" s="113"/>
      <c r="J58" s="112"/>
      <c r="K58" s="112"/>
    </row>
    <row r="59" s="104" customFormat="true" ht="11.25" hidden="false" customHeight="true" outlineLevel="0" collapsed="false">
      <c r="A59" s="106"/>
      <c r="B59" s="107"/>
      <c r="C59" s="108"/>
      <c r="D59" s="109"/>
      <c r="E59" s="109"/>
      <c r="F59" s="110" t="n">
        <f aca="false">IF(OR((CODE($D59)*CODE($E59))=$D$36,(CODE($D59)*CODE($E59))=$D$35),$D$15,IF(OR((CODE($D59)*CODE($E59))=$D$34,(CODE($D59)*CODE($E59))=$D$37),$D$16,IF(OR((CODE($D59)*CODE($E59))=$D$38,(CODE($D59)*CODE($E59))=$D$39),$D$17,)))</f>
        <v>0</v>
      </c>
      <c r="G59" s="109"/>
      <c r="H59" s="111"/>
      <c r="I59" s="111"/>
      <c r="J59" s="112"/>
      <c r="K59" s="112"/>
    </row>
    <row r="60" s="104" customFormat="true" ht="11.25" hidden="false" customHeight="true" outlineLevel="0" collapsed="false">
      <c r="A60" s="106"/>
      <c r="B60" s="107"/>
      <c r="C60" s="108"/>
      <c r="D60" s="109"/>
      <c r="E60" s="109"/>
      <c r="F60" s="110" t="n">
        <f aca="false">IF(OR((CODE($D60)*CODE($E60))=$D$36,(CODE($D60)*CODE($E60))=$D$35),$D$15,IF(OR((CODE($D60)*CODE($E60))=$D$34,(CODE($D60)*CODE($E60))=$D$37),$D$16,IF(OR((CODE($D60)*CODE($E60))=$D$38,(CODE($D60)*CODE($E60))=$D$39),$D$17,)))</f>
        <v>0</v>
      </c>
      <c r="G60" s="109"/>
      <c r="H60" s="111"/>
      <c r="I60" s="111"/>
      <c r="J60" s="112"/>
      <c r="K60" s="112"/>
    </row>
  </sheetData>
  <mergeCells count="20">
    <mergeCell ref="A1:K1"/>
    <mergeCell ref="D33:E33"/>
    <mergeCell ref="A41:K41"/>
    <mergeCell ref="A42:K42"/>
    <mergeCell ref="A43:K43"/>
    <mergeCell ref="A44:K44"/>
    <mergeCell ref="A46:K46"/>
    <mergeCell ref="C47:K47"/>
    <mergeCell ref="A48:A49"/>
    <mergeCell ref="B48:B49"/>
    <mergeCell ref="C48:C49"/>
    <mergeCell ref="D48:D49"/>
    <mergeCell ref="E48:E49"/>
    <mergeCell ref="F48:F49"/>
    <mergeCell ref="G48:G49"/>
    <mergeCell ref="H48:K48"/>
    <mergeCell ref="H49:I49"/>
    <mergeCell ref="H50:I50"/>
    <mergeCell ref="H59:I59"/>
    <mergeCell ref="H60:I60"/>
  </mergeCells>
  <conditionalFormatting sqref="F50:F60">
    <cfRule type="cellIs" priority="2" operator="equal" aboveAverage="0" equalAverage="0" bottom="0" percent="0" rank="0" text="" dxfId="7">
      <formula>$D$15</formula>
    </cfRule>
    <cfRule type="cellIs" priority="3" operator="equal" aboveAverage="0" equalAverage="0" bottom="0" percent="0" rank="0" text="" dxfId="8">
      <formula>$D$16</formula>
    </cfRule>
    <cfRule type="cellIs" priority="4" operator="equal" aboveAverage="0" equalAverage="0" bottom="0" percent="0" rank="0" text="" dxfId="9">
      <formula>$D$17</formula>
    </cfRule>
  </conditionalFormatting>
  <dataValidations count="3">
    <dataValidation allowBlank="true" errorStyle="stop" operator="between" showDropDown="false" showErrorMessage="true" showInputMessage="true" sqref="G50:G60 JB50:JB60 SX50:SX60 ACT50:ACT60 AMP50:AMP60 AWL50:AWL60 BGH50:BGH60 BQD50:BQD60 BZZ50:BZZ60 CJV50:CJV60 CTR50:CTR60 DDN50:DDN60 DNJ50:DNJ60 DXF50:DXF60 EHB50:EHB60 EQX50:EQX60 FAT50:FAT60 FKP50:FKP60 FUL50:FUL60 GEH50:GEH60 GOD50:GOD60 GXZ50:GXZ60 HHV50:HHV60 HRR50:HRR60 IBN50:IBN60 ILJ50:ILJ60 IVF50:IVF60 JFB50:JFB60 JOX50:JOX60 JYT50:JYT60 KIP50:KIP60 KSL50:KSL60 LCH50:LCH60 LMD50:LMD60 LVZ50:LVZ60 MFV50:MFV60 MPR50:MPR60 MZN50:MZN60 NJJ50:NJJ60 NTF50:NTF60 ODB50:ODB60 OMX50:OMX60 OWT50:OWT60 PGP50:PGP60 PQL50:PQL60 QAH50:QAH60 QKD50:QKD60 QTZ50:QTZ60 RDV50:RDV60 RNR50:RNR60 RXN50:RXN60 SHJ50:SHJ60 SRF50:SRF60 TBB50:TBB60 TKX50:TKX60 TUT50:TUT60 UEP50:UEP60 UOL50:UOL60 UYH50:UYH60 VID50:VID60 VRZ50:VRZ60 WBV50:WBV60 WLR50:WLR60 WVN50:WVN60" type="list">
      <formula1>$D$23:$D$26</formula1>
      <formula2>0</formula2>
    </dataValidation>
    <dataValidation allowBlank="true" errorStyle="stop" operator="between" showDropDown="false" showErrorMessage="true" showInputMessage="true" sqref="D50:D60 IY50:IY60 SU50:SU60 ACQ50:ACQ60 AMM50:AMM60 AWI50:AWI60 BGE50:BGE60 BQA50:BQA60 BZW50:BZW60 CJS50:CJS60 CTO50:CTO60 DDK50:DDK60 DNG50:DNG60 DXC50:DXC60 EGY50:EGY60 EQU50:EQU60 FAQ50:FAQ60 FKM50:FKM60 FUI50:FUI60 GEE50:GEE60 GOA50:GOA60 GXW50:GXW60 HHS50:HHS60 HRO50:HRO60 IBK50:IBK60 ILG50:ILG60 IVC50:IVC60 JEY50:JEY60 JOU50:JOU60 JYQ50:JYQ60 KIM50:KIM60 KSI50:KSI60 LCE50:LCE60 LMA50:LMA60 LVW50:LVW60 MFS50:MFS60 MPO50:MPO60 MZK50:MZK60 NJG50:NJG60 NTC50:NTC60 OCY50:OCY60 OMU50:OMU60 OWQ50:OWQ60 PGM50:PGM60 PQI50:PQI60 QAE50:QAE60 QKA50:QKA60 QTW50:QTW60 RDS50:RDS60 RNO50:RNO60 RXK50:RXK60 SHG50:SHG60 SRC50:SRC60 TAY50:TAY60 TKU50:TKU60 TUQ50:TUQ60 UEM50:UEM60 UOI50:UOI60 UYE50:UYE60 VIA50:VIA60 VRW50:VRW60 WBS50:WBS60 WLO50:WLO60 WVK50:WVK60" type="list">
      <formula1>$D$15:$D$17</formula1>
      <formula2>0</formula2>
    </dataValidation>
    <dataValidation allowBlank="true" errorStyle="stop" operator="between" showDropDown="false" showErrorMessage="true" showInputMessage="true" sqref="E50:E60 IZ50:IZ60 SV50:SV60 ACR50:ACR60 AMN50:AMN60 AWJ50:AWJ60 BGF50:BGF60 BQB50:BQB60 BZX50:BZX60 CJT50:CJT60 CTP50:CTP60 DDL50:DDL60 DNH50:DNH60 DXD50:DXD60 EGZ50:EGZ60 EQV50:EQV60 FAR50:FAR60 FKN50:FKN60 FUJ50:FUJ60 GEF50:GEF60 GOB50:GOB60 GXX50:GXX60 HHT50:HHT60 HRP50:HRP60 IBL50:IBL60 ILH50:ILH60 IVD50:IVD60 JEZ50:JEZ60 JOV50:JOV60 JYR50:JYR60 KIN50:KIN60 KSJ50:KSJ60 LCF50:LCF60 LMB50:LMB60 LVX50:LVX60 MFT50:MFT60 MPP50:MPP60 MZL50:MZL60 NJH50:NJH60 NTD50:NTD60 OCZ50:OCZ60 OMV50:OMV60 OWR50:OWR60 PGN50:PGN60 PQJ50:PQJ60 QAF50:QAF60 QKB50:QKB60 QTX50:QTX60 RDT50:RDT60 RNP50:RNP60 RXL50:RXL60 SHH50:SHH60 SRD50:SRD60 TAZ50:TAZ60 TKV50:TKV60 TUR50:TUR60 UEN50:UEN60 UOJ50:UOJ60 UYF50:UYF60 VIB50:VIB60 VRX50:VRX60 WBT50:WBT60 WLP50:WLP60 WVL50:WVL60" type="list">
      <formula1>$D$19:$D$21</formula1>
      <formula2>0</formula2>
    </dataValidation>
  </dataValidation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ColWidth="9.1484375" defaultRowHeight="12" zeroHeight="false" outlineLevelRow="0" outlineLevelCol="0"/>
  <cols>
    <col collapsed="false" customWidth="true" hidden="false" outlineLevel="0" max="1" min="1" style="48" width="6.57"/>
    <col collapsed="false" customWidth="true" hidden="false" outlineLevel="0" max="2" min="2" style="6" width="48.57"/>
    <col collapsed="false" customWidth="true" hidden="false" outlineLevel="0" max="3" min="3" style="48" width="14.86"/>
    <col collapsed="false" customWidth="true" hidden="false" outlineLevel="0" max="4" min="4" style="6" width="14.14"/>
    <col collapsed="false" customWidth="false" hidden="false" outlineLevel="0" max="16384" min="5" style="6" width="9.14"/>
  </cols>
  <sheetData>
    <row r="1" customFormat="false" ht="18.75" hidden="false" customHeight="false" outlineLevel="0" collapsed="false">
      <c r="A1" s="114" t="s">
        <v>169</v>
      </c>
      <c r="B1" s="114"/>
      <c r="C1" s="114"/>
      <c r="D1" s="114"/>
    </row>
    <row r="2" customFormat="false" ht="12.75" hidden="false" customHeight="false" outlineLevel="0" collapsed="false">
      <c r="A2" s="54"/>
      <c r="B2" s="55"/>
      <c r="C2" s="56" t="s">
        <v>99</v>
      </c>
      <c r="D2" s="56"/>
    </row>
    <row r="3" customFormat="false" ht="12.75" hidden="false" customHeight="false" outlineLevel="0" collapsed="false">
      <c r="A3" s="58" t="s">
        <v>19</v>
      </c>
      <c r="B3" s="58" t="s">
        <v>170</v>
      </c>
      <c r="C3" s="58" t="s">
        <v>171</v>
      </c>
      <c r="D3" s="58" t="s">
        <v>172</v>
      </c>
    </row>
    <row r="4" customFormat="false" ht="12.75" hidden="false" customHeight="false" outlineLevel="0" collapsed="false">
      <c r="A4" s="62" t="n">
        <v>1</v>
      </c>
      <c r="B4" s="63" t="s">
        <v>173</v>
      </c>
      <c r="C4" s="64" t="n">
        <v>43132</v>
      </c>
      <c r="D4" s="109" t="s">
        <v>174</v>
      </c>
    </row>
    <row r="5" customFormat="false" ht="12.75" hidden="false" customHeight="false" outlineLevel="0" collapsed="false">
      <c r="A5" s="62" t="n">
        <v>2</v>
      </c>
      <c r="B5" s="63"/>
      <c r="C5" s="64"/>
      <c r="D5" s="109"/>
    </row>
    <row r="6" customFormat="false" ht="12.75" hidden="false" customHeight="false" outlineLevel="0" collapsed="false">
      <c r="A6" s="62" t="n">
        <v>3</v>
      </c>
      <c r="B6" s="63"/>
      <c r="C6" s="64"/>
      <c r="D6" s="109"/>
    </row>
    <row r="7" customFormat="false" ht="12.75" hidden="false" customHeight="false" outlineLevel="0" collapsed="false">
      <c r="A7" s="62" t="n">
        <v>4</v>
      </c>
      <c r="B7" s="63"/>
      <c r="C7" s="64"/>
      <c r="D7" s="109"/>
    </row>
    <row r="8" customFormat="false" ht="12.75" hidden="false" customHeight="false" outlineLevel="0" collapsed="false">
      <c r="A8" s="62" t="n">
        <v>5</v>
      </c>
      <c r="B8" s="63"/>
      <c r="C8" s="64"/>
      <c r="D8" s="109"/>
    </row>
    <row r="9" customFormat="false" ht="12.75" hidden="false" customHeight="false" outlineLevel="0" collapsed="false">
      <c r="A9" s="62" t="n">
        <v>6</v>
      </c>
      <c r="B9" s="63"/>
      <c r="C9" s="64"/>
      <c r="D9" s="109"/>
    </row>
    <row r="10" customFormat="false" ht="12.75" hidden="false" customHeight="false" outlineLevel="0" collapsed="false">
      <c r="A10" s="62" t="n">
        <v>7</v>
      </c>
      <c r="B10" s="63"/>
      <c r="C10" s="64"/>
      <c r="D10" s="109"/>
    </row>
    <row r="11" customFormat="false" ht="12.75" hidden="false" customHeight="false" outlineLevel="0" collapsed="false">
      <c r="A11" s="62" t="n">
        <v>8</v>
      </c>
      <c r="B11" s="63"/>
      <c r="C11" s="64"/>
      <c r="D11" s="109"/>
    </row>
    <row r="12" customFormat="false" ht="12.75" hidden="false" customHeight="false" outlineLevel="0" collapsed="false">
      <c r="A12" s="62" t="n">
        <v>9</v>
      </c>
      <c r="B12" s="63"/>
      <c r="C12" s="64"/>
      <c r="D12" s="109"/>
    </row>
    <row r="13" customFormat="false" ht="12.75" hidden="false" customHeight="false" outlineLevel="0" collapsed="false">
      <c r="A13" s="62" t="n">
        <v>10</v>
      </c>
      <c r="B13" s="63"/>
      <c r="C13" s="64"/>
      <c r="D13" s="109"/>
    </row>
    <row r="14" customFormat="false" ht="12.75" hidden="false" customHeight="false" outlineLevel="0" collapsed="false">
      <c r="A14" s="71"/>
      <c r="B14" s="72"/>
      <c r="C14" s="73"/>
      <c r="D14" s="72"/>
    </row>
    <row r="15" s="6" customFormat="true" ht="12" hidden="false" customHeight="false" outlineLevel="0" collapsed="false"/>
  </sheetData>
  <mergeCells count="2">
    <mergeCell ref="A1:D1"/>
    <mergeCell ref="C2:D2"/>
  </mergeCells>
  <conditionalFormatting sqref="A4:C13">
    <cfRule type="expression" priority="2" aboveAverage="0" equalAverage="0" bottom="0" percent="0" rank="0" text="" dxfId="18">
      <formula>OR(#ref!="Planned",#ref!="Unplanned")</formula>
    </cfRule>
    <cfRule type="expression" priority="3" aboveAverage="0" equalAverage="0" bottom="0" percent="0" rank="0" text="" dxfId="19">
      <formula>#ref!="Ongoing"</formula>
    </cfRule>
  </conditionalFormatting>
  <dataValidations count="1">
    <dataValidation allowBlank="true" errorStyle="stop" operator="between" showDropDown="false" showErrorMessage="true" showInputMessage="true" sqref="D4:D13" type="list">
      <formula1>"Sim,Não"</formula1>
      <formula2>0</formula2>
    </dataValidation>
  </dataValidation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S26" activeCellId="0" sqref="S26"/>
    </sheetView>
  </sheetViews>
  <sheetFormatPr defaultColWidth="8.54296875" defaultRowHeight="15" zeroHeight="false" outlineLevelRow="0" outlineLevelCol="0"/>
  <cols>
    <col collapsed="false" customWidth="true" hidden="false" outlineLevel="0" max="1" min="1" style="0" width="28.14"/>
    <col collapsed="false" customWidth="true" hidden="false" outlineLevel="0" max="2" min="2" style="30" width="10"/>
    <col collapsed="false" customWidth="true" hidden="false" outlineLevel="0" max="3" min="3" style="30" width="10.85"/>
    <col collapsed="false" customWidth="true" hidden="false" outlineLevel="0" max="4" min="4" style="30" width="8.71"/>
    <col collapsed="false" customWidth="true" hidden="false" outlineLevel="0" max="12" min="5" style="30" width="7"/>
    <col collapsed="false" customWidth="true" hidden="false" outlineLevel="0" max="13" min="13" style="0" width="1.42"/>
    <col collapsed="false" customWidth="true" hidden="false" outlineLevel="0" max="14" min="14" style="0" width="16.71"/>
  </cols>
  <sheetData>
    <row r="1" customFormat="false" ht="37.5" hidden="false" customHeight="true" outlineLevel="0" collapsed="false">
      <c r="A1" s="115" t="s">
        <v>175</v>
      </c>
      <c r="B1" s="116" t="s">
        <v>176</v>
      </c>
      <c r="C1" s="117" t="n">
        <v>43130</v>
      </c>
      <c r="D1" s="118" t="s">
        <v>177</v>
      </c>
      <c r="E1" s="118" t="s">
        <v>178</v>
      </c>
      <c r="F1" s="118" t="s">
        <v>179</v>
      </c>
      <c r="G1" s="118" t="s">
        <v>180</v>
      </c>
      <c r="H1" s="118" t="s">
        <v>181</v>
      </c>
      <c r="I1" s="118" t="s">
        <v>182</v>
      </c>
      <c r="J1" s="118" t="s">
        <v>183</v>
      </c>
      <c r="K1" s="118" t="s">
        <v>184</v>
      </c>
      <c r="L1" s="118" t="s">
        <v>185</v>
      </c>
    </row>
    <row r="2" customFormat="false" ht="15" hidden="false" customHeight="false" outlineLevel="0" collapsed="false">
      <c r="A2" s="119" t="s">
        <v>26</v>
      </c>
      <c r="B2" s="38"/>
      <c r="C2" s="38"/>
      <c r="D2" s="38"/>
      <c r="E2" s="38"/>
      <c r="F2" s="38"/>
      <c r="G2" s="38"/>
      <c r="H2" s="38"/>
      <c r="I2" s="38"/>
      <c r="J2" s="38"/>
      <c r="K2" s="38"/>
      <c r="L2" s="38"/>
    </row>
    <row r="3" customFormat="false" ht="15" hidden="false" customHeight="false" outlineLevel="0" collapsed="false">
      <c r="A3" s="119" t="s">
        <v>28</v>
      </c>
      <c r="B3" s="38"/>
      <c r="C3" s="38"/>
      <c r="D3" s="38"/>
      <c r="E3" s="38"/>
      <c r="F3" s="38"/>
      <c r="G3" s="38"/>
      <c r="H3" s="38"/>
      <c r="I3" s="38"/>
      <c r="J3" s="38"/>
      <c r="K3" s="38"/>
      <c r="L3" s="38"/>
    </row>
    <row r="4" customFormat="false" ht="15" hidden="false" customHeight="false" outlineLevel="0" collapsed="false">
      <c r="A4" s="119" t="s">
        <v>30</v>
      </c>
      <c r="B4" s="38"/>
      <c r="C4" s="38"/>
      <c r="D4" s="38"/>
      <c r="E4" s="38"/>
      <c r="F4" s="38"/>
      <c r="G4" s="38"/>
      <c r="H4" s="38"/>
      <c r="I4" s="38"/>
      <c r="J4" s="38"/>
      <c r="K4" s="38"/>
      <c r="L4" s="38"/>
    </row>
    <row r="5" customFormat="false" ht="15" hidden="false" customHeight="false" outlineLevel="0" collapsed="false">
      <c r="A5" s="119" t="s">
        <v>32</v>
      </c>
      <c r="B5" s="38"/>
      <c r="C5" s="38"/>
      <c r="D5" s="38"/>
      <c r="E5" s="38"/>
      <c r="F5" s="38"/>
      <c r="G5" s="38"/>
      <c r="H5" s="38"/>
      <c r="I5" s="38"/>
      <c r="J5" s="38"/>
      <c r="K5" s="38"/>
      <c r="L5" s="38"/>
    </row>
    <row r="6" customFormat="false" ht="15" hidden="false" customHeight="false" outlineLevel="0" collapsed="false">
      <c r="A6" s="119" t="s">
        <v>33</v>
      </c>
      <c r="B6" s="38"/>
      <c r="C6" s="38"/>
      <c r="D6" s="38"/>
      <c r="E6" s="38"/>
      <c r="F6" s="38"/>
      <c r="G6" s="38"/>
      <c r="H6" s="38"/>
      <c r="I6" s="38"/>
      <c r="J6" s="38"/>
      <c r="K6" s="38"/>
      <c r="L6" s="38"/>
    </row>
    <row r="7" customFormat="false" ht="15" hidden="false" customHeight="false" outlineLevel="0" collapsed="false">
      <c r="A7" s="119" t="s">
        <v>34</v>
      </c>
      <c r="B7" s="38"/>
      <c r="C7" s="38"/>
      <c r="D7" s="38"/>
      <c r="E7" s="38"/>
      <c r="F7" s="38"/>
      <c r="G7" s="38"/>
      <c r="H7" s="38"/>
      <c r="I7" s="38"/>
      <c r="J7" s="38"/>
      <c r="K7" s="38"/>
      <c r="L7" s="38"/>
    </row>
    <row r="8" customFormat="false" ht="15" hidden="false" customHeight="false" outlineLevel="0" collapsed="false">
      <c r="A8" s="120"/>
      <c r="B8" s="38"/>
      <c r="C8" s="38"/>
      <c r="D8" s="38"/>
      <c r="E8" s="38"/>
      <c r="F8" s="38"/>
      <c r="G8" s="38"/>
      <c r="H8" s="38"/>
      <c r="I8" s="38"/>
      <c r="J8" s="38"/>
      <c r="K8" s="38"/>
      <c r="L8" s="38"/>
    </row>
    <row r="9" customFormat="false" ht="15" hidden="false" customHeight="false" outlineLevel="0" collapsed="false">
      <c r="A9" s="121"/>
      <c r="B9" s="38"/>
      <c r="C9" s="38"/>
      <c r="D9" s="38"/>
      <c r="E9" s="38"/>
      <c r="F9" s="38"/>
      <c r="G9" s="38"/>
      <c r="H9" s="38"/>
      <c r="I9" s="38"/>
      <c r="J9" s="38"/>
      <c r="K9" s="38"/>
      <c r="L9" s="38"/>
    </row>
    <row r="10" customFormat="false" ht="15" hidden="false" customHeight="false" outlineLevel="0" collapsed="false">
      <c r="A10" s="121"/>
      <c r="B10" s="38"/>
      <c r="C10" s="38"/>
      <c r="D10" s="38"/>
      <c r="E10" s="38"/>
      <c r="F10" s="38"/>
      <c r="G10" s="38"/>
      <c r="H10" s="38"/>
      <c r="I10" s="38"/>
      <c r="J10" s="38"/>
      <c r="K10" s="38"/>
      <c r="L10" s="38"/>
    </row>
    <row r="11" customFormat="false" ht="15" hidden="false" customHeight="false" outlineLevel="0" collapsed="false">
      <c r="A11" s="121"/>
      <c r="B11" s="38"/>
      <c r="C11" s="38"/>
      <c r="D11" s="38"/>
      <c r="E11" s="38"/>
      <c r="F11" s="38"/>
      <c r="G11" s="38"/>
      <c r="H11" s="38"/>
      <c r="I11" s="38"/>
      <c r="J11" s="38"/>
      <c r="K11" s="38"/>
      <c r="L11" s="38"/>
    </row>
    <row r="12" customFormat="false" ht="15" hidden="false" customHeight="false" outlineLevel="0" collapsed="false">
      <c r="A12" s="122" t="s">
        <v>186</v>
      </c>
      <c r="B12" s="123" t="n">
        <f aca="false">SUM(B2:B11)</f>
        <v>0</v>
      </c>
      <c r="C12" s="123" t="str">
        <f aca="false">IF(SUM(C2:C11)&gt;0,B12-SUM(C2:C11), "")</f>
        <v/>
      </c>
      <c r="D12" s="123" t="str">
        <f aca="false">IF(SUM(D2:D11)&gt;0,C12-SUM(D2:D11), "")</f>
        <v/>
      </c>
      <c r="E12" s="123" t="str">
        <f aca="false">IF(SUM(E2:E11)&gt;0,D12-SUM(E2:E11), "")</f>
        <v/>
      </c>
      <c r="F12" s="123" t="str">
        <f aca="false">IF(SUM(F2:F11)&gt;0,E12-SUM(F2:F11), "")</f>
        <v/>
      </c>
      <c r="G12" s="123" t="str">
        <f aca="false">IF(SUM(G2:G11)&gt;0,F12-SUM(G2:G11), "")</f>
        <v/>
      </c>
      <c r="H12" s="123" t="str">
        <f aca="false">IF(SUM(H2:H11)&gt;0,G12-SUM(H2:H11), "")</f>
        <v/>
      </c>
      <c r="I12" s="123" t="str">
        <f aca="false">IF(SUM(I2:I11)&gt;0,H12-SUM(I2:I11), "")</f>
        <v/>
      </c>
      <c r="J12" s="123" t="str">
        <f aca="false">IF(SUM(J2:J11)&gt;0,I12-SUM(J2:J11), "")</f>
        <v/>
      </c>
      <c r="K12" s="123" t="str">
        <f aca="false">IF(SUM(K2:K11)&gt;0,J12-SUM(K2:K11), "")</f>
        <v/>
      </c>
      <c r="L12" s="123" t="str">
        <f aca="false">IF(SUM(L2:L11)&gt;0,K12-SUM(L2:L11), "")</f>
        <v/>
      </c>
      <c r="M12" s="124"/>
    </row>
    <row r="13" customFormat="false" ht="15" hidden="false" customHeight="false" outlineLevel="0" collapsed="false">
      <c r="A13" s="125" t="s">
        <v>187</v>
      </c>
      <c r="B13" s="126" t="n">
        <f aca="false">B12</f>
        <v>0</v>
      </c>
      <c r="C13" s="127" t="n">
        <f aca="false">B13-($B$13/COUNTA($C$1:$L$1))</f>
        <v>0</v>
      </c>
      <c r="D13" s="127" t="n">
        <f aca="false">C13-($B$13/COUNTA($C$1:$L$1))</f>
        <v>0</v>
      </c>
      <c r="E13" s="127" t="n">
        <f aca="false">D13-($B$13/COUNTA($C$1:$L$1))</f>
        <v>0</v>
      </c>
      <c r="F13" s="127" t="n">
        <f aca="false">E13-($B$13/COUNTA($C$1:$L$1))</f>
        <v>0</v>
      </c>
      <c r="G13" s="127" t="n">
        <f aca="false">F13-($B$13/COUNTA($C$1:$L$1))</f>
        <v>0</v>
      </c>
      <c r="H13" s="127" t="n">
        <f aca="false">G13-($B$13/COUNTA($C$1:$L$1))</f>
        <v>0</v>
      </c>
      <c r="I13" s="127" t="n">
        <f aca="false">H13-($B$13/COUNTA($C$1:$L$1))</f>
        <v>0</v>
      </c>
      <c r="J13" s="127" t="n">
        <f aca="false">I13-($B$13/COUNTA($C$1:$L$1))</f>
        <v>0</v>
      </c>
      <c r="K13" s="127" t="n">
        <f aca="false">J13-($B$13/COUNTA($C$1:$L$1))</f>
        <v>0</v>
      </c>
      <c r="L13" s="127" t="n">
        <f aca="false">K13-($B$13/COUNTA($C$1:$L$1))</f>
        <v>0</v>
      </c>
    </row>
    <row r="14" customFormat="false" ht="15" hidden="false" customHeight="false" outlineLevel="0" collapsed="false">
      <c r="A14" s="128" t="s">
        <v>188</v>
      </c>
      <c r="B14" s="129" t="n">
        <f aca="true">OFFSET(Sprint1!$B$12,0,0,1,COUNT(Sprint1!$B$12:$L$12))</f>
        <v>0</v>
      </c>
      <c r="C14" s="129" t="n">
        <f aca="true">OFFSET(Sprint1!$B$12,0,0,1,COUNT(Sprint1!$B$12:$L$12))</f>
        <v>0</v>
      </c>
      <c r="D14" s="129" t="n">
        <f aca="true">OFFSET(Sprint1!$B$12,0,0,1,COUNT(Sprint1!$B$12:$L$12))</f>
        <v>0</v>
      </c>
      <c r="E14" s="129" t="n">
        <f aca="true">OFFSET(Sprint1!$B$12,0,0,1,COUNT(Sprint1!$B$12:$L$12))</f>
        <v>0</v>
      </c>
      <c r="F14" s="129" t="n">
        <f aca="true">OFFSET(Sprint1!$B$12,0,0,1,COUNT(Sprint1!$B$12:$L$12))</f>
        <v>0</v>
      </c>
      <c r="G14" s="129" t="n">
        <f aca="true">OFFSET(Sprint1!$B$12,0,0,1,COUNT(Sprint1!$B$12:$L$12))</f>
        <v>0</v>
      </c>
      <c r="H14" s="129" t="n">
        <f aca="true">OFFSET(Sprint1!$B$12,0,0,1,COUNT(Sprint1!$B$12:$L$12))</f>
        <v>0</v>
      </c>
      <c r="I14" s="129" t="n">
        <f aca="true">OFFSET(Sprint1!$B$12,0,0,1,COUNT(Sprint1!$B$12:$L$12))</f>
        <v>0</v>
      </c>
      <c r="J14" s="129" t="n">
        <f aca="true">OFFSET(Sprint1!$B$12,0,0,1,COUNT(Sprint1!$B$12:$L$12))</f>
        <v>0</v>
      </c>
      <c r="K14" s="129" t="n">
        <f aca="true">OFFSET(Sprint1!$B$12,0,0,1,COUNT(Sprint1!$B$12:$L$12))</f>
        <v>0</v>
      </c>
      <c r="L14" s="129" t="n">
        <f aca="true">OFFSET(Sprint1!$B$12,0,0,1,COUNT(Sprint1!$B$12:$L$12))</f>
        <v>0</v>
      </c>
    </row>
    <row r="15" customFormat="false" ht="15" hidden="false" customHeight="false" outlineLevel="0" collapsed="false">
      <c r="A15" s="128" t="s">
        <v>189</v>
      </c>
      <c r="B15" s="130" t="e">
        <f aca="false">B14/$B$13</f>
        <v>#DIV/0!</v>
      </c>
      <c r="C15" s="130" t="e">
        <f aca="false">100%-(C14/$B$13)</f>
        <v>#DIV/0!</v>
      </c>
      <c r="D15" s="130" t="e">
        <f aca="false">100%-(D14/$B$13)</f>
        <v>#DIV/0!</v>
      </c>
      <c r="E15" s="130" t="e">
        <f aca="false">100%-(E14/$B$13)</f>
        <v>#DIV/0!</v>
      </c>
      <c r="F15" s="130" t="e">
        <f aca="false">100%-(F14/$B$13)</f>
        <v>#DIV/0!</v>
      </c>
      <c r="G15" s="130" t="e">
        <f aca="false">100%-(G14/$B$13)</f>
        <v>#DIV/0!</v>
      </c>
      <c r="H15" s="130" t="e">
        <f aca="false">100%-(H14/$B$13)</f>
        <v>#DIV/0!</v>
      </c>
      <c r="I15" s="130" t="e">
        <f aca="false">100%-(I14/$B$13)</f>
        <v>#DIV/0!</v>
      </c>
      <c r="J15" s="130" t="e">
        <f aca="false">100%-(J14/$B$13)</f>
        <v>#DIV/0!</v>
      </c>
      <c r="K15" s="130" t="e">
        <f aca="false">100%-(K14/$B$13)</f>
        <v>#DIV/0!</v>
      </c>
      <c r="L15" s="130" t="e">
        <f aca="false">100%-(L14/$B$13)</f>
        <v>#DIV/0!</v>
      </c>
    </row>
    <row r="16" customFormat="false" ht="18.75" hidden="false" customHeight="false" outlineLevel="0" collapsed="false">
      <c r="A16" s="131" t="s">
        <v>190</v>
      </c>
      <c r="B16" s="131" t="n">
        <f aca="false">Planejamento!B8</f>
        <v>20</v>
      </c>
      <c r="C16" s="131" t="s">
        <v>18</v>
      </c>
    </row>
    <row r="19" customFormat="false" ht="15" hidden="false" customHeight="false" outlineLevel="0" collapsed="false">
      <c r="N19" s="132" t="s">
        <v>191</v>
      </c>
      <c r="O19" s="133" t="s">
        <v>192</v>
      </c>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9" activeCellId="0" sqref="I19"/>
    </sheetView>
  </sheetViews>
  <sheetFormatPr defaultColWidth="8.54296875" defaultRowHeight="15" zeroHeight="false" outlineLevelRow="0" outlineLevelCol="0"/>
  <cols>
    <col collapsed="false" customWidth="true" hidden="false" outlineLevel="0" max="1" min="1" style="0" width="15.14"/>
    <col collapsed="false" customWidth="true" hidden="false" outlineLevel="0" max="2" min="2" style="0" width="12.57"/>
    <col collapsed="false" customWidth="true" hidden="false" outlineLevel="0" max="3" min="3" style="0" width="1"/>
    <col collapsed="false" customWidth="true" hidden="false" outlineLevel="0" max="4" min="4" style="0" width="30.29"/>
    <col collapsed="false" customWidth="true" hidden="false" outlineLevel="0" max="5" min="5" style="0" width="12.57"/>
    <col collapsed="false" customWidth="true" hidden="false" outlineLevel="0" max="6" min="6" style="0" width="1.14"/>
    <col collapsed="false" customWidth="true" hidden="false" outlineLevel="0" max="7" min="7" style="0" width="13.29"/>
    <col collapsed="false" customWidth="true" hidden="false" outlineLevel="0" max="8" min="8" style="0" width="7.57"/>
    <col collapsed="false" customWidth="true" hidden="false" outlineLevel="0" max="9" min="9" style="0" width="5.86"/>
    <col collapsed="false" customWidth="true" hidden="false" outlineLevel="0" max="10" min="10" style="0" width="9.14"/>
    <col collapsed="false" customWidth="true" hidden="false" outlineLevel="0" max="11" min="11" style="0" width="11.29"/>
    <col collapsed="false" customWidth="true" hidden="false" outlineLevel="0" max="12" min="12" style="0" width="1.42"/>
    <col collapsed="false" customWidth="true" hidden="false" outlineLevel="0" max="13" min="13" style="0" width="40.14"/>
    <col collapsed="false" customWidth="true" hidden="false" outlineLevel="0" max="14" min="14" style="0" width="10.71"/>
  </cols>
  <sheetData>
    <row r="1" s="79" customFormat="true" ht="21" hidden="false" customHeight="true" outlineLevel="0" collapsed="false">
      <c r="A1" s="134" t="s">
        <v>193</v>
      </c>
      <c r="B1" s="134"/>
      <c r="C1" s="134"/>
      <c r="D1" s="134"/>
      <c r="E1" s="134"/>
      <c r="F1" s="134"/>
      <c r="G1" s="134"/>
      <c r="H1" s="134"/>
      <c r="I1" s="134"/>
      <c r="J1" s="134"/>
      <c r="K1" s="134"/>
      <c r="L1" s="134"/>
      <c r="M1" s="134"/>
      <c r="N1" s="134"/>
    </row>
    <row r="2" s="136" customFormat="true" ht="12.75" hidden="false" customHeight="true" outlineLevel="0" collapsed="false">
      <c r="A2" s="135" t="s">
        <v>152</v>
      </c>
      <c r="B2" s="135"/>
      <c r="C2" s="135"/>
      <c r="D2" s="135"/>
      <c r="E2" s="135"/>
      <c r="F2" s="135"/>
      <c r="G2" s="135"/>
      <c r="H2" s="135"/>
      <c r="I2" s="135"/>
      <c r="J2" s="135"/>
      <c r="K2" s="135"/>
      <c r="L2" s="135"/>
      <c r="M2" s="135"/>
      <c r="N2" s="135"/>
    </row>
    <row r="3" s="136" customFormat="true" ht="15" hidden="false" customHeight="true" outlineLevel="0" collapsed="false">
      <c r="A3" s="137" t="s">
        <v>194</v>
      </c>
      <c r="B3" s="137"/>
      <c r="C3" s="137"/>
      <c r="D3" s="137"/>
      <c r="E3" s="137"/>
      <c r="F3" s="137"/>
      <c r="G3" s="137"/>
      <c r="H3" s="137"/>
      <c r="I3" s="137"/>
      <c r="J3" s="137"/>
      <c r="K3" s="137"/>
      <c r="L3" s="137"/>
      <c r="M3" s="137"/>
      <c r="N3" s="137"/>
    </row>
    <row r="4" s="136" customFormat="true" ht="15" hidden="false" customHeight="true" outlineLevel="0" collapsed="false">
      <c r="A4" s="138" t="s">
        <v>195</v>
      </c>
      <c r="B4" s="138"/>
      <c r="C4" s="138"/>
      <c r="D4" s="138"/>
      <c r="E4" s="138"/>
      <c r="F4" s="138"/>
      <c r="G4" s="138"/>
      <c r="H4" s="138"/>
      <c r="I4" s="138"/>
      <c r="J4" s="138"/>
      <c r="K4" s="138"/>
      <c r="L4" s="138"/>
      <c r="M4" s="138"/>
      <c r="N4" s="138"/>
    </row>
    <row r="5" s="136" customFormat="true" ht="15.75" hidden="false" customHeight="true" outlineLevel="0" collapsed="false">
      <c r="A5" s="139" t="s">
        <v>196</v>
      </c>
      <c r="B5" s="139"/>
      <c r="C5" s="139"/>
      <c r="D5" s="139"/>
      <c r="E5" s="139"/>
      <c r="F5" s="139"/>
      <c r="G5" s="139"/>
      <c r="H5" s="139"/>
      <c r="I5" s="139"/>
      <c r="J5" s="139"/>
      <c r="K5" s="139"/>
      <c r="L5" s="139"/>
      <c r="M5" s="139"/>
      <c r="N5" s="139"/>
    </row>
    <row r="6" s="6" customFormat="true" ht="20.25" hidden="false" customHeight="true" outlineLevel="0" collapsed="false"/>
    <row r="7" s="6" customFormat="true" ht="12" hidden="false" customHeight="true" outlineLevel="0" collapsed="false">
      <c r="A7" s="140" t="s">
        <v>197</v>
      </c>
      <c r="B7" s="140"/>
      <c r="D7" s="140" t="s">
        <v>198</v>
      </c>
      <c r="E7" s="140"/>
      <c r="G7" s="140" t="s">
        <v>199</v>
      </c>
      <c r="H7" s="140"/>
      <c r="I7" s="140"/>
      <c r="J7" s="140"/>
      <c r="K7" s="140"/>
      <c r="M7" s="140" t="s">
        <v>200</v>
      </c>
      <c r="N7" s="140"/>
    </row>
    <row r="8" s="6" customFormat="true" ht="17.25" hidden="false" customHeight="true" outlineLevel="0" collapsed="false">
      <c r="A8" s="141" t="s">
        <v>201</v>
      </c>
      <c r="B8" s="142" t="s">
        <v>202</v>
      </c>
      <c r="D8" s="141" t="s">
        <v>203</v>
      </c>
      <c r="E8" s="142" t="s">
        <v>202</v>
      </c>
      <c r="G8" s="141" t="s">
        <v>204</v>
      </c>
      <c r="H8" s="141" t="s">
        <v>205</v>
      </c>
      <c r="I8" s="141" t="s">
        <v>128</v>
      </c>
      <c r="J8" s="142" t="s">
        <v>206</v>
      </c>
      <c r="K8" s="142" t="s">
        <v>207</v>
      </c>
      <c r="M8" s="142" t="s">
        <v>208</v>
      </c>
      <c r="N8" s="142" t="s">
        <v>209</v>
      </c>
    </row>
    <row r="9" s="6" customFormat="true" ht="12" hidden="false" customHeight="false" outlineLevel="0" collapsed="false">
      <c r="A9" s="137" t="s">
        <v>210</v>
      </c>
      <c r="B9" s="138" t="s">
        <v>205</v>
      </c>
      <c r="D9" s="137" t="s">
        <v>211</v>
      </c>
      <c r="E9" s="138" t="s">
        <v>205</v>
      </c>
      <c r="G9" s="141" t="s">
        <v>212</v>
      </c>
      <c r="H9" s="137" t="n">
        <v>2</v>
      </c>
      <c r="I9" s="137" t="n">
        <v>0</v>
      </c>
      <c r="J9" s="137" t="n">
        <v>0</v>
      </c>
      <c r="K9" s="142" t="n">
        <f aca="false">(H9*4)+(I9*6)+(J9*8)</f>
        <v>8</v>
      </c>
      <c r="M9" s="143" t="s">
        <v>213</v>
      </c>
      <c r="N9" s="144"/>
    </row>
    <row r="10" s="6" customFormat="true" ht="12" hidden="false" customHeight="false" outlineLevel="0" collapsed="false">
      <c r="A10" s="137" t="s">
        <v>214</v>
      </c>
      <c r="B10" s="138" t="s">
        <v>205</v>
      </c>
      <c r="D10" s="137"/>
      <c r="E10" s="138"/>
      <c r="G10" s="141" t="s">
        <v>215</v>
      </c>
      <c r="H10" s="137"/>
      <c r="I10" s="137"/>
      <c r="J10" s="137"/>
      <c r="K10" s="142" t="n">
        <f aca="false">(H10*3)+(I10*4)+(J10*6)</f>
        <v>0</v>
      </c>
      <c r="M10" s="143" t="s">
        <v>216</v>
      </c>
      <c r="N10" s="144"/>
    </row>
    <row r="11" s="6" customFormat="true" ht="12" hidden="false" customHeight="true" outlineLevel="0" collapsed="false">
      <c r="A11" s="137"/>
      <c r="B11" s="138"/>
      <c r="D11" s="137"/>
      <c r="E11" s="138"/>
      <c r="G11" s="140" t="s">
        <v>217</v>
      </c>
      <c r="H11" s="140"/>
      <c r="I11" s="140"/>
      <c r="J11" s="140"/>
      <c r="K11" s="140"/>
      <c r="M11" s="143" t="s">
        <v>218</v>
      </c>
      <c r="N11" s="144"/>
    </row>
    <row r="12" s="6" customFormat="true" ht="12" hidden="false" customHeight="false" outlineLevel="0" collapsed="false">
      <c r="A12" s="137"/>
      <c r="B12" s="138"/>
      <c r="D12" s="137"/>
      <c r="E12" s="138"/>
      <c r="G12" s="141" t="s">
        <v>204</v>
      </c>
      <c r="H12" s="141" t="s">
        <v>205</v>
      </c>
      <c r="I12" s="141" t="s">
        <v>128</v>
      </c>
      <c r="J12" s="142" t="s">
        <v>206</v>
      </c>
      <c r="K12" s="142" t="s">
        <v>207</v>
      </c>
      <c r="M12" s="143" t="s">
        <v>219</v>
      </c>
      <c r="N12" s="144"/>
    </row>
    <row r="13" s="6" customFormat="true" ht="12" hidden="false" customHeight="false" outlineLevel="0" collapsed="false">
      <c r="A13" s="137"/>
      <c r="B13" s="138"/>
      <c r="D13" s="137"/>
      <c r="E13" s="138"/>
      <c r="G13" s="141" t="s">
        <v>220</v>
      </c>
      <c r="H13" s="137" t="n">
        <v>1</v>
      </c>
      <c r="I13" s="137"/>
      <c r="J13" s="137"/>
      <c r="K13" s="142" t="n">
        <f aca="false">(H13*3)+(I13*4)+(J13*6)</f>
        <v>3</v>
      </c>
      <c r="M13" s="143" t="s">
        <v>221</v>
      </c>
      <c r="N13" s="144"/>
      <c r="W13" s="6" t="s">
        <v>222</v>
      </c>
    </row>
    <row r="14" s="6" customFormat="true" ht="12" hidden="false" customHeight="false" outlineLevel="0" collapsed="false">
      <c r="A14" s="137"/>
      <c r="B14" s="138"/>
      <c r="D14" s="137"/>
      <c r="E14" s="138"/>
      <c r="G14" s="141" t="s">
        <v>223</v>
      </c>
      <c r="H14" s="137"/>
      <c r="I14" s="137"/>
      <c r="J14" s="137"/>
      <c r="K14" s="142" t="n">
        <f aca="false">(H14*4)+(I14*5)+(J14*7)</f>
        <v>0</v>
      </c>
      <c r="M14" s="143" t="s">
        <v>224</v>
      </c>
      <c r="N14" s="144"/>
    </row>
    <row r="15" s="6" customFormat="true" ht="12" hidden="false" customHeight="false" outlineLevel="0" collapsed="false">
      <c r="A15" s="137"/>
      <c r="B15" s="138"/>
      <c r="D15" s="137"/>
      <c r="E15" s="138"/>
      <c r="G15" s="141" t="s">
        <v>225</v>
      </c>
      <c r="H15" s="137" t="n">
        <v>1</v>
      </c>
      <c r="I15" s="137"/>
      <c r="J15" s="137"/>
      <c r="K15" s="142" t="n">
        <f aca="false">(H15*3)+(I15*4)+(J15*6)</f>
        <v>3</v>
      </c>
      <c r="M15" s="143" t="s">
        <v>226</v>
      </c>
      <c r="N15" s="144"/>
    </row>
    <row r="16" s="6" customFormat="true" ht="12" hidden="false" customHeight="true" outlineLevel="0" collapsed="false">
      <c r="A16" s="137"/>
      <c r="B16" s="138"/>
      <c r="D16" s="137"/>
      <c r="E16" s="138"/>
      <c r="G16" s="145" t="s">
        <v>227</v>
      </c>
      <c r="H16" s="145"/>
      <c r="I16" s="145"/>
      <c r="J16" s="145"/>
      <c r="K16" s="146" t="n">
        <f aca="false">SUM(K9,K10,K13,K14,K15)</f>
        <v>14</v>
      </c>
      <c r="M16" s="143" t="s">
        <v>228</v>
      </c>
      <c r="N16" s="144"/>
    </row>
    <row r="17" s="6" customFormat="true" ht="12" hidden="false" customHeight="false" outlineLevel="0" collapsed="false">
      <c r="A17" s="137"/>
      <c r="B17" s="138"/>
      <c r="D17" s="137"/>
      <c r="E17" s="138"/>
      <c r="M17" s="143" t="s">
        <v>229</v>
      </c>
      <c r="N17" s="144"/>
    </row>
    <row r="18" s="6" customFormat="true" ht="12" hidden="false" customHeight="false" outlineLevel="0" collapsed="false">
      <c r="A18" s="137"/>
      <c r="B18" s="138"/>
      <c r="D18" s="137"/>
      <c r="E18" s="138"/>
      <c r="M18" s="143" t="s">
        <v>230</v>
      </c>
      <c r="N18" s="144"/>
    </row>
    <row r="19" s="6" customFormat="true" ht="12" hidden="false" customHeight="false" outlineLevel="0" collapsed="false">
      <c r="A19" s="137"/>
      <c r="B19" s="138"/>
      <c r="D19" s="137"/>
      <c r="E19" s="138"/>
      <c r="M19" s="143" t="s">
        <v>231</v>
      </c>
      <c r="N19" s="144"/>
    </row>
    <row r="20" s="6" customFormat="true" ht="12" hidden="false" customHeight="false" outlineLevel="0" collapsed="false">
      <c r="A20" s="137"/>
      <c r="B20" s="138"/>
      <c r="D20" s="137"/>
      <c r="E20" s="138"/>
      <c r="M20" s="143" t="s">
        <v>232</v>
      </c>
      <c r="N20" s="144"/>
    </row>
    <row r="21" s="6" customFormat="true" ht="12" hidden="false" customHeight="false" outlineLevel="0" collapsed="false">
      <c r="M21" s="143" t="s">
        <v>233</v>
      </c>
      <c r="N21" s="144"/>
    </row>
    <row r="22" s="6" customFormat="true" ht="12" hidden="false" customHeight="false" outlineLevel="0" collapsed="false">
      <c r="M22" s="143" t="s">
        <v>234</v>
      </c>
      <c r="N22" s="144"/>
    </row>
    <row r="23" s="6" customFormat="true" ht="12" hidden="false" customHeight="false" outlineLevel="0" collapsed="false">
      <c r="M23" s="147" t="s">
        <v>235</v>
      </c>
      <c r="N23" s="148" t="n">
        <f aca="false">SUM(N9:N22)</f>
        <v>0</v>
      </c>
    </row>
    <row r="24" customFormat="false" ht="15" hidden="false" customHeight="false" outlineLevel="0" collapsed="false">
      <c r="M24" s="147" t="s">
        <v>236</v>
      </c>
      <c r="N24" s="146" t="n">
        <f aca="false">(N23*0.01)+0.65</f>
        <v>0.65</v>
      </c>
    </row>
    <row r="25" customFormat="false" ht="15" hidden="false" customHeight="false" outlineLevel="0" collapsed="false">
      <c r="M25" s="147" t="s">
        <v>237</v>
      </c>
      <c r="N25" s="149" t="n">
        <f aca="false">K16*N24</f>
        <v>9.1</v>
      </c>
    </row>
    <row r="26" customFormat="false" ht="15" hidden="false" customHeight="false" outlineLevel="0" collapsed="false">
      <c r="M26" s="147" t="s">
        <v>238</v>
      </c>
      <c r="N26" s="150" t="n">
        <v>19</v>
      </c>
    </row>
    <row r="27" customFormat="false" ht="21" hidden="false" customHeight="false" outlineLevel="0" collapsed="false">
      <c r="M27" s="151" t="s">
        <v>239</v>
      </c>
      <c r="N27" s="152" t="n">
        <f aca="false">N25*N26</f>
        <v>172.9</v>
      </c>
    </row>
  </sheetData>
  <mergeCells count="11">
    <mergeCell ref="A1:N1"/>
    <mergeCell ref="A2:N2"/>
    <mergeCell ref="A3:N3"/>
    <mergeCell ref="A4:N4"/>
    <mergeCell ref="A5:N5"/>
    <mergeCell ref="A7:B7"/>
    <mergeCell ref="D7:E7"/>
    <mergeCell ref="G7:K7"/>
    <mergeCell ref="M7:N7"/>
    <mergeCell ref="G11:K11"/>
    <mergeCell ref="G16:J16"/>
  </mergeCells>
  <dataValidations count="2">
    <dataValidation allowBlank="true" errorStyle="stop" operator="between" showDropDown="false" showErrorMessage="true" showInputMessage="true" sqref="B9:B20 E9:E20" type="list">
      <formula1>"Simples,Média,Complexa"</formula1>
      <formula2>0</formula2>
    </dataValidation>
    <dataValidation allowBlank="true" errorStyle="stop" operator="between" showDropDown="false" showErrorMessage="true" showInputMessage="true" sqref="N9:N22" type="list">
      <formula1>"1,2,3,4,5"</formula1>
      <formula2>0</formula2>
    </dataValidation>
  </dataValidation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ColWidth="8.54296875" defaultRowHeight="15" zeroHeight="false" outlineLevelRow="0" outlineLevelCol="0"/>
  <cols>
    <col collapsed="false" customWidth="true" hidden="false" outlineLevel="0" max="1" min="1" style="0" width="48.86"/>
    <col collapsed="false" customWidth="true" hidden="false" outlineLevel="0" max="2" min="2" style="30" width="13.57"/>
    <col collapsed="false" customWidth="true" hidden="false" outlineLevel="0" max="3" min="3" style="0" width="13.71"/>
    <col collapsed="false" customWidth="true" hidden="false" outlineLevel="0" max="4" min="4" style="0" width="1.14"/>
    <col collapsed="false" customWidth="true" hidden="false" outlineLevel="0" max="5" min="5" style="0" width="26.71"/>
    <col collapsed="false" customWidth="true" hidden="false" outlineLevel="0" max="6" min="6" style="0" width="7.29"/>
    <col collapsed="false" customWidth="true" hidden="false" outlineLevel="0" max="7" min="7" style="0" width="7.57"/>
    <col collapsed="false" customWidth="true" hidden="false" outlineLevel="0" max="8" min="8" style="0" width="7"/>
    <col collapsed="false" customWidth="true" hidden="false" outlineLevel="0" max="9" min="9" style="0" width="7.57"/>
    <col collapsed="false" customWidth="true" hidden="false" outlineLevel="0" max="10" min="10" style="0" width="10.85"/>
    <col collapsed="false" customWidth="true" hidden="false" outlineLevel="0" max="11" min="11" style="0" width="7.57"/>
    <col collapsed="false" customWidth="true" hidden="false" outlineLevel="0" max="12" min="12" style="0" width="8.15"/>
    <col collapsed="false" customWidth="true" hidden="false" outlineLevel="0" max="13" min="13" style="0" width="7.57"/>
    <col collapsed="false" customWidth="true" hidden="false" outlineLevel="0" max="14" min="14" style="0" width="20.57"/>
  </cols>
  <sheetData>
    <row r="1" customFormat="false" ht="21" hidden="false" customHeight="false" outlineLevel="0" collapsed="false">
      <c r="A1" s="134" t="s">
        <v>70</v>
      </c>
      <c r="B1" s="134"/>
      <c r="C1" s="134"/>
      <c r="D1" s="134"/>
      <c r="E1" s="134"/>
      <c r="F1" s="134"/>
      <c r="G1" s="134"/>
      <c r="H1" s="134"/>
      <c r="I1" s="134"/>
      <c r="J1" s="134"/>
      <c r="K1" s="134"/>
      <c r="L1" s="134"/>
      <c r="M1" s="134"/>
      <c r="N1" s="134"/>
    </row>
    <row r="2" customFormat="false" ht="7.5" hidden="false" customHeight="true" outlineLevel="0" collapsed="false"/>
    <row r="3" customFormat="false" ht="18.75" hidden="false" customHeight="false" outlineLevel="0" collapsed="false">
      <c r="A3" s="153" t="s">
        <v>71</v>
      </c>
      <c r="B3" s="153"/>
      <c r="C3" s="153"/>
      <c r="E3" s="154" t="s">
        <v>240</v>
      </c>
      <c r="F3" s="154"/>
      <c r="G3" s="154"/>
      <c r="H3" s="154"/>
      <c r="I3" s="154"/>
      <c r="J3" s="154"/>
      <c r="K3" s="154"/>
      <c r="L3" s="154"/>
      <c r="M3" s="154"/>
      <c r="N3" s="154"/>
    </row>
    <row r="4" customFormat="false" ht="15" hidden="false" customHeight="false" outlineLevel="0" collapsed="false">
      <c r="A4" s="155" t="s">
        <v>241</v>
      </c>
      <c r="B4" s="156" t="n">
        <f aca="false">'#Estimativa-APF#'!$N$27</f>
        <v>172.9</v>
      </c>
      <c r="C4" s="37" t="s">
        <v>73</v>
      </c>
      <c r="E4" s="157" t="s">
        <v>242</v>
      </c>
      <c r="F4" s="158" t="s">
        <v>17</v>
      </c>
      <c r="G4" s="158"/>
      <c r="H4" s="158" t="s">
        <v>35</v>
      </c>
      <c r="I4" s="158"/>
      <c r="J4" s="158" t="s">
        <v>46</v>
      </c>
      <c r="K4" s="158"/>
      <c r="L4" s="158" t="s">
        <v>62</v>
      </c>
      <c r="M4" s="158"/>
      <c r="N4" s="159"/>
    </row>
    <row r="5" customFormat="false" ht="18.75" hidden="false" customHeight="false" outlineLevel="0" collapsed="false">
      <c r="A5" s="35" t="s">
        <v>74</v>
      </c>
      <c r="B5" s="36" t="n">
        <v>0</v>
      </c>
      <c r="C5" s="43" t="s">
        <v>243</v>
      </c>
      <c r="E5" s="157"/>
      <c r="F5" s="158" t="s">
        <v>18</v>
      </c>
      <c r="G5" s="158"/>
      <c r="H5" s="158" t="s">
        <v>18</v>
      </c>
      <c r="I5" s="158"/>
      <c r="J5" s="158" t="s">
        <v>18</v>
      </c>
      <c r="K5" s="158"/>
      <c r="L5" s="158" t="s">
        <v>18</v>
      </c>
      <c r="M5" s="158"/>
      <c r="N5" s="33" t="s">
        <v>244</v>
      </c>
    </row>
    <row r="6" customFormat="false" ht="15" hidden="false" customHeight="false" outlineLevel="0" collapsed="false">
      <c r="A6" s="160" t="s">
        <v>245</v>
      </c>
      <c r="B6" s="161" t="n">
        <f aca="false">B4+(B4*B5)</f>
        <v>172.9</v>
      </c>
      <c r="C6" s="43" t="s">
        <v>73</v>
      </c>
      <c r="E6" s="157"/>
      <c r="F6" s="162" t="n">
        <f aca="false">B6*G6</f>
        <v>8.645</v>
      </c>
      <c r="G6" s="163" t="n">
        <v>0.05</v>
      </c>
      <c r="H6" s="162" t="n">
        <f aca="false">B4*I6</f>
        <v>34.58</v>
      </c>
      <c r="I6" s="163" t="n">
        <v>0.2</v>
      </c>
      <c r="J6" s="162" t="n">
        <f aca="false">B4*K6</f>
        <v>112.385</v>
      </c>
      <c r="K6" s="163" t="n">
        <v>0.65</v>
      </c>
      <c r="L6" s="162" t="n">
        <f aca="false">B4*M6</f>
        <v>17.29</v>
      </c>
      <c r="M6" s="163" t="n">
        <v>0.1</v>
      </c>
      <c r="N6" s="162"/>
    </row>
    <row r="7" customFormat="false" ht="15.75" hidden="false" customHeight="false" outlineLevel="0" collapsed="false">
      <c r="A7" s="37" t="s">
        <v>246</v>
      </c>
      <c r="B7" s="38" t="n">
        <v>1</v>
      </c>
      <c r="C7" s="37"/>
      <c r="E7" s="164" t="s">
        <v>247</v>
      </c>
      <c r="F7" s="162" t="n">
        <f aca="false">F6*G7</f>
        <v>4.75475</v>
      </c>
      <c r="G7" s="163" t="n">
        <v>0.55</v>
      </c>
      <c r="H7" s="162" t="n">
        <f aca="false">H6*I7</f>
        <v>10.374</v>
      </c>
      <c r="I7" s="163" t="n">
        <v>0.3</v>
      </c>
      <c r="J7" s="162" t="n">
        <f aca="false">J6*K7</f>
        <v>13.4862</v>
      </c>
      <c r="K7" s="163" t="n">
        <v>0.12</v>
      </c>
      <c r="L7" s="162" t="n">
        <f aca="false">L6*M7</f>
        <v>0.8645</v>
      </c>
      <c r="M7" s="163" t="n">
        <v>0.05</v>
      </c>
      <c r="N7" s="165" t="n">
        <f aca="false">SUM(F7,H7,J7,L7)</f>
        <v>29.47945</v>
      </c>
    </row>
    <row r="8" customFormat="false" ht="15.75" hidden="false" customHeight="false" outlineLevel="0" collapsed="false">
      <c r="A8" s="37" t="s">
        <v>248</v>
      </c>
      <c r="B8" s="38" t="n">
        <v>40</v>
      </c>
      <c r="C8" s="37" t="s">
        <v>249</v>
      </c>
      <c r="E8" s="164" t="s">
        <v>250</v>
      </c>
      <c r="F8" s="162" t="n">
        <f aca="false">F6*G8</f>
        <v>1.29675</v>
      </c>
      <c r="G8" s="163" t="n">
        <v>0.15</v>
      </c>
      <c r="H8" s="162" t="n">
        <f aca="false">H6*I8</f>
        <v>6.916</v>
      </c>
      <c r="I8" s="163" t="n">
        <v>0.2</v>
      </c>
      <c r="J8" s="162" t="n">
        <f aca="false">J6*K8</f>
        <v>11.2385</v>
      </c>
      <c r="K8" s="163" t="n">
        <v>0.1</v>
      </c>
      <c r="L8" s="162" t="n">
        <f aca="false">L6*M8</f>
        <v>0.8645</v>
      </c>
      <c r="M8" s="163" t="n">
        <v>0.05</v>
      </c>
      <c r="N8" s="165" t="n">
        <f aca="false">SUM(F8,H8,J8,L8)</f>
        <v>20.31575</v>
      </c>
    </row>
    <row r="9" customFormat="false" ht="15.75" hidden="false" customHeight="false" outlineLevel="0" collapsed="false">
      <c r="A9" s="37" t="s">
        <v>251</v>
      </c>
      <c r="B9" s="166" t="n">
        <v>2</v>
      </c>
      <c r="C9" s="37" t="s">
        <v>83</v>
      </c>
      <c r="E9" s="164" t="s">
        <v>252</v>
      </c>
      <c r="F9" s="162" t="n">
        <f aca="false">F6*G9</f>
        <v>0.1729</v>
      </c>
      <c r="G9" s="163" t="n">
        <v>0.02</v>
      </c>
      <c r="H9" s="162" t="n">
        <f aca="false">H6*I9</f>
        <v>6.916</v>
      </c>
      <c r="I9" s="163" t="n">
        <v>0.2</v>
      </c>
      <c r="J9" s="162" t="n">
        <f aca="false">J6*K9</f>
        <v>44.954</v>
      </c>
      <c r="K9" s="163" t="n">
        <v>0.4</v>
      </c>
      <c r="L9" s="162" t="n">
        <f aca="false">L6*M9</f>
        <v>2.5935</v>
      </c>
      <c r="M9" s="163" t="n">
        <v>0.15</v>
      </c>
      <c r="N9" s="165" t="n">
        <f aca="false">SUM(F9,H9,J9,L9)</f>
        <v>54.6364</v>
      </c>
    </row>
    <row r="10" customFormat="false" ht="15.75" hidden="false" customHeight="false" outlineLevel="0" collapsed="false">
      <c r="A10" s="167" t="s">
        <v>253</v>
      </c>
      <c r="B10" s="168" t="n">
        <f aca="false">(B7*B8)*B9</f>
        <v>80</v>
      </c>
      <c r="C10" s="167" t="s">
        <v>73</v>
      </c>
      <c r="E10" s="164" t="s">
        <v>254</v>
      </c>
      <c r="F10" s="162" t="n">
        <f aca="false">F6*G10</f>
        <v>0.43225</v>
      </c>
      <c r="G10" s="163" t="n">
        <v>0.05</v>
      </c>
      <c r="H10" s="162" t="n">
        <f aca="false">H6*I10</f>
        <v>2.7664</v>
      </c>
      <c r="I10" s="163" t="n">
        <v>0.08</v>
      </c>
      <c r="J10" s="162" t="n">
        <f aca="false">J6*K10</f>
        <v>11.2385</v>
      </c>
      <c r="K10" s="163" t="n">
        <v>0.1</v>
      </c>
      <c r="L10" s="162" t="n">
        <f aca="false">L6*M10</f>
        <v>1.729</v>
      </c>
      <c r="M10" s="163" t="n">
        <v>0.1</v>
      </c>
      <c r="N10" s="165" t="n">
        <f aca="false">SUM(F10,H10,J10,L10)</f>
        <v>16.16615</v>
      </c>
    </row>
    <row r="11" customFormat="false" ht="15.75" hidden="false" customHeight="false" outlineLevel="0" collapsed="false">
      <c r="A11" s="155" t="s">
        <v>255</v>
      </c>
      <c r="B11" s="169" t="n">
        <f aca="false">B6/B10*2</f>
        <v>4.3225</v>
      </c>
      <c r="C11" s="155" t="s">
        <v>83</v>
      </c>
      <c r="E11" s="164" t="s">
        <v>256</v>
      </c>
      <c r="F11" s="162" t="n">
        <f aca="false">F6*G11</f>
        <v>0</v>
      </c>
      <c r="G11" s="163" t="n">
        <v>0</v>
      </c>
      <c r="H11" s="162" t="n">
        <f aca="false">H6*I11</f>
        <v>0.6916</v>
      </c>
      <c r="I11" s="163" t="n">
        <v>0.02</v>
      </c>
      <c r="J11" s="162" t="n">
        <f aca="false">J6*K11</f>
        <v>5.61925</v>
      </c>
      <c r="K11" s="163" t="n">
        <v>0.05</v>
      </c>
      <c r="L11" s="162" t="n">
        <f aca="false">L6*M11</f>
        <v>1.729</v>
      </c>
      <c r="M11" s="163" t="n">
        <v>0.1</v>
      </c>
      <c r="N11" s="165" t="n">
        <f aca="false">SUM(F11,H11,J11,L11)</f>
        <v>8.03985</v>
      </c>
    </row>
    <row r="12" customFormat="false" ht="15" hidden="false" customHeight="false" outlineLevel="0" collapsed="false">
      <c r="A12" s="155" t="s">
        <v>257</v>
      </c>
      <c r="B12" s="169" t="n">
        <f aca="false">B11/4</f>
        <v>1.080625</v>
      </c>
      <c r="C12" s="155" t="s">
        <v>85</v>
      </c>
      <c r="E12" s="170" t="s">
        <v>258</v>
      </c>
      <c r="F12" s="171" t="n">
        <f aca="false">SUM(F7:F11)</f>
        <v>6.65665</v>
      </c>
      <c r="G12" s="172" t="n">
        <f aca="false">SUM(G7:G11)</f>
        <v>0.77</v>
      </c>
      <c r="H12" s="171" t="n">
        <f aca="false">SUM(H7:H11)</f>
        <v>27.664</v>
      </c>
      <c r="I12" s="172" t="n">
        <f aca="false">SUM(I7:I11)</f>
        <v>0.8</v>
      </c>
      <c r="J12" s="171" t="n">
        <f aca="false">SUM(J7:J11)</f>
        <v>86.53645</v>
      </c>
      <c r="K12" s="172" t="n">
        <f aca="false">SUM(K7:K11)</f>
        <v>0.77</v>
      </c>
      <c r="L12" s="171" t="n">
        <f aca="false">SUM(L7:L11)</f>
        <v>7.7805</v>
      </c>
      <c r="M12" s="172" t="n">
        <f aca="false">SUM(M7:M11)</f>
        <v>0.45</v>
      </c>
      <c r="N12" s="170"/>
    </row>
    <row r="13" customFormat="false" ht="15.75" hidden="false" customHeight="false" outlineLevel="0" collapsed="false">
      <c r="A13" s="167" t="s">
        <v>259</v>
      </c>
      <c r="B13" s="173" t="n">
        <f aca="false">B11/B9</f>
        <v>2.16125</v>
      </c>
      <c r="C13" s="167" t="s">
        <v>260</v>
      </c>
      <c r="E13" s="164" t="s">
        <v>261</v>
      </c>
      <c r="F13" s="162" t="n">
        <f aca="false">F6*G13</f>
        <v>0.25935</v>
      </c>
      <c r="G13" s="163" t="n">
        <v>0.03</v>
      </c>
      <c r="H13" s="162" t="n">
        <f aca="false">H6*I13</f>
        <v>2.7664</v>
      </c>
      <c r="I13" s="163" t="n">
        <v>0.08</v>
      </c>
      <c r="J13" s="162" t="n">
        <f aca="false">J6*K13</f>
        <v>14.61005</v>
      </c>
      <c r="K13" s="163" t="n">
        <v>0.13</v>
      </c>
      <c r="L13" s="162" t="n">
        <f aca="false">L6*M13</f>
        <v>5.187</v>
      </c>
      <c r="M13" s="163" t="n">
        <v>0.3</v>
      </c>
      <c r="N13" s="165" t="n">
        <f aca="false">SUM(F13,H13,J13,L13)</f>
        <v>22.8228</v>
      </c>
    </row>
    <row r="14" customFormat="false" ht="15.75" hidden="false" customHeight="false" outlineLevel="0" collapsed="false">
      <c r="E14" s="164" t="s">
        <v>262</v>
      </c>
      <c r="F14" s="162" t="n">
        <f aca="false">F6*G14</f>
        <v>1.729</v>
      </c>
      <c r="G14" s="163" t="n">
        <v>0.2</v>
      </c>
      <c r="H14" s="162" t="n">
        <f aca="false">H6*I14</f>
        <v>4.1496</v>
      </c>
      <c r="I14" s="163" t="n">
        <v>0.12</v>
      </c>
      <c r="J14" s="162" t="n">
        <f aca="false">J6*K14</f>
        <v>11.2385</v>
      </c>
      <c r="K14" s="163" t="n">
        <v>0.1</v>
      </c>
      <c r="L14" s="162" t="n">
        <f aca="false">L6*M14</f>
        <v>4.3225</v>
      </c>
      <c r="M14" s="163" t="n">
        <v>0.25</v>
      </c>
      <c r="N14" s="165" t="n">
        <f aca="false">SUM(F14,H14,J14,L14)</f>
        <v>21.4396</v>
      </c>
    </row>
    <row r="15" customFormat="false" ht="15" hidden="false" customHeight="false" outlineLevel="0" collapsed="false">
      <c r="E15" s="170" t="s">
        <v>263</v>
      </c>
      <c r="F15" s="171" t="n">
        <f aca="false">SUM(F13:F14)</f>
        <v>1.98835</v>
      </c>
      <c r="G15" s="172" t="n">
        <f aca="false">SUM(G13:G14)</f>
        <v>0.23</v>
      </c>
      <c r="H15" s="171" t="n">
        <f aca="false">SUM(H13:H14)</f>
        <v>6.916</v>
      </c>
      <c r="I15" s="172" t="n">
        <f aca="false">SUM(I13:I14)</f>
        <v>0.2</v>
      </c>
      <c r="J15" s="171" t="n">
        <f aca="false">SUM(J13:J14)</f>
        <v>25.84855</v>
      </c>
      <c r="K15" s="172" t="n">
        <f aca="false">SUM(K13:K14)</f>
        <v>0.23</v>
      </c>
      <c r="L15" s="171" t="n">
        <f aca="false">SUM(L13:L14)</f>
        <v>9.5095</v>
      </c>
      <c r="M15" s="172" t="n">
        <f aca="false">SUM(M13:M14)</f>
        <v>0.55</v>
      </c>
      <c r="N15" s="170"/>
    </row>
    <row r="16" customFormat="false" ht="18.75" hidden="false" customHeight="false" outlineLevel="0" collapsed="false">
      <c r="A16" s="153" t="s">
        <v>86</v>
      </c>
      <c r="B16" s="153"/>
      <c r="C16" s="153"/>
      <c r="E16" s="33" t="s">
        <v>264</v>
      </c>
      <c r="F16" s="174" t="n">
        <f aca="false">F12+F15</f>
        <v>8.645</v>
      </c>
      <c r="G16" s="175" t="n">
        <f aca="false">G12+G15</f>
        <v>1</v>
      </c>
      <c r="H16" s="174" t="n">
        <f aca="false">H12+H15</f>
        <v>34.58</v>
      </c>
      <c r="I16" s="175" t="n">
        <f aca="false">I12+I15</f>
        <v>1</v>
      </c>
      <c r="J16" s="174" t="n">
        <f aca="false">J12+J15</f>
        <v>112.385</v>
      </c>
      <c r="K16" s="175" t="n">
        <f aca="false">K12+K15</f>
        <v>1</v>
      </c>
      <c r="L16" s="174" t="n">
        <f aca="false">L12+L15</f>
        <v>17.29</v>
      </c>
      <c r="M16" s="175" t="n">
        <f aca="false">M12+M15</f>
        <v>1</v>
      </c>
      <c r="N16" s="176" t="n">
        <f aca="false">SUM(N7:N11,N13,N14)</f>
        <v>172.9</v>
      </c>
    </row>
    <row r="17" customFormat="false" ht="15" hidden="false" customHeight="false" outlineLevel="0" collapsed="false">
      <c r="A17" s="37" t="s">
        <v>87</v>
      </c>
      <c r="B17" s="177" t="n">
        <v>20</v>
      </c>
      <c r="C17" s="43"/>
      <c r="N17" s="77"/>
    </row>
    <row r="18" customFormat="false" ht="15" hidden="false" customHeight="false" outlineLevel="0" collapsed="false">
      <c r="A18" s="37" t="s">
        <v>88</v>
      </c>
      <c r="B18" s="44" t="n">
        <f aca="false">B6*B17</f>
        <v>3458</v>
      </c>
      <c r="C18" s="43"/>
      <c r="L18" s="77"/>
      <c r="N18" s="77"/>
    </row>
    <row r="19" customFormat="false" ht="15" hidden="false" customHeight="false" outlineLevel="0" collapsed="false">
      <c r="A19" s="37" t="s">
        <v>89</v>
      </c>
      <c r="B19" s="36" t="n">
        <v>0</v>
      </c>
      <c r="C19" s="43"/>
      <c r="N19" s="77"/>
    </row>
    <row r="20" customFormat="false" ht="15" hidden="false" customHeight="false" outlineLevel="0" collapsed="false">
      <c r="A20" s="37" t="s">
        <v>90</v>
      </c>
      <c r="B20" s="45" t="n">
        <f aca="false">B18*B19</f>
        <v>0</v>
      </c>
      <c r="C20" s="43"/>
      <c r="L20" s="77"/>
      <c r="N20" s="77"/>
    </row>
    <row r="21" customFormat="false" ht="15.75" hidden="false" customHeight="false" outlineLevel="0" collapsed="false">
      <c r="A21" s="178" t="s">
        <v>265</v>
      </c>
      <c r="B21" s="179" t="n">
        <f aca="false">B18+B20</f>
        <v>3458</v>
      </c>
      <c r="C21" s="43"/>
      <c r="N21" s="77"/>
    </row>
    <row r="22" customFormat="false" ht="15" hidden="false" customHeight="false" outlineLevel="0" collapsed="false">
      <c r="A22" s="37" t="s">
        <v>92</v>
      </c>
      <c r="B22" s="36" t="n">
        <v>0.2</v>
      </c>
      <c r="C22" s="43"/>
      <c r="J22" s="77"/>
    </row>
    <row r="23" customFormat="false" ht="15" hidden="false" customHeight="false" outlineLevel="0" collapsed="false">
      <c r="A23" s="37" t="s">
        <v>93</v>
      </c>
      <c r="B23" s="47" t="n">
        <f aca="false">B21*B22</f>
        <v>691.6</v>
      </c>
      <c r="C23" s="43"/>
    </row>
    <row r="24" customFormat="false" ht="15.75" hidden="false" customHeight="false" outlineLevel="0" collapsed="false">
      <c r="A24" s="178" t="s">
        <v>266</v>
      </c>
      <c r="B24" s="179" t="n">
        <f aca="false">B21+B23</f>
        <v>4149.6</v>
      </c>
      <c r="C24" s="43"/>
    </row>
    <row r="26" customFormat="false" ht="15" hidden="false" customHeight="false" outlineLevel="0" collapsed="false">
      <c r="J26" s="77"/>
    </row>
    <row r="27" customFormat="false" ht="15" hidden="false" customHeight="false" outlineLevel="0" collapsed="false">
      <c r="J27" s="77"/>
    </row>
    <row r="28" customFormat="false" ht="15" hidden="false" customHeight="false" outlineLevel="0" collapsed="false">
      <c r="N28" s="77"/>
    </row>
    <row r="29" customFormat="false" ht="15" hidden="false" customHeight="false" outlineLevel="0" collapsed="false">
      <c r="N29" s="77"/>
    </row>
  </sheetData>
  <mergeCells count="13">
    <mergeCell ref="A1:N1"/>
    <mergeCell ref="A3:C3"/>
    <mergeCell ref="E3:N3"/>
    <mergeCell ref="E4:E6"/>
    <mergeCell ref="F4:G4"/>
    <mergeCell ref="H4:I4"/>
    <mergeCell ref="J4:K4"/>
    <mergeCell ref="L4:M4"/>
    <mergeCell ref="F5:G5"/>
    <mergeCell ref="H5:I5"/>
    <mergeCell ref="J5:K5"/>
    <mergeCell ref="L5:M5"/>
    <mergeCell ref="A16:C16"/>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2023-08-23T09:28:03Z</dcterms:created>
  <dc:creator/>
  <dc:description/>
  <dc:language>en-GB</dc:language>
  <cp:lastModifiedBy>Murakami Edson</cp:lastModifiedBy>
  <dcterms:modified xsi:type="dcterms:W3CDTF">2020-07-14T21:06:24Z</dcterms:modified>
  <cp:revision>0</cp:revision>
  <dc:subject/>
  <dc:title>Planilha de Estimativas e Controle de Projeto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