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pivotCache/pivotCacheDefinition3.xml" ContentType="application/vnd.openxmlformats-officedocument.spreadsheetml.pivotCacheDefinition+xml"/>
  <Override PartName="/xl/pivotTables/pivotTable1.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24226"/>
  <mc:AlternateContent xmlns:mc="http://schemas.openxmlformats.org/markup-compatibility/2006">
    <mc:Choice Requires="x15">
      <x15ac:absPath xmlns:x15ac="http://schemas.microsoft.com/office/spreadsheetml/2010/11/ac" url="/Users/angelauyehara/Downloads/"/>
    </mc:Choice>
  </mc:AlternateContent>
  <xr:revisionPtr revIDLastSave="0" documentId="13_ncr:1_{B8A666F6-4804-8344-A589-8DBD32870F17}" xr6:coauthVersionLast="47" xr6:coauthVersionMax="47" xr10:uidLastSave="{00000000-0000-0000-0000-000000000000}"/>
  <bookViews>
    <workbookView xWindow="0" yWindow="500" windowWidth="19420" windowHeight="10300" xr2:uid="{00000000-000D-0000-FFFF-FFFF00000000}"/>
  </bookViews>
  <sheets>
    <sheet name="cleaned_helpdesk_tickets" sheetId="1" r:id="rId1"/>
    <sheet name="SUMMARY" sheetId="2" r:id="rId2"/>
    <sheet name="ticket viewer" sheetId="3" r:id="rId3"/>
    <sheet name="Pivot table" sheetId="5" r:id="rId4"/>
    <sheet name="pivot chat" sheetId="4" r:id="rId5"/>
  </sheets>
  <definedNames>
    <definedName name="_xlcn.WorksheetConnection_cleaned_helpdesk_ticketsB1X1951" hidden="1">cleaned_helpdesk_tickets!$B$1:$X$195</definedName>
    <definedName name="Slicer_Breached_SLA">#N/A</definedName>
    <definedName name="Slicer_Department">#N/A</definedName>
    <definedName name="Slicer_Priority">#N/A</definedName>
    <definedName name="Slicer_Source">#N/A</definedName>
    <definedName name="Slicer_Type">#N/A</definedName>
  </definedNames>
  <calcPr calcId="191029"/>
  <pivotCaches>
    <pivotCache cacheId="3" r:id="rId6"/>
  </pivotCaches>
  <extLst>
    <ext xmlns:x14="http://schemas.microsoft.com/office/spreadsheetml/2009/9/main" uri="{876F7934-8845-4945-9796-88D515C7AA90}">
      <x14:pivotCaches>
        <pivotCache cacheId="4" r:id="rId7"/>
      </x14:pivotCaches>
    </ex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841E416B-1EF1-43b6-AB56-02D37102CBD5}">
      <x15:pivotCaches>
        <pivotCache cacheId="5" r:id="rId13"/>
      </x15:pivotCaches>
    </ext>
    <ext xmlns:x15="http://schemas.microsoft.com/office/spreadsheetml/2010/11/main" uri="{983426D0-5260-488c-9760-48F4B6AC55F4}">
      <x15:pivotTableReferences>
        <x15:pivotTableReference r:id="rId14"/>
      </x15:pivotTableReferences>
    </ext>
    <ext xmlns:x15="http://schemas.microsoft.com/office/spreadsheetml/2010/11/main" uri="{FCE2AD5D-F65C-4FA6-A056-5C36A1767C68}">
      <x15:dataModel>
        <x15:modelTables>
          <x15:modelTable id="Range" name="Range" connection="WorksheetConnection_cleaned_helpdesk_tickets!$B$1:$X$195"/>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3" i="1" l="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X69" i="1" s="1"/>
  <c r="W70" i="1"/>
  <c r="W71" i="1"/>
  <c r="W72" i="1"/>
  <c r="W73" i="1"/>
  <c r="W74" i="1"/>
  <c r="W75" i="1"/>
  <c r="W76" i="1"/>
  <c r="W77" i="1"/>
  <c r="W78" i="1"/>
  <c r="W79" i="1"/>
  <c r="W80" i="1"/>
  <c r="W81" i="1"/>
  <c r="W82" i="1"/>
  <c r="W83" i="1"/>
  <c r="W84" i="1"/>
  <c r="W85" i="1"/>
  <c r="W86" i="1"/>
  <c r="X86" i="1" s="1"/>
  <c r="W87" i="1"/>
  <c r="W88" i="1"/>
  <c r="X88" i="1" s="1"/>
  <c r="W89" i="1"/>
  <c r="W90" i="1"/>
  <c r="W91" i="1"/>
  <c r="W92" i="1"/>
  <c r="W93" i="1"/>
  <c r="W94" i="1"/>
  <c r="W95" i="1"/>
  <c r="W96" i="1"/>
  <c r="W97" i="1"/>
  <c r="W98" i="1"/>
  <c r="W99" i="1"/>
  <c r="W100" i="1"/>
  <c r="W101" i="1"/>
  <c r="W102" i="1"/>
  <c r="X102" i="1" s="1"/>
  <c r="W103" i="1"/>
  <c r="W104" i="1"/>
  <c r="W105" i="1"/>
  <c r="W106" i="1"/>
  <c r="W107" i="1"/>
  <c r="W108" i="1"/>
  <c r="W109" i="1"/>
  <c r="W110" i="1"/>
  <c r="W111" i="1"/>
  <c r="W112" i="1"/>
  <c r="W113" i="1"/>
  <c r="W114" i="1"/>
  <c r="W115" i="1"/>
  <c r="W116" i="1"/>
  <c r="W117" i="1"/>
  <c r="W118" i="1"/>
  <c r="W119" i="1"/>
  <c r="W120" i="1"/>
  <c r="W121" i="1"/>
  <c r="W122" i="1"/>
  <c r="W123" i="1"/>
  <c r="W124" i="1"/>
  <c r="W125" i="1"/>
  <c r="W126" i="1"/>
  <c r="X126" i="1" s="1"/>
  <c r="W127" i="1"/>
  <c r="W128" i="1"/>
  <c r="W129" i="1"/>
  <c r="W130" i="1"/>
  <c r="W131" i="1"/>
  <c r="W132" i="1"/>
  <c r="W133" i="1"/>
  <c r="W134" i="1"/>
  <c r="X134" i="1" s="1"/>
  <c r="W135" i="1"/>
  <c r="W136" i="1"/>
  <c r="X136" i="1" s="1"/>
  <c r="W137" i="1"/>
  <c r="W138" i="1"/>
  <c r="W139" i="1"/>
  <c r="W140" i="1"/>
  <c r="W141" i="1"/>
  <c r="W142" i="1"/>
  <c r="W143" i="1"/>
  <c r="W144" i="1"/>
  <c r="W145" i="1"/>
  <c r="W146" i="1"/>
  <c r="W147" i="1"/>
  <c r="W148" i="1"/>
  <c r="W149" i="1"/>
  <c r="W150" i="1"/>
  <c r="X150" i="1" s="1"/>
  <c r="W151" i="1"/>
  <c r="X151" i="1" s="1"/>
  <c r="W152" i="1"/>
  <c r="W153" i="1"/>
  <c r="W154" i="1"/>
  <c r="W155" i="1"/>
  <c r="W156" i="1"/>
  <c r="W157" i="1"/>
  <c r="W158" i="1"/>
  <c r="X158" i="1" s="1"/>
  <c r="W159" i="1"/>
  <c r="W160" i="1"/>
  <c r="W161" i="1"/>
  <c r="W162" i="1"/>
  <c r="W163" i="1"/>
  <c r="W164" i="1"/>
  <c r="W165" i="1"/>
  <c r="W166" i="1"/>
  <c r="W167" i="1"/>
  <c r="W168" i="1"/>
  <c r="W169" i="1"/>
  <c r="W170" i="1"/>
  <c r="W171" i="1"/>
  <c r="W172" i="1"/>
  <c r="W173" i="1"/>
  <c r="W174" i="1"/>
  <c r="X174" i="1" s="1"/>
  <c r="W175" i="1"/>
  <c r="X175" i="1" s="1"/>
  <c r="W176" i="1"/>
  <c r="X176" i="1" s="1"/>
  <c r="W177" i="1"/>
  <c r="W178" i="1"/>
  <c r="W179" i="1"/>
  <c r="W180" i="1"/>
  <c r="W181" i="1"/>
  <c r="W182" i="1"/>
  <c r="W183" i="1"/>
  <c r="X183" i="1" s="1"/>
  <c r="W184" i="1"/>
  <c r="W185" i="1"/>
  <c r="W186" i="1"/>
  <c r="W187" i="1"/>
  <c r="W188" i="1"/>
  <c r="W189" i="1"/>
  <c r="W190" i="1"/>
  <c r="W191" i="1"/>
  <c r="W192" i="1"/>
  <c r="W193" i="1"/>
  <c r="W194" i="1"/>
  <c r="W195" i="1"/>
  <c r="W2" i="1"/>
  <c r="X8" i="1"/>
  <c r="X9" i="1"/>
  <c r="X10" i="1"/>
  <c r="X19" i="1"/>
  <c r="X28" i="1"/>
  <c r="X30" i="1"/>
  <c r="X31" i="1"/>
  <c r="X33" i="1"/>
  <c r="X50" i="1"/>
  <c r="X54" i="1"/>
  <c r="X55" i="1"/>
  <c r="X63" i="1"/>
  <c r="X64" i="1"/>
  <c r="X70" i="1"/>
  <c r="X71" i="1"/>
  <c r="X73" i="1"/>
  <c r="X75" i="1"/>
  <c r="X82" i="1"/>
  <c r="X89" i="1"/>
  <c r="X105" i="1"/>
  <c r="X108" i="1"/>
  <c r="X110" i="1"/>
  <c r="X116" i="1"/>
  <c r="X132" i="1"/>
  <c r="X135" i="1"/>
  <c r="X141" i="1"/>
  <c r="X142" i="1"/>
  <c r="X143" i="1"/>
  <c r="X144" i="1"/>
  <c r="X162" i="1"/>
  <c r="X167" i="1"/>
  <c r="X169" i="1"/>
  <c r="X170" i="1"/>
  <c r="X178" i="1"/>
  <c r="X184" i="1"/>
  <c r="X185" i="1"/>
  <c r="D12" i="2"/>
  <c r="C14" i="2"/>
  <c r="B14" i="2"/>
  <c r="A14" i="2"/>
  <c r="C12" i="2"/>
  <c r="B12" i="2"/>
  <c r="A12" i="2"/>
  <c r="B9" i="2"/>
  <c r="A9" i="2"/>
  <c r="D6" i="2"/>
  <c r="C6" i="2"/>
  <c r="B6" i="2"/>
  <c r="A6" i="2"/>
  <c r="E3" i="2"/>
  <c r="D3" i="2"/>
  <c r="C3" i="2"/>
  <c r="B3" i="2"/>
  <c r="A3" i="2"/>
  <c r="A181" i="3" l="1" a="1"/>
  <c r="B181" i="3" s="1"/>
  <c r="X181" i="1"/>
  <c r="X165" i="1"/>
  <c r="A165" i="3" a="1"/>
  <c r="B165" i="3" s="1"/>
  <c r="X149" i="1"/>
  <c r="A149" i="3" s="1" a="1"/>
  <c r="B149" i="3" s="1"/>
  <c r="A133" i="3" a="1"/>
  <c r="B133" i="3" s="1"/>
  <c r="X133" i="1"/>
  <c r="X125" i="1"/>
  <c r="A125" i="3" s="1" a="1"/>
  <c r="A117" i="3" a="1"/>
  <c r="X117" i="1"/>
  <c r="X109" i="1"/>
  <c r="A109" i="3" s="1" a="1"/>
  <c r="X101" i="1"/>
  <c r="A101" i="3" s="1" a="1"/>
  <c r="X93" i="1"/>
  <c r="A93" i="3" s="1" a="1"/>
  <c r="A93" i="3" s="1"/>
  <c r="X85" i="1"/>
  <c r="A85" i="3" s="1" a="1"/>
  <c r="A53" i="3" a="1"/>
  <c r="E53" i="3" s="1"/>
  <c r="X53" i="1"/>
  <c r="X45" i="1"/>
  <c r="A45" i="3" s="1" a="1"/>
  <c r="X29" i="1"/>
  <c r="A29" i="3" s="1" a="1"/>
  <c r="X5" i="1"/>
  <c r="A5" i="3" s="1" a="1"/>
  <c r="X13" i="1"/>
  <c r="A13" i="3" s="1" a="1"/>
  <c r="A169" i="3" a="1"/>
  <c r="A144" i="3" a="1"/>
  <c r="X164" i="1"/>
  <c r="A164" i="3" s="1" a="1"/>
  <c r="A164" i="3" s="1"/>
  <c r="X148" i="1"/>
  <c r="A148" i="3" s="1" a="1"/>
  <c r="X140" i="1"/>
  <c r="A140" i="3" s="1" a="1"/>
  <c r="A116" i="3" a="1"/>
  <c r="X92" i="1"/>
  <c r="A92" i="3" s="1" a="1"/>
  <c r="X84" i="1"/>
  <c r="A84" i="3" s="1" a="1"/>
  <c r="X76" i="1"/>
  <c r="A76" i="3" a="1"/>
  <c r="G76" i="3" s="1"/>
  <c r="X68" i="1"/>
  <c r="A68" i="3" s="1" a="1"/>
  <c r="X60" i="1"/>
  <c r="A60" i="3" s="1" a="1"/>
  <c r="X44" i="1"/>
  <c r="A44" i="3" s="1" a="1"/>
  <c r="A28" i="3" a="1"/>
  <c r="A28" i="3" s="1"/>
  <c r="A20" i="3" a="1"/>
  <c r="A20" i="3" s="1"/>
  <c r="X20" i="1"/>
  <c r="A3" i="3" a="1"/>
  <c r="A3" i="3" s="1"/>
  <c r="X3" i="1"/>
  <c r="X91" i="1"/>
  <c r="A91" i="3" s="1" a="1"/>
  <c r="X157" i="1"/>
  <c r="A157" i="3" s="1" a="1"/>
  <c r="A141" i="3" a="1"/>
  <c r="B141" i="3" s="1"/>
  <c r="A63" i="3" a="1"/>
  <c r="X187" i="1"/>
  <c r="A187" i="3" s="1" a="1"/>
  <c r="G187" i="3" s="1"/>
  <c r="X179" i="1"/>
  <c r="A179" i="3" s="1" a="1"/>
  <c r="A163" i="3" a="1"/>
  <c r="X163" i="1"/>
  <c r="A155" i="3" a="1"/>
  <c r="F155" i="3" s="1"/>
  <c r="X155" i="1"/>
  <c r="X147" i="1"/>
  <c r="A147" i="3" s="1" a="1"/>
  <c r="F147" i="3" s="1"/>
  <c r="X123" i="1"/>
  <c r="A123" i="3" s="1" a="1"/>
  <c r="E123" i="3" s="1"/>
  <c r="A115" i="3" a="1"/>
  <c r="X115" i="1"/>
  <c r="A99" i="3" a="1"/>
  <c r="X99" i="1"/>
  <c r="A75" i="3" a="1"/>
  <c r="C75" i="3" s="1"/>
  <c r="X59" i="1"/>
  <c r="A59" i="3" s="1" a="1"/>
  <c r="X43" i="1"/>
  <c r="A43" i="3" s="1" a="1"/>
  <c r="A27" i="3" a="1"/>
  <c r="A2" i="3" a="1"/>
  <c r="A2" i="3" s="1"/>
  <c r="X21" i="1"/>
  <c r="A21" i="3" s="1" a="1"/>
  <c r="X27" i="1"/>
  <c r="X24" i="1"/>
  <c r="A24" i="3" s="1" a="1"/>
  <c r="A24" i="3" s="1"/>
  <c r="X156" i="1"/>
  <c r="A156" i="3" s="1" a="1"/>
  <c r="X67" i="1"/>
  <c r="A67" i="3" s="1" a="1"/>
  <c r="A162" i="3" a="1"/>
  <c r="F162" i="3" s="1"/>
  <c r="A170" i="3" a="1"/>
  <c r="A154" i="3" a="1"/>
  <c r="X154" i="1"/>
  <c r="X138" i="1"/>
  <c r="A138" i="3" s="1" a="1"/>
  <c r="F138" i="3" s="1"/>
  <c r="X130" i="1"/>
  <c r="A130" i="3" s="1" a="1"/>
  <c r="E130" i="3" s="1"/>
  <c r="X114" i="1"/>
  <c r="A114" i="3" s="1" a="1"/>
  <c r="X106" i="1"/>
  <c r="A106" i="3" s="1" a="1"/>
  <c r="X98" i="1"/>
  <c r="A98" i="3" s="1" a="1"/>
  <c r="F98" i="3" s="1"/>
  <c r="A90" i="3" a="1"/>
  <c r="F90" i="3" s="1"/>
  <c r="A82" i="3" a="1"/>
  <c r="X74" i="1"/>
  <c r="A74" i="3" s="1" a="1"/>
  <c r="X66" i="1"/>
  <c r="A66" i="3" s="1" a="1"/>
  <c r="X58" i="1"/>
  <c r="A58" i="3" s="1" a="1"/>
  <c r="A42" i="3" a="1"/>
  <c r="X42" i="1"/>
  <c r="X34" i="1"/>
  <c r="A34" i="3" s="1" a="1"/>
  <c r="X18" i="1"/>
  <c r="A18" i="3" s="1" a="1"/>
  <c r="A10" i="3" a="1"/>
  <c r="A10" i="3" s="1"/>
  <c r="X26" i="1"/>
  <c r="A26" i="3" s="1" a="1"/>
  <c r="X131" i="1"/>
  <c r="A131" i="3" s="1" a="1"/>
  <c r="X180" i="1"/>
  <c r="A180" i="3" s="1" a="1"/>
  <c r="X90" i="1"/>
  <c r="X146" i="1"/>
  <c r="A146" i="3" s="1" a="1"/>
  <c r="F146" i="3" s="1"/>
  <c r="A193" i="3" a="1"/>
  <c r="X193" i="1"/>
  <c r="A185" i="3" a="1"/>
  <c r="D185" i="3" s="1"/>
  <c r="A145" i="3" a="1"/>
  <c r="X145" i="1"/>
  <c r="X137" i="1"/>
  <c r="A137" i="3" s="1" a="1"/>
  <c r="X129" i="1"/>
  <c r="A129" i="3" a="1"/>
  <c r="A129" i="3" s="1"/>
  <c r="X121" i="1"/>
  <c r="A121" i="3" s="1" a="1"/>
  <c r="E121" i="3" s="1"/>
  <c r="X113" i="1"/>
  <c r="A113" i="3" s="1" a="1"/>
  <c r="A105" i="3" a="1"/>
  <c r="X97" i="1"/>
  <c r="A97" i="3" s="1" a="1"/>
  <c r="F97" i="3" s="1"/>
  <c r="A89" i="3" a="1"/>
  <c r="G89" i="3" s="1"/>
  <c r="X81" i="1"/>
  <c r="A81" i="3" s="1" a="1"/>
  <c r="X65" i="1"/>
  <c r="A65" i="3" s="1" a="1"/>
  <c r="F65" i="3" s="1"/>
  <c r="A57" i="3" a="1"/>
  <c r="X41" i="1"/>
  <c r="A41" i="3" s="1" a="1"/>
  <c r="A33" i="3" a="1"/>
  <c r="F33" i="3" s="1"/>
  <c r="X25" i="1"/>
  <c r="A25" i="3" s="1" a="1"/>
  <c r="X17" i="1"/>
  <c r="A17" i="3" s="1" a="1"/>
  <c r="A17" i="3" s="1"/>
  <c r="A9" i="3" a="1"/>
  <c r="A9" i="3" s="1"/>
  <c r="X4" i="1"/>
  <c r="A4" i="3" s="1" a="1"/>
  <c r="D4" i="3" s="1"/>
  <c r="X153" i="1"/>
  <c r="A153" i="3" s="1" a="1"/>
  <c r="X194" i="1"/>
  <c r="A194" i="3" s="1" a="1"/>
  <c r="X36" i="1"/>
  <c r="A36" i="3" s="1" a="1"/>
  <c r="X57" i="1"/>
  <c r="X2" i="1"/>
  <c r="X77" i="1"/>
  <c r="A77" i="3" s="1" a="1"/>
  <c r="X49" i="1"/>
  <c r="A49" i="3" s="1" a="1"/>
  <c r="F49" i="3" s="1"/>
  <c r="A132" i="3" a="1"/>
  <c r="E132" i="3" s="1"/>
  <c r="A54" i="3" a="1"/>
  <c r="A30" i="3" a="1"/>
  <c r="X192" i="1"/>
  <c r="A192" i="3" s="1" a="1"/>
  <c r="A184" i="3" a="1"/>
  <c r="A176" i="3" a="1"/>
  <c r="X160" i="1"/>
  <c r="A160" i="3" a="1"/>
  <c r="A160" i="3" s="1"/>
  <c r="X152" i="1"/>
  <c r="A152" i="3" s="1" a="1"/>
  <c r="A136" i="3" a="1"/>
  <c r="X120" i="1"/>
  <c r="A120" i="3" s="1" a="1"/>
  <c r="X112" i="1"/>
  <c r="A112" i="3" s="1" a="1"/>
  <c r="X104" i="1"/>
  <c r="A104" i="3" s="1" a="1"/>
  <c r="A88" i="3" a="1"/>
  <c r="X80" i="1"/>
  <c r="A80" i="3" a="1"/>
  <c r="B80" i="3" s="1"/>
  <c r="X72" i="1"/>
  <c r="A72" i="3" s="1" a="1"/>
  <c r="A64" i="3" a="1"/>
  <c r="X56" i="1"/>
  <c r="A56" i="3" s="1" a="1"/>
  <c r="X32" i="1"/>
  <c r="A32" i="3" s="1" a="1"/>
  <c r="A8" i="3" a="1"/>
  <c r="A8" i="3" s="1"/>
  <c r="X177" i="1"/>
  <c r="A177" i="3" s="1" a="1"/>
  <c r="A177" i="3" s="1"/>
  <c r="X52" i="1"/>
  <c r="A52" i="3" s="1" a="1"/>
  <c r="X173" i="1"/>
  <c r="A173" i="3" s="1" a="1"/>
  <c r="X16" i="1"/>
  <c r="A16" i="3" s="1" a="1"/>
  <c r="X35" i="1"/>
  <c r="A35" i="3" s="1" a="1"/>
  <c r="C35" i="3" s="1"/>
  <c r="X186" i="1"/>
  <c r="A186" i="3" s="1" a="1"/>
  <c r="X195" i="1"/>
  <c r="A195" i="3" s="1" a="1"/>
  <c r="X61" i="1"/>
  <c r="A61" i="3" s="1" a="1"/>
  <c r="X124" i="1"/>
  <c r="A124" i="3" s="1" a="1"/>
  <c r="D124" i="3" s="1"/>
  <c r="X37" i="1"/>
  <c r="A37" i="3" s="1" a="1"/>
  <c r="A178" i="3" a="1"/>
  <c r="A50" i="3" a="1"/>
  <c r="X191" i="1"/>
  <c r="A191" i="3" s="1" a="1"/>
  <c r="G191" i="3" s="1"/>
  <c r="A183" i="3" a="1"/>
  <c r="A175" i="3" a="1"/>
  <c r="A175" i="3" s="1"/>
  <c r="A167" i="3" a="1"/>
  <c r="G167" i="3" s="1"/>
  <c r="X159" i="1"/>
  <c r="A159" i="3" s="1" a="1"/>
  <c r="A151" i="3" a="1"/>
  <c r="A143" i="3" a="1"/>
  <c r="A135" i="3" a="1"/>
  <c r="C135" i="3" s="1"/>
  <c r="X119" i="1"/>
  <c r="A119" i="3" s="1" a="1"/>
  <c r="A111" i="3" a="1"/>
  <c r="E111" i="3" s="1"/>
  <c r="X111" i="1"/>
  <c r="X103" i="1"/>
  <c r="A103" i="3" s="1" a="1"/>
  <c r="X87" i="1"/>
  <c r="A87" i="3" s="1" a="1"/>
  <c r="X79" i="1"/>
  <c r="A79" i="3" s="1" a="1"/>
  <c r="A71" i="3" a="1"/>
  <c r="F71" i="3" s="1"/>
  <c r="A55" i="3" a="1"/>
  <c r="X47" i="1"/>
  <c r="A47" i="3" s="1" a="1"/>
  <c r="X39" i="1"/>
  <c r="A39" i="3" s="1" a="1"/>
  <c r="A31" i="3" a="1"/>
  <c r="C31" i="3" s="1"/>
  <c r="X23" i="1"/>
  <c r="A23" i="3" s="1" a="1"/>
  <c r="X7" i="1"/>
  <c r="A7" i="3" s="1" a="1"/>
  <c r="X127" i="1"/>
  <c r="A127" i="3" s="1" a="1"/>
  <c r="X40" i="1"/>
  <c r="A40" i="3" s="1" a="1"/>
  <c r="X172" i="1"/>
  <c r="A172" i="3" s="1" a="1"/>
  <c r="G172" i="3" s="1"/>
  <c r="X12" i="1"/>
  <c r="A12" i="3" s="1" a="1"/>
  <c r="A12" i="3" s="1"/>
  <c r="X95" i="1"/>
  <c r="A95" i="3" s="1" a="1"/>
  <c r="X96" i="1"/>
  <c r="A96" i="3" s="1" a="1"/>
  <c r="X189" i="1"/>
  <c r="A189" i="3" s="1" a="1"/>
  <c r="X168" i="1"/>
  <c r="A168" i="3" s="1" a="1"/>
  <c r="X128" i="1"/>
  <c r="A128" i="3" s="1" a="1"/>
  <c r="X51" i="1"/>
  <c r="A51" i="3" s="1" a="1"/>
  <c r="D51" i="3" s="1"/>
  <c r="X107" i="1"/>
  <c r="A107" i="3" s="1" a="1"/>
  <c r="E107" i="3" s="1"/>
  <c r="X15" i="1"/>
  <c r="A15" i="3" s="1" a="1"/>
  <c r="A73" i="3" a="1"/>
  <c r="A19" i="3" a="1"/>
  <c r="X190" i="1"/>
  <c r="A190" i="3" s="1" a="1"/>
  <c r="X182" i="1"/>
  <c r="A182" i="3" s="1" a="1"/>
  <c r="A174" i="3" a="1"/>
  <c r="G174" i="3" s="1"/>
  <c r="X166" i="1"/>
  <c r="A166" i="3" s="1" a="1"/>
  <c r="A158" i="3" a="1"/>
  <c r="A158" i="3" s="1"/>
  <c r="A150" i="3" a="1"/>
  <c r="A142" i="3" a="1"/>
  <c r="A142" i="3" s="1"/>
  <c r="A134" i="3" a="1"/>
  <c r="A126" i="3" a="1"/>
  <c r="F126" i="3" s="1"/>
  <c r="A118" i="3" a="1"/>
  <c r="X118" i="1"/>
  <c r="A110" i="3" a="1"/>
  <c r="A102" i="3" a="1"/>
  <c r="X94" i="1"/>
  <c r="A94" i="3" s="1" a="1"/>
  <c r="A86" i="3" a="1"/>
  <c r="B86" i="3" s="1"/>
  <c r="X78" i="1"/>
  <c r="A78" i="3" s="1" a="1"/>
  <c r="A70" i="3" a="1"/>
  <c r="C70" i="3" s="1"/>
  <c r="X62" i="1"/>
  <c r="A62" i="3" s="1" a="1"/>
  <c r="G62" i="3" s="1"/>
  <c r="X46" i="1"/>
  <c r="A46" i="3" s="1" a="1"/>
  <c r="A14" i="3" a="1"/>
  <c r="B14" i="3" s="1"/>
  <c r="X14" i="1"/>
  <c r="X6" i="1"/>
  <c r="A6" i="3" s="1" a="1"/>
  <c r="A6" i="3" s="1"/>
  <c r="X22" i="1"/>
  <c r="A22" i="3" s="1" a="1"/>
  <c r="X139" i="1"/>
  <c r="A139" i="3" s="1" a="1"/>
  <c r="G139" i="3" s="1"/>
  <c r="X171" i="1"/>
  <c r="A171" i="3" s="1" a="1"/>
  <c r="X11" i="1"/>
  <c r="A11" i="3" s="1" a="1"/>
  <c r="F11" i="3" s="1"/>
  <c r="X83" i="1"/>
  <c r="A83" i="3" s="1" a="1"/>
  <c r="X48" i="1"/>
  <c r="A48" i="3" s="1" a="1"/>
  <c r="D48" i="3" s="1"/>
  <c r="X188" i="1"/>
  <c r="A188" i="3" s="1" a="1"/>
  <c r="B188" i="3" s="1"/>
  <c r="X161" i="1"/>
  <c r="A161" i="3" s="1" a="1"/>
  <c r="X122" i="1"/>
  <c r="A122" i="3" s="1" a="1"/>
  <c r="B122" i="3" s="1"/>
  <c r="X38" i="1"/>
  <c r="A38" i="3" s="1" a="1"/>
  <c r="X100" i="1"/>
  <c r="A100" i="3" s="1" a="1"/>
  <c r="D100" i="3" s="1"/>
  <c r="A108" i="3" a="1"/>
  <c r="B108" i="3" s="1"/>
  <c r="A69" i="3" a="1"/>
  <c r="G69" i="3" s="1"/>
  <c r="E139" i="3"/>
  <c r="A139" i="3"/>
  <c r="F119" i="3"/>
  <c r="B194" i="3"/>
  <c r="E189" i="3"/>
  <c r="C187" i="3"/>
  <c r="D183" i="3"/>
  <c r="C180" i="3"/>
  <c r="F178" i="3"/>
  <c r="D175" i="3"/>
  <c r="A174" i="3"/>
  <c r="C172" i="3"/>
  <c r="E166" i="3"/>
  <c r="G166" i="3"/>
  <c r="C164" i="3"/>
  <c r="D159" i="3"/>
  <c r="E158" i="3"/>
  <c r="C156" i="3"/>
  <c r="F154" i="3"/>
  <c r="D151" i="3"/>
  <c r="C148" i="3"/>
  <c r="D143" i="3"/>
  <c r="G142" i="3"/>
  <c r="C140" i="3"/>
  <c r="E134" i="3"/>
  <c r="G134" i="3"/>
  <c r="F86" i="3"/>
  <c r="C86" i="3"/>
  <c r="E86" i="3"/>
  <c r="G86" i="3"/>
  <c r="A86" i="3"/>
  <c r="D86" i="3"/>
  <c r="E147" i="3"/>
  <c r="G147" i="3"/>
  <c r="A147" i="3"/>
  <c r="E131" i="3"/>
  <c r="G131" i="3"/>
  <c r="A131" i="3"/>
  <c r="G192" i="3"/>
  <c r="F191" i="3"/>
  <c r="D189" i="3"/>
  <c r="E184" i="3"/>
  <c r="F181" i="3"/>
  <c r="D178" i="3"/>
  <c r="E177" i="3"/>
  <c r="G177" i="3"/>
  <c r="C175" i="3"/>
  <c r="F173" i="3"/>
  <c r="D170" i="3"/>
  <c r="E169" i="3"/>
  <c r="G169" i="3"/>
  <c r="A169" i="3"/>
  <c r="C167" i="3"/>
  <c r="F165" i="3"/>
  <c r="E161" i="3"/>
  <c r="A161" i="3"/>
  <c r="F157" i="3"/>
  <c r="D154" i="3"/>
  <c r="E153" i="3"/>
  <c r="F149" i="3"/>
  <c r="A145" i="3"/>
  <c r="C143" i="3"/>
  <c r="F141" i="3"/>
  <c r="E137" i="3"/>
  <c r="G137" i="3"/>
  <c r="A137" i="3"/>
  <c r="F133" i="3"/>
  <c r="D130" i="3"/>
  <c r="D69" i="3"/>
  <c r="F69" i="3"/>
  <c r="B69" i="3"/>
  <c r="E69" i="3"/>
  <c r="E179" i="3"/>
  <c r="G179" i="3"/>
  <c r="A179" i="3"/>
  <c r="D181" i="3"/>
  <c r="E180" i="3"/>
  <c r="G180" i="3"/>
  <c r="A180" i="3"/>
  <c r="F176" i="3"/>
  <c r="D173" i="3"/>
  <c r="A172" i="3"/>
  <c r="D165" i="3"/>
  <c r="E164" i="3"/>
  <c r="G164" i="3"/>
  <c r="D157" i="3"/>
  <c r="E156" i="3"/>
  <c r="G156" i="3"/>
  <c r="A156" i="3"/>
  <c r="D149" i="3"/>
  <c r="E148" i="3"/>
  <c r="A148" i="3"/>
  <c r="F144" i="3"/>
  <c r="D141" i="3"/>
  <c r="F136" i="3"/>
  <c r="D133" i="3"/>
  <c r="G132" i="3"/>
  <c r="A132" i="3"/>
  <c r="A171" i="3"/>
  <c r="C181" i="3"/>
  <c r="F179" i="3"/>
  <c r="E175" i="3"/>
  <c r="G175" i="3"/>
  <c r="C173" i="3"/>
  <c r="E167" i="3"/>
  <c r="C165" i="3"/>
  <c r="F163" i="3"/>
  <c r="C157" i="3"/>
  <c r="E151" i="3"/>
  <c r="G151" i="3"/>
  <c r="A151" i="3"/>
  <c r="C149" i="3"/>
  <c r="E143" i="3"/>
  <c r="G143" i="3"/>
  <c r="A143" i="3"/>
  <c r="C141" i="3"/>
  <c r="E135" i="3"/>
  <c r="C133" i="3"/>
  <c r="F131" i="3"/>
  <c r="C52" i="3"/>
  <c r="B52" i="3"/>
  <c r="G155" i="3"/>
  <c r="A155" i="3"/>
  <c r="G183" i="3"/>
  <c r="A183" i="3"/>
  <c r="G195" i="3"/>
  <c r="D192" i="3"/>
  <c r="D179" i="3"/>
  <c r="E178" i="3"/>
  <c r="G178" i="3"/>
  <c r="A178" i="3"/>
  <c r="E170" i="3"/>
  <c r="D163" i="3"/>
  <c r="E162" i="3"/>
  <c r="E154" i="3"/>
  <c r="G154" i="3"/>
  <c r="A154" i="3"/>
  <c r="D147" i="3"/>
  <c r="E146" i="3"/>
  <c r="A138" i="3"/>
  <c r="D131" i="3"/>
  <c r="G130" i="3"/>
  <c r="G185" i="3"/>
  <c r="E181" i="3"/>
  <c r="G181" i="3"/>
  <c r="A181" i="3"/>
  <c r="C179" i="3"/>
  <c r="G173" i="3"/>
  <c r="A173" i="3"/>
  <c r="E165" i="3"/>
  <c r="G165" i="3"/>
  <c r="A165" i="3"/>
  <c r="E157" i="3"/>
  <c r="A157" i="3"/>
  <c r="C155" i="3"/>
  <c r="E149" i="3"/>
  <c r="G149" i="3"/>
  <c r="A149" i="3"/>
  <c r="C147" i="3"/>
  <c r="E141" i="3"/>
  <c r="G141" i="3"/>
  <c r="A141" i="3"/>
  <c r="E133" i="3"/>
  <c r="G133" i="3"/>
  <c r="A133" i="3"/>
  <c r="C131" i="3"/>
  <c r="A125" i="3"/>
  <c r="E163" i="3"/>
  <c r="G163" i="3"/>
  <c r="A163" i="3"/>
  <c r="A184" i="3"/>
  <c r="E195" i="3"/>
  <c r="D194" i="3"/>
  <c r="B192" i="3"/>
  <c r="G189" i="3"/>
  <c r="B185" i="3"/>
  <c r="F183" i="3"/>
  <c r="F180" i="3"/>
  <c r="B179" i="3"/>
  <c r="E176" i="3"/>
  <c r="A176" i="3"/>
  <c r="F172" i="3"/>
  <c r="E160" i="3"/>
  <c r="G160" i="3"/>
  <c r="F156" i="3"/>
  <c r="B155" i="3"/>
  <c r="B147" i="3"/>
  <c r="E144" i="3"/>
  <c r="G144" i="3"/>
  <c r="A144" i="3"/>
  <c r="E136" i="3"/>
  <c r="G136" i="3"/>
  <c r="A136" i="3"/>
  <c r="B131" i="3"/>
  <c r="G111" i="3"/>
  <c r="A111" i="3"/>
  <c r="B111" i="3"/>
  <c r="C111" i="3"/>
  <c r="D111" i="3"/>
  <c r="F111" i="3"/>
  <c r="C123" i="3"/>
  <c r="A121" i="3"/>
  <c r="E117" i="3"/>
  <c r="D116" i="3"/>
  <c r="C115" i="3"/>
  <c r="B114" i="3"/>
  <c r="F110" i="3"/>
  <c r="E109" i="3"/>
  <c r="D108" i="3"/>
  <c r="B106" i="3"/>
  <c r="A105" i="3"/>
  <c r="F102" i="3"/>
  <c r="E101" i="3"/>
  <c r="C99" i="3"/>
  <c r="B98" i="3"/>
  <c r="D92" i="3"/>
  <c r="C91" i="3"/>
  <c r="B90" i="3"/>
  <c r="D117" i="3"/>
  <c r="D109" i="3"/>
  <c r="D101" i="3"/>
  <c r="D80" i="3"/>
  <c r="F80" i="3"/>
  <c r="C77" i="3"/>
  <c r="D77" i="3"/>
  <c r="F77" i="3"/>
  <c r="B77" i="3"/>
  <c r="G77" i="3"/>
  <c r="C68" i="3"/>
  <c r="D68" i="3"/>
  <c r="F68" i="3"/>
  <c r="A68" i="3"/>
  <c r="B68" i="3"/>
  <c r="A123" i="3"/>
  <c r="C117" i="3"/>
  <c r="B116" i="3"/>
  <c r="A115" i="3"/>
  <c r="D110" i="3"/>
  <c r="A107" i="3"/>
  <c r="D102" i="3"/>
  <c r="C101" i="3"/>
  <c r="A99" i="3"/>
  <c r="B92" i="3"/>
  <c r="A91" i="3"/>
  <c r="C29" i="3"/>
  <c r="D29" i="3"/>
  <c r="F29" i="3"/>
  <c r="B29" i="3"/>
  <c r="G29" i="3"/>
  <c r="F121" i="3"/>
  <c r="B117" i="3"/>
  <c r="F105" i="3"/>
  <c r="B101" i="3"/>
  <c r="C76" i="3"/>
  <c r="D76" i="3"/>
  <c r="B76" i="3"/>
  <c r="E76" i="3"/>
  <c r="D37" i="3"/>
  <c r="F37" i="3"/>
  <c r="B126" i="3"/>
  <c r="A117" i="3"/>
  <c r="F114" i="3"/>
  <c r="E113" i="3"/>
  <c r="B110" i="3"/>
  <c r="E105" i="3"/>
  <c r="B102" i="3"/>
  <c r="A101" i="3"/>
  <c r="E97" i="3"/>
  <c r="D84" i="3"/>
  <c r="F84" i="3"/>
  <c r="A84" i="3"/>
  <c r="B84" i="3"/>
  <c r="C84" i="3"/>
  <c r="E48" i="3"/>
  <c r="C45" i="3"/>
  <c r="D45" i="3"/>
  <c r="F45" i="3"/>
  <c r="A45" i="3"/>
  <c r="B45" i="3"/>
  <c r="C53" i="3"/>
  <c r="D53" i="3"/>
  <c r="F53" i="3"/>
  <c r="A53" i="3"/>
  <c r="B53" i="3"/>
  <c r="G53" i="3"/>
  <c r="A36" i="3"/>
  <c r="C121" i="3"/>
  <c r="E115" i="3"/>
  <c r="C105" i="3"/>
  <c r="E99" i="3"/>
  <c r="E91" i="3"/>
  <c r="C64" i="3"/>
  <c r="D64" i="3"/>
  <c r="F64" i="3"/>
  <c r="B64" i="3"/>
  <c r="E64" i="3"/>
  <c r="D61" i="3"/>
  <c r="F61" i="3"/>
  <c r="A61" i="3"/>
  <c r="B61" i="3"/>
  <c r="G61" i="3"/>
  <c r="C44" i="3"/>
  <c r="B44" i="3"/>
  <c r="C32" i="3"/>
  <c r="D32" i="3"/>
  <c r="F32" i="3"/>
  <c r="G28" i="3"/>
  <c r="F27" i="3"/>
  <c r="E25" i="3"/>
  <c r="F25" i="3"/>
  <c r="D21" i="3"/>
  <c r="D19" i="3"/>
  <c r="F19" i="3"/>
  <c r="C17" i="3"/>
  <c r="D17" i="3"/>
  <c r="E17" i="3"/>
  <c r="F17" i="3"/>
  <c r="C13" i="3"/>
  <c r="D11" i="3"/>
  <c r="E11" i="3"/>
  <c r="C9" i="3"/>
  <c r="D9" i="3"/>
  <c r="E9" i="3"/>
  <c r="F9" i="3"/>
  <c r="E7" i="3"/>
  <c r="G85" i="3"/>
  <c r="D83" i="3"/>
  <c r="F83" i="3"/>
  <c r="F75" i="3"/>
  <c r="G71" i="3"/>
  <c r="C67" i="3"/>
  <c r="D67" i="3"/>
  <c r="F67" i="3"/>
  <c r="G63" i="3"/>
  <c r="C59" i="3"/>
  <c r="D59" i="3"/>
  <c r="F59" i="3"/>
  <c r="C51" i="3"/>
  <c r="F51" i="3"/>
  <c r="C43" i="3"/>
  <c r="D43" i="3"/>
  <c r="D35" i="3"/>
  <c r="F35" i="3"/>
  <c r="E28" i="3"/>
  <c r="G24" i="3"/>
  <c r="G20" i="3"/>
  <c r="G10" i="3"/>
  <c r="G8" i="3"/>
  <c r="G6" i="3"/>
  <c r="E85" i="3"/>
  <c r="G82" i="3"/>
  <c r="F70" i="3"/>
  <c r="F62" i="3"/>
  <c r="G50" i="3"/>
  <c r="C30" i="3"/>
  <c r="D30" i="3"/>
  <c r="F30" i="3"/>
  <c r="B28" i="3"/>
  <c r="B24" i="3"/>
  <c r="B12" i="3"/>
  <c r="B10" i="3"/>
  <c r="B8" i="3"/>
  <c r="B6" i="3"/>
  <c r="G87" i="3"/>
  <c r="C85" i="3"/>
  <c r="E82" i="3"/>
  <c r="C81" i="3"/>
  <c r="D81" i="3"/>
  <c r="F81" i="3"/>
  <c r="D73" i="3"/>
  <c r="C65" i="3"/>
  <c r="D65" i="3"/>
  <c r="E50" i="3"/>
  <c r="D49" i="3"/>
  <c r="C41" i="3"/>
  <c r="D41" i="3"/>
  <c r="F41" i="3"/>
  <c r="C33" i="3"/>
  <c r="D33" i="3"/>
  <c r="C28" i="3"/>
  <c r="D28" i="3"/>
  <c r="F28" i="3"/>
  <c r="E26" i="3"/>
  <c r="F26" i="3"/>
  <c r="E24" i="3"/>
  <c r="F24" i="3"/>
  <c r="E20" i="3"/>
  <c r="F20" i="3"/>
  <c r="F18" i="3"/>
  <c r="C12" i="3"/>
  <c r="D12" i="3"/>
  <c r="C10" i="3"/>
  <c r="D10" i="3"/>
  <c r="E10" i="3"/>
  <c r="F10" i="3"/>
  <c r="C8" i="3"/>
  <c r="D8" i="3"/>
  <c r="E8" i="3"/>
  <c r="F8" i="3"/>
  <c r="C6" i="3"/>
  <c r="D6" i="3"/>
  <c r="E6" i="3"/>
  <c r="F6" i="3"/>
  <c r="E88" i="3"/>
  <c r="D87" i="3"/>
  <c r="C71" i="3"/>
  <c r="D71" i="3"/>
  <c r="G67" i="3"/>
  <c r="C63" i="3"/>
  <c r="D63" i="3"/>
  <c r="F63" i="3"/>
  <c r="G59" i="3"/>
  <c r="D55" i="3"/>
  <c r="G35" i="3"/>
  <c r="E32" i="3"/>
  <c r="F31" i="3"/>
  <c r="G27" i="3"/>
  <c r="G19" i="3"/>
  <c r="G17" i="3"/>
  <c r="G11" i="3"/>
  <c r="G9" i="3"/>
  <c r="D85" i="3"/>
  <c r="F85" i="3"/>
  <c r="C82" i="3"/>
  <c r="D82" i="3"/>
  <c r="F82" i="3"/>
  <c r="E75" i="3"/>
  <c r="F74" i="3"/>
  <c r="G70" i="3"/>
  <c r="F58" i="3"/>
  <c r="G54" i="3"/>
  <c r="C50" i="3"/>
  <c r="D50" i="3"/>
  <c r="F50" i="3"/>
  <c r="C42" i="3"/>
  <c r="C34" i="3"/>
  <c r="D34" i="3"/>
  <c r="B32" i="3"/>
  <c r="G30" i="3"/>
  <c r="B27" i="3"/>
  <c r="B17" i="3"/>
  <c r="B11" i="3"/>
  <c r="B9" i="3"/>
  <c r="F5" i="3"/>
  <c r="E5" i="3"/>
  <c r="D5" i="3"/>
  <c r="C5" i="3"/>
  <c r="B5" i="3"/>
  <c r="G3" i="3"/>
  <c r="F3" i="3"/>
  <c r="E3" i="3"/>
  <c r="D3" i="3"/>
  <c r="C3" i="3"/>
  <c r="B3" i="3"/>
  <c r="G2" i="3"/>
  <c r="F2" i="3"/>
  <c r="E2" i="3"/>
  <c r="C2" i="3"/>
  <c r="D2" i="3"/>
  <c r="B2" i="3"/>
  <c r="D95" i="3" l="1"/>
  <c r="B95" i="3"/>
  <c r="C95" i="3"/>
  <c r="G95" i="3"/>
  <c r="E95" i="3"/>
  <c r="E150" i="3"/>
  <c r="G150" i="3"/>
  <c r="D15" i="3"/>
  <c r="E15" i="3"/>
  <c r="B15" i="3"/>
  <c r="G15" i="3"/>
  <c r="B186" i="3"/>
  <c r="D186" i="3"/>
  <c r="A56" i="3"/>
  <c r="G56" i="3"/>
  <c r="C56" i="3"/>
  <c r="B56" i="3"/>
  <c r="E56" i="3"/>
  <c r="F57" i="3"/>
  <c r="C57" i="3"/>
  <c r="G60" i="3"/>
  <c r="B60" i="3"/>
  <c r="E60" i="3"/>
  <c r="C60" i="3"/>
  <c r="F60" i="3"/>
  <c r="D60" i="3"/>
  <c r="C125" i="3"/>
  <c r="E125" i="3"/>
  <c r="F125" i="3"/>
  <c r="G125" i="3"/>
  <c r="F55" i="3"/>
  <c r="C55" i="3"/>
  <c r="G119" i="3"/>
  <c r="A119" i="3"/>
  <c r="D119" i="3"/>
  <c r="C119" i="3"/>
  <c r="B119" i="3"/>
  <c r="C54" i="3"/>
  <c r="F54" i="3"/>
  <c r="D54" i="3"/>
  <c r="G153" i="3"/>
  <c r="A153" i="3"/>
  <c r="G42" i="3"/>
  <c r="D42" i="3"/>
  <c r="F42" i="3"/>
  <c r="E42" i="3"/>
  <c r="C58" i="3"/>
  <c r="D58" i="3"/>
  <c r="E58" i="3"/>
  <c r="F72" i="3"/>
  <c r="E72" i="3"/>
  <c r="A72" i="3"/>
  <c r="D72" i="3"/>
  <c r="C72" i="3"/>
  <c r="E93" i="3"/>
  <c r="B93" i="3"/>
  <c r="D93" i="3"/>
  <c r="C49" i="3"/>
  <c r="E129" i="3"/>
  <c r="B118" i="3"/>
  <c r="F118" i="3"/>
  <c r="F7" i="3"/>
  <c r="B7" i="3"/>
  <c r="G7" i="3"/>
  <c r="D7" i="3"/>
  <c r="E145" i="3"/>
  <c r="G145" i="3"/>
  <c r="A13" i="3"/>
  <c r="D13" i="3"/>
  <c r="F13" i="3"/>
  <c r="G13" i="3"/>
  <c r="E13" i="3"/>
  <c r="B13" i="3"/>
  <c r="D118" i="3"/>
  <c r="D146" i="3"/>
  <c r="E171" i="3"/>
  <c r="C171" i="3"/>
  <c r="C190" i="3"/>
  <c r="B190" i="3"/>
  <c r="E190" i="3"/>
  <c r="D190" i="3"/>
  <c r="G23" i="3"/>
  <c r="B23" i="3"/>
  <c r="E23" i="3"/>
  <c r="F23" i="3"/>
  <c r="C159" i="3"/>
  <c r="G159" i="3"/>
  <c r="A159" i="3"/>
  <c r="A25" i="3"/>
  <c r="C25" i="3"/>
  <c r="G25" i="3"/>
  <c r="B25" i="3"/>
  <c r="D25" i="3"/>
  <c r="C109" i="3"/>
  <c r="B109" i="3"/>
  <c r="A109" i="3"/>
  <c r="G152" i="3"/>
  <c r="F152" i="3"/>
  <c r="G58" i="3"/>
  <c r="F56" i="3"/>
  <c r="D56" i="3"/>
  <c r="E52" i="3"/>
  <c r="G52" i="3"/>
  <c r="D52" i="3"/>
  <c r="A52" i="3"/>
  <c r="F52" i="3"/>
  <c r="A26" i="3"/>
  <c r="C26" i="3"/>
  <c r="G26" i="3"/>
  <c r="D26" i="3"/>
  <c r="B26" i="3"/>
  <c r="A21" i="3"/>
  <c r="E21" i="3"/>
  <c r="F21" i="3"/>
  <c r="C21" i="3"/>
  <c r="B21" i="3"/>
  <c r="G21" i="3"/>
  <c r="G55" i="3"/>
  <c r="A60" i="3"/>
  <c r="A150" i="3"/>
  <c r="B184" i="3"/>
  <c r="D184" i="3"/>
  <c r="G184" i="3"/>
  <c r="F184" i="3"/>
  <c r="C184" i="3"/>
  <c r="F113" i="3"/>
  <c r="C113" i="3"/>
  <c r="A113" i="3"/>
  <c r="A18" i="3"/>
  <c r="B18" i="3"/>
  <c r="G18" i="3"/>
  <c r="C18" i="3"/>
  <c r="E18" i="3"/>
  <c r="D18" i="3"/>
  <c r="G170" i="3"/>
  <c r="A170" i="3"/>
  <c r="F170" i="3"/>
  <c r="E27" i="3"/>
  <c r="D27" i="3"/>
  <c r="D14" i="3"/>
  <c r="E14" i="3"/>
  <c r="A4" i="3"/>
  <c r="F4" i="3"/>
  <c r="B4" i="3"/>
  <c r="G4" i="3"/>
  <c r="C4" i="3"/>
  <c r="E4" i="3"/>
  <c r="F15" i="3"/>
  <c r="C48" i="3"/>
  <c r="E66" i="3"/>
  <c r="C66" i="3"/>
  <c r="F66" i="3"/>
  <c r="D66" i="3"/>
  <c r="C93" i="3"/>
  <c r="F186" i="3"/>
  <c r="G72" i="3"/>
  <c r="C62" i="3"/>
  <c r="D62" i="3"/>
  <c r="E37" i="3"/>
  <c r="C37" i="3"/>
  <c r="A37" i="3"/>
  <c r="G37" i="3"/>
  <c r="B37" i="3"/>
  <c r="C74" i="3"/>
  <c r="D74" i="3"/>
  <c r="E74" i="3"/>
  <c r="G66" i="3"/>
  <c r="B72" i="3"/>
  <c r="D57" i="3"/>
  <c r="G74" i="3"/>
  <c r="C97" i="3"/>
  <c r="E152" i="3"/>
  <c r="G146" i="3"/>
  <c r="F73" i="3"/>
  <c r="C73" i="3"/>
  <c r="A192" i="3"/>
  <c r="F192" i="3"/>
  <c r="C192" i="3"/>
  <c r="G36" i="3"/>
  <c r="E36" i="3"/>
  <c r="C36" i="3"/>
  <c r="F36" i="3"/>
  <c r="D36" i="3"/>
  <c r="G34" i="3"/>
  <c r="E34" i="3"/>
  <c r="F34" i="3"/>
  <c r="G43" i="3"/>
  <c r="F43" i="3"/>
  <c r="G44" i="3"/>
  <c r="E44" i="3"/>
  <c r="D44" i="3"/>
  <c r="A44" i="3"/>
  <c r="F44" i="3"/>
  <c r="E140" i="3"/>
  <c r="A140" i="3"/>
  <c r="G140" i="3"/>
  <c r="D31" i="3"/>
  <c r="G75" i="3"/>
  <c r="F12" i="3"/>
  <c r="D24" i="3"/>
  <c r="D70" i="3"/>
  <c r="G12" i="3"/>
  <c r="D75" i="3"/>
  <c r="A76" i="3"/>
  <c r="B124" i="3"/>
  <c r="F164" i="3"/>
  <c r="C185" i="3"/>
  <c r="E138" i="3"/>
  <c r="D155" i="3"/>
  <c r="A167" i="3"/>
  <c r="D162" i="3"/>
  <c r="F130" i="3"/>
  <c r="D167" i="3"/>
  <c r="G138" i="3"/>
  <c r="B187" i="3"/>
  <c r="E12" i="3"/>
  <c r="C24" i="3"/>
  <c r="F76" i="3"/>
  <c r="D126" i="3"/>
  <c r="E187" i="3"/>
  <c r="A185" i="3"/>
  <c r="D139" i="3"/>
  <c r="G162" i="3"/>
  <c r="G135" i="3"/>
  <c r="E185" i="3"/>
  <c r="C132" i="3"/>
  <c r="D20" i="3"/>
  <c r="E80" i="3"/>
  <c r="E155" i="3"/>
  <c r="D135" i="3"/>
  <c r="C20" i="3"/>
  <c r="B20" i="3"/>
  <c r="B182" i="3"/>
  <c r="D182" i="3"/>
  <c r="F182" i="3"/>
  <c r="C182" i="3"/>
  <c r="E182" i="3"/>
  <c r="G182" i="3"/>
  <c r="A182" i="3"/>
  <c r="A127" i="3"/>
  <c r="C127" i="3"/>
  <c r="E127" i="3"/>
  <c r="D127" i="3"/>
  <c r="B127" i="3"/>
  <c r="F127" i="3"/>
  <c r="G127" i="3"/>
  <c r="A38" i="3"/>
  <c r="B38" i="3"/>
  <c r="E38" i="3"/>
  <c r="C38" i="3"/>
  <c r="D38" i="3"/>
  <c r="F38" i="3"/>
  <c r="G38" i="3"/>
  <c r="C168" i="3"/>
  <c r="B168" i="3"/>
  <c r="D168" i="3"/>
  <c r="G168" i="3"/>
  <c r="A168" i="3"/>
  <c r="F168" i="3"/>
  <c r="E168" i="3"/>
  <c r="A22" i="3"/>
  <c r="E22" i="3"/>
  <c r="F22" i="3"/>
  <c r="B22" i="3"/>
  <c r="G22" i="3"/>
  <c r="C22" i="3"/>
  <c r="D22" i="3"/>
  <c r="B79" i="3"/>
  <c r="A79" i="3"/>
  <c r="E79" i="3"/>
  <c r="G79" i="3"/>
  <c r="F79" i="3"/>
  <c r="C79" i="3"/>
  <c r="D79" i="3"/>
  <c r="A16" i="3"/>
  <c r="G16" i="3"/>
  <c r="D16" i="3"/>
  <c r="C16" i="3"/>
  <c r="E16" i="3"/>
  <c r="F16" i="3"/>
  <c r="B16" i="3"/>
  <c r="A78" i="3"/>
  <c r="B78" i="3"/>
  <c r="E78" i="3"/>
  <c r="D78" i="3"/>
  <c r="F78" i="3"/>
  <c r="G78" i="3"/>
  <c r="C78" i="3"/>
  <c r="G94" i="3"/>
  <c r="A94" i="3"/>
  <c r="E94" i="3"/>
  <c r="D94" i="3"/>
  <c r="C94" i="3"/>
  <c r="B94" i="3"/>
  <c r="F94" i="3"/>
  <c r="B103" i="3"/>
  <c r="D103" i="3"/>
  <c r="E103" i="3"/>
  <c r="F103" i="3"/>
  <c r="G103" i="3"/>
  <c r="A103" i="3"/>
  <c r="C103" i="3"/>
  <c r="A46" i="3"/>
  <c r="B46" i="3"/>
  <c r="E46" i="3"/>
  <c r="F46" i="3"/>
  <c r="G46" i="3"/>
  <c r="C46" i="3"/>
  <c r="D46" i="3"/>
  <c r="B39" i="3"/>
  <c r="E39" i="3"/>
  <c r="A39" i="3"/>
  <c r="F39" i="3"/>
  <c r="D39" i="3"/>
  <c r="C39" i="3"/>
  <c r="G39" i="3"/>
  <c r="A40" i="3"/>
  <c r="E40" i="3"/>
  <c r="B40" i="3"/>
  <c r="G40" i="3"/>
  <c r="C40" i="3"/>
  <c r="D40" i="3"/>
  <c r="F40" i="3"/>
  <c r="B47" i="3"/>
  <c r="A47" i="3"/>
  <c r="E47" i="3"/>
  <c r="G47" i="3"/>
  <c r="F47" i="3"/>
  <c r="C47" i="3"/>
  <c r="D47" i="3"/>
  <c r="B83" i="3"/>
  <c r="E83" i="3"/>
  <c r="A83" i="3"/>
  <c r="G126" i="3"/>
  <c r="A126" i="3"/>
  <c r="C126" i="3"/>
  <c r="E126" i="3"/>
  <c r="G128" i="3"/>
  <c r="A128" i="3"/>
  <c r="B128" i="3"/>
  <c r="C128" i="3"/>
  <c r="D128" i="3"/>
  <c r="E128" i="3"/>
  <c r="F128" i="3"/>
  <c r="B151" i="3"/>
  <c r="F151" i="3"/>
  <c r="C151" i="3"/>
  <c r="B173" i="3"/>
  <c r="E173" i="3"/>
  <c r="G112" i="3"/>
  <c r="A112" i="3"/>
  <c r="B112" i="3"/>
  <c r="C112" i="3"/>
  <c r="E112" i="3"/>
  <c r="F112" i="3"/>
  <c r="D112" i="3"/>
  <c r="C146" i="3"/>
  <c r="B146" i="3"/>
  <c r="A146" i="3"/>
  <c r="C130" i="3"/>
  <c r="B130" i="3"/>
  <c r="A130" i="3"/>
  <c r="A75" i="3"/>
  <c r="B75" i="3"/>
  <c r="G91" i="3"/>
  <c r="F91" i="3"/>
  <c r="B91" i="3"/>
  <c r="D91" i="3"/>
  <c r="A5" i="3"/>
  <c r="G5" i="3"/>
  <c r="A14" i="3"/>
  <c r="G14" i="3"/>
  <c r="C14" i="3"/>
  <c r="B48" i="3"/>
  <c r="B139" i="3"/>
  <c r="B171" i="3"/>
  <c r="D171" i="3"/>
  <c r="F139" i="3"/>
  <c r="C69" i="3"/>
  <c r="G51" i="3"/>
  <c r="G83" i="3"/>
  <c r="A95" i="3"/>
  <c r="F171" i="3"/>
  <c r="C188" i="3"/>
  <c r="E119" i="3"/>
  <c r="G108" i="3"/>
  <c r="E108" i="3"/>
  <c r="F108" i="3"/>
  <c r="A108" i="3"/>
  <c r="C108" i="3"/>
  <c r="A11" i="3"/>
  <c r="C11" i="3"/>
  <c r="B134" i="3"/>
  <c r="C134" i="3"/>
  <c r="D134" i="3"/>
  <c r="F134" i="3"/>
  <c r="A134" i="3"/>
  <c r="B159" i="3"/>
  <c r="F159" i="3"/>
  <c r="E159" i="3"/>
  <c r="G120" i="3"/>
  <c r="A120" i="3"/>
  <c r="B120" i="3"/>
  <c r="C120" i="3"/>
  <c r="D120" i="3"/>
  <c r="F120" i="3"/>
  <c r="E120" i="3"/>
  <c r="C138" i="3"/>
  <c r="B138" i="3"/>
  <c r="D138" i="3"/>
  <c r="G100" i="3"/>
  <c r="A100" i="3"/>
  <c r="C100" i="3"/>
  <c r="E100" i="3"/>
  <c r="F100" i="3"/>
  <c r="C142" i="3"/>
  <c r="D142" i="3"/>
  <c r="F142" i="3"/>
  <c r="B142" i="3"/>
  <c r="E142" i="3"/>
  <c r="A190" i="3"/>
  <c r="G190" i="3"/>
  <c r="A189" i="3"/>
  <c r="C189" i="3"/>
  <c r="F189" i="3"/>
  <c r="B189" i="3"/>
  <c r="A7" i="3"/>
  <c r="C7" i="3"/>
  <c r="B55" i="3"/>
  <c r="A55" i="3"/>
  <c r="E55" i="3"/>
  <c r="B167" i="3"/>
  <c r="F167" i="3"/>
  <c r="G124" i="3"/>
  <c r="A124" i="3"/>
  <c r="E124" i="3"/>
  <c r="F124" i="3"/>
  <c r="C124" i="3"/>
  <c r="B177" i="3"/>
  <c r="C177" i="3"/>
  <c r="D177" i="3"/>
  <c r="F177" i="3"/>
  <c r="B41" i="3"/>
  <c r="A41" i="3"/>
  <c r="E41" i="3"/>
  <c r="G41" i="3"/>
  <c r="G97" i="3"/>
  <c r="B97" i="3"/>
  <c r="D97" i="3"/>
  <c r="A97" i="3"/>
  <c r="B137" i="3"/>
  <c r="C137" i="3"/>
  <c r="F137" i="3"/>
  <c r="D137" i="3"/>
  <c r="B180" i="3"/>
  <c r="D180" i="3"/>
  <c r="C163" i="3"/>
  <c r="B163" i="3"/>
  <c r="G101" i="3"/>
  <c r="F101" i="3"/>
  <c r="G171" i="3"/>
  <c r="D188" i="3"/>
  <c r="B150" i="3"/>
  <c r="D150" i="3"/>
  <c r="F150" i="3"/>
  <c r="C150" i="3"/>
  <c r="A19" i="3"/>
  <c r="C19" i="3"/>
  <c r="G96" i="3"/>
  <c r="D96" i="3"/>
  <c r="E96" i="3"/>
  <c r="F96" i="3"/>
  <c r="B96" i="3"/>
  <c r="C96" i="3"/>
  <c r="A96" i="3"/>
  <c r="A15" i="3"/>
  <c r="C15" i="3"/>
  <c r="E61" i="3"/>
  <c r="C61" i="3"/>
  <c r="C152" i="3"/>
  <c r="B152" i="3"/>
  <c r="D152" i="3"/>
  <c r="A152" i="3"/>
  <c r="A194" i="3"/>
  <c r="C194" i="3"/>
  <c r="E194" i="3"/>
  <c r="G194" i="3"/>
  <c r="F194" i="3"/>
  <c r="B49" i="3"/>
  <c r="A49" i="3"/>
  <c r="E49" i="3"/>
  <c r="G49" i="3"/>
  <c r="G68" i="3"/>
  <c r="E68" i="3"/>
  <c r="B148" i="3"/>
  <c r="D148" i="3"/>
  <c r="F148" i="3"/>
  <c r="G148" i="3"/>
  <c r="E29" i="3"/>
  <c r="A29" i="3"/>
  <c r="B100" i="3"/>
  <c r="C139" i="3"/>
  <c r="G102" i="3"/>
  <c r="E102" i="3"/>
  <c r="A102" i="3"/>
  <c r="C102" i="3"/>
  <c r="A23" i="3"/>
  <c r="C23" i="3"/>
  <c r="B183" i="3"/>
  <c r="E183" i="3"/>
  <c r="C183" i="3"/>
  <c r="A195" i="3"/>
  <c r="D195" i="3"/>
  <c r="C195" i="3"/>
  <c r="B195" i="3"/>
  <c r="F195" i="3"/>
  <c r="A80" i="3"/>
  <c r="G80" i="3"/>
  <c r="C80" i="3"/>
  <c r="C160" i="3"/>
  <c r="D160" i="3"/>
  <c r="B160" i="3"/>
  <c r="F160" i="3"/>
  <c r="A54" i="3"/>
  <c r="B54" i="3"/>
  <c r="E54" i="3"/>
  <c r="B153" i="3"/>
  <c r="F153" i="3"/>
  <c r="C153" i="3"/>
  <c r="D153" i="3"/>
  <c r="A27" i="3"/>
  <c r="C27" i="3"/>
  <c r="A187" i="3"/>
  <c r="D187" i="3"/>
  <c r="F187" i="3"/>
  <c r="B164" i="3"/>
  <c r="D164" i="3"/>
  <c r="E45" i="3"/>
  <c r="G45" i="3"/>
  <c r="G122" i="3"/>
  <c r="A122" i="3"/>
  <c r="C122" i="3"/>
  <c r="E122" i="3"/>
  <c r="D122" i="3"/>
  <c r="F122" i="3"/>
  <c r="A62" i="3"/>
  <c r="B62" i="3"/>
  <c r="E62" i="3"/>
  <c r="B158" i="3"/>
  <c r="C158" i="3"/>
  <c r="D158" i="3"/>
  <c r="F158" i="3"/>
  <c r="B19" i="3"/>
  <c r="F14" i="3"/>
  <c r="C83" i="3"/>
  <c r="E19" i="3"/>
  <c r="D23" i="3"/>
  <c r="F95" i="3"/>
  <c r="A69" i="3"/>
  <c r="G158" i="3"/>
  <c r="F190" i="3"/>
  <c r="B161" i="3"/>
  <c r="C161" i="3"/>
  <c r="D161" i="3"/>
  <c r="F161" i="3"/>
  <c r="G161" i="3"/>
  <c r="B166" i="3"/>
  <c r="D166" i="3"/>
  <c r="F166" i="3"/>
  <c r="C166" i="3"/>
  <c r="A166" i="3"/>
  <c r="B31" i="3"/>
  <c r="A31" i="3"/>
  <c r="E31" i="3"/>
  <c r="G31" i="3"/>
  <c r="A186" i="3"/>
  <c r="E186" i="3"/>
  <c r="G186" i="3"/>
  <c r="C186" i="3"/>
  <c r="A32" i="3"/>
  <c r="G32" i="3"/>
  <c r="G98" i="3"/>
  <c r="C98" i="3"/>
  <c r="D98" i="3"/>
  <c r="E98" i="3"/>
  <c r="A98" i="3"/>
  <c r="C162" i="3"/>
  <c r="B162" i="3"/>
  <c r="A162" i="3"/>
  <c r="G123" i="3"/>
  <c r="B123" i="3"/>
  <c r="D123" i="3"/>
  <c r="F123" i="3"/>
  <c r="A188" i="3"/>
  <c r="E188" i="3"/>
  <c r="G188" i="3"/>
  <c r="F188" i="3"/>
  <c r="A70" i="3"/>
  <c r="E70" i="3"/>
  <c r="B70" i="3"/>
  <c r="B174" i="3"/>
  <c r="C174" i="3"/>
  <c r="D174" i="3"/>
  <c r="F174" i="3"/>
  <c r="E174" i="3"/>
  <c r="G107" i="3"/>
  <c r="B107" i="3"/>
  <c r="D107" i="3"/>
  <c r="F107" i="3"/>
  <c r="C107" i="3"/>
  <c r="B172" i="3"/>
  <c r="D172" i="3"/>
  <c r="E172" i="3"/>
  <c r="F87" i="3"/>
  <c r="A87" i="3"/>
  <c r="B87" i="3"/>
  <c r="C87" i="3"/>
  <c r="E87" i="3"/>
  <c r="A191" i="3"/>
  <c r="E191" i="3"/>
  <c r="C191" i="3"/>
  <c r="D191" i="3"/>
  <c r="B191" i="3"/>
  <c r="B35" i="3"/>
  <c r="E35" i="3"/>
  <c r="A35" i="3"/>
  <c r="A58" i="3"/>
  <c r="B58" i="3"/>
  <c r="G106" i="3"/>
  <c r="E106" i="3"/>
  <c r="C106" i="3"/>
  <c r="D106" i="3"/>
  <c r="A106" i="3"/>
  <c r="F106" i="3"/>
  <c r="A67" i="3"/>
  <c r="B67" i="3"/>
  <c r="E67" i="3"/>
  <c r="G84" i="3"/>
  <c r="E84" i="3"/>
  <c r="G48" i="3"/>
  <c r="A48" i="3"/>
  <c r="F48" i="3"/>
  <c r="G118" i="3"/>
  <c r="A118" i="3"/>
  <c r="E118" i="3"/>
  <c r="C118" i="3"/>
  <c r="A51" i="3"/>
  <c r="B51" i="3"/>
  <c r="E51" i="3"/>
  <c r="B143" i="3"/>
  <c r="F143" i="3"/>
  <c r="A50" i="3"/>
  <c r="B50" i="3"/>
  <c r="G104" i="3"/>
  <c r="F104" i="3"/>
  <c r="A104" i="3"/>
  <c r="B104" i="3"/>
  <c r="D104" i="3"/>
  <c r="E104" i="3"/>
  <c r="C104" i="3"/>
  <c r="E77" i="3"/>
  <c r="A77" i="3"/>
  <c r="B81" i="3"/>
  <c r="A81" i="3"/>
  <c r="E81" i="3"/>
  <c r="G81" i="3"/>
  <c r="A193" i="3"/>
  <c r="G193" i="3"/>
  <c r="B193" i="3"/>
  <c r="C193" i="3"/>
  <c r="E193" i="3"/>
  <c r="F193" i="3"/>
  <c r="D193" i="3"/>
  <c r="G114" i="3"/>
  <c r="A114" i="3"/>
  <c r="D114" i="3"/>
  <c r="E114" i="3"/>
  <c r="C114" i="3"/>
  <c r="B156" i="3"/>
  <c r="D156" i="3"/>
  <c r="A59" i="3"/>
  <c r="B59" i="3"/>
  <c r="E59" i="3"/>
  <c r="B157" i="3"/>
  <c r="G157" i="3"/>
  <c r="G92" i="3"/>
  <c r="A92" i="3"/>
  <c r="C92" i="3"/>
  <c r="E92" i="3"/>
  <c r="F92" i="3"/>
  <c r="A85" i="3"/>
  <c r="B85" i="3"/>
  <c r="F89" i="3"/>
  <c r="A89" i="3"/>
  <c r="B89" i="3"/>
  <c r="D89" i="3"/>
  <c r="E89" i="3"/>
  <c r="C89" i="3"/>
  <c r="B129" i="3"/>
  <c r="D129" i="3"/>
  <c r="F129" i="3"/>
  <c r="C129" i="3"/>
  <c r="A42" i="3"/>
  <c r="B42" i="3"/>
  <c r="G90" i="3"/>
  <c r="A90" i="3"/>
  <c r="C90" i="3"/>
  <c r="D90" i="3"/>
  <c r="E90" i="3"/>
  <c r="G115" i="3"/>
  <c r="B115" i="3"/>
  <c r="D115" i="3"/>
  <c r="F115" i="3"/>
  <c r="B63" i="3"/>
  <c r="A63" i="3"/>
  <c r="E63" i="3"/>
  <c r="G93" i="3"/>
  <c r="F93" i="3"/>
  <c r="B125" i="3"/>
  <c r="D125" i="3"/>
  <c r="B135" i="3"/>
  <c r="F135" i="3"/>
  <c r="B132" i="3"/>
  <c r="D132" i="3"/>
  <c r="F132" i="3"/>
  <c r="G116" i="3"/>
  <c r="F116" i="3"/>
  <c r="C116" i="3"/>
  <c r="E116" i="3"/>
  <c r="A116" i="3"/>
  <c r="C176" i="3"/>
  <c r="D176" i="3"/>
  <c r="B176" i="3"/>
  <c r="B57" i="3"/>
  <c r="E57" i="3"/>
  <c r="G57" i="3"/>
  <c r="A57" i="3"/>
  <c r="G105" i="3"/>
  <c r="B105" i="3"/>
  <c r="D105" i="3"/>
  <c r="A66" i="3"/>
  <c r="B66" i="3"/>
  <c r="B140" i="3"/>
  <c r="D140" i="3"/>
  <c r="F140" i="3"/>
  <c r="G109" i="3"/>
  <c r="F109" i="3"/>
  <c r="B36" i="3"/>
  <c r="G176" i="3"/>
  <c r="A135" i="3"/>
  <c r="E192" i="3"/>
  <c r="F185" i="3"/>
  <c r="G129" i="3"/>
  <c r="G110" i="3"/>
  <c r="C110" i="3"/>
  <c r="E110" i="3"/>
  <c r="A110" i="3"/>
  <c r="B73" i="3"/>
  <c r="G73" i="3"/>
  <c r="A73" i="3"/>
  <c r="E73" i="3"/>
  <c r="B71" i="3"/>
  <c r="A71" i="3"/>
  <c r="E71" i="3"/>
  <c r="C178" i="3"/>
  <c r="B178" i="3"/>
  <c r="F88" i="3"/>
  <c r="D88" i="3"/>
  <c r="G88" i="3"/>
  <c r="B88" i="3"/>
  <c r="C88" i="3"/>
  <c r="A88" i="3"/>
  <c r="C136" i="3"/>
  <c r="B136" i="3"/>
  <c r="D136" i="3"/>
  <c r="B65" i="3"/>
  <c r="A65" i="3"/>
  <c r="E65" i="3"/>
  <c r="G65" i="3"/>
  <c r="G113" i="3"/>
  <c r="B113" i="3"/>
  <c r="D113" i="3"/>
  <c r="B145" i="3"/>
  <c r="C145" i="3"/>
  <c r="D145" i="3"/>
  <c r="F145" i="3"/>
  <c r="A43" i="3"/>
  <c r="B43" i="3"/>
  <c r="E43" i="3"/>
  <c r="G99" i="3"/>
  <c r="B99" i="3"/>
  <c r="F99" i="3"/>
  <c r="D99" i="3"/>
  <c r="C144" i="3"/>
  <c r="B144" i="3"/>
  <c r="D144" i="3"/>
  <c r="G121" i="3"/>
  <c r="B121" i="3"/>
  <c r="D121" i="3"/>
  <c r="A34" i="3"/>
  <c r="B34" i="3"/>
  <c r="A74" i="3"/>
  <c r="B74" i="3"/>
  <c r="C154" i="3"/>
  <c r="B154" i="3"/>
  <c r="B169" i="3"/>
  <c r="F169" i="3"/>
  <c r="C169" i="3"/>
  <c r="D169" i="3"/>
  <c r="G117" i="3"/>
  <c r="F117" i="3"/>
  <c r="B175" i="3"/>
  <c r="F175" i="3"/>
  <c r="G64" i="3"/>
  <c r="A64" i="3"/>
  <c r="A30" i="3"/>
  <c r="B30" i="3"/>
  <c r="E30" i="3"/>
  <c r="B33" i="3"/>
  <c r="E33" i="3"/>
  <c r="G33" i="3"/>
  <c r="A33" i="3"/>
  <c r="A82" i="3"/>
  <c r="B82" i="3"/>
  <c r="C170" i="3"/>
  <c r="B170"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4E97D3-953C-4CCB-8187-2B8BD41F32E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AA03A37-85C3-4B2C-B4C9-E9A7191EBA57}" name="WorksheetConnection_cleaned_helpdesk_tickets!$B$1:$X$195" type="102" refreshedVersion="8" minRefreshableVersion="5">
    <extLst>
      <ext xmlns:x15="http://schemas.microsoft.com/office/spreadsheetml/2010/11/main" uri="{DE250136-89BD-433C-8126-D09CA5730AF9}">
        <x15:connection id="Range" autoDelete="1">
          <x15:rangePr sourceName="_xlcn.WorksheetConnection_cleaned_helpdesk_ticketsB1X1951"/>
        </x15:connection>
      </ext>
    </extLst>
  </connection>
</connections>
</file>

<file path=xl/sharedStrings.xml><?xml version="1.0" encoding="utf-8"?>
<sst xmlns="http://schemas.openxmlformats.org/spreadsheetml/2006/main" count="3165" uniqueCount="866">
  <si>
    <t>Ticket Number</t>
  </si>
  <si>
    <t>Date Created</t>
  </si>
  <si>
    <t>Subject</t>
  </si>
  <si>
    <t>From</t>
  </si>
  <si>
    <t>From Email</t>
  </si>
  <si>
    <t>Priority</t>
  </si>
  <si>
    <t>Department</t>
  </si>
  <si>
    <t>Type</t>
  </si>
  <si>
    <t>Source</t>
  </si>
  <si>
    <t>Current Status</t>
  </si>
  <si>
    <t>Last Updated</t>
  </si>
  <si>
    <t>Due Date</t>
  </si>
  <si>
    <t>Overdue</t>
  </si>
  <si>
    <t>Answered</t>
  </si>
  <si>
    <t>Agent Assigned</t>
  </si>
  <si>
    <t>Team Assigned</t>
  </si>
  <si>
    <t>Thread Count</t>
  </si>
  <si>
    <t>Attachment Count</t>
  </si>
  <si>
    <t>Category</t>
  </si>
  <si>
    <t>Issue Origin</t>
  </si>
  <si>
    <t>Select Ticket Status Update</t>
  </si>
  <si>
    <t>3/12/21 9:57</t>
  </si>
  <si>
    <t>3/10/21 16:21</t>
  </si>
  <si>
    <t>2/22/21 12:08</t>
  </si>
  <si>
    <t>2/15/21 11:41</t>
  </si>
  <si>
    <t>1/22/21 10:58</t>
  </si>
  <si>
    <t>8/20/20 9:36</t>
  </si>
  <si>
    <t>12/10/20 9:35</t>
  </si>
  <si>
    <t>12/10/20 9:37</t>
  </si>
  <si>
    <t>12/10/20 9:49</t>
  </si>
  <si>
    <t>12/10/20 9:59</t>
  </si>
  <si>
    <t>12/10/20 10:04</t>
  </si>
  <si>
    <t>12/18/20 10:17</t>
  </si>
  <si>
    <t>12/23/20 15:17</t>
  </si>
  <si>
    <t>11/25/20 15:51</t>
  </si>
  <si>
    <t>11/10/20 10:49</t>
  </si>
  <si>
    <t>10/8/20 17:29</t>
  </si>
  <si>
    <t>9/28/20 14:53</t>
  </si>
  <si>
    <t>8/23/20 11:39</t>
  </si>
  <si>
    <t>8/15/20 12:41</t>
  </si>
  <si>
    <t>8/7/20 13:44</t>
  </si>
  <si>
    <t>7/1/20 9:12</t>
  </si>
  <si>
    <t>7/30/20 13:27</t>
  </si>
  <si>
    <t>3/11/21 10:41</t>
  </si>
  <si>
    <t>3/23/21 16:39</t>
  </si>
  <si>
    <t>12/4/20 9:35</t>
  </si>
  <si>
    <t>9/9/20 13:27</t>
  </si>
  <si>
    <t>1/10/21 21:35</t>
  </si>
  <si>
    <t>1/22/21 13:59</t>
  </si>
  <si>
    <t>1/28/21 17:07</t>
  </si>
  <si>
    <t>11/10/20 10:16</t>
  </si>
  <si>
    <t>12/29/20 12:37</t>
  </si>
  <si>
    <t>12/1/20 9:47</t>
  </si>
  <si>
    <t>12/29/20 12:22</t>
  </si>
  <si>
    <t>12/10/20 9:52</t>
  </si>
  <si>
    <t>12/10/20 10:15</t>
  </si>
  <si>
    <t>9/23/20 18:02</t>
  </si>
  <si>
    <t>10/21/20 15:16</t>
  </si>
  <si>
    <t>10/19/20 10:00</t>
  </si>
  <si>
    <t>10/5/20 13:03</t>
  </si>
  <si>
    <t>8/23/20 14:23</t>
  </si>
  <si>
    <t>8/27/20 10:53</t>
  </si>
  <si>
    <t>7/21/20 13:39</t>
  </si>
  <si>
    <t>7/13/20 11:03</t>
  </si>
  <si>
    <t>6/18/20 15:35</t>
  </si>
  <si>
    <t>3/31/21 10:32</t>
  </si>
  <si>
    <t>2/24/21 8:31</t>
  </si>
  <si>
    <t>4/8/21 8:40</t>
  </si>
  <si>
    <t>11/19/20 12:18</t>
  </si>
  <si>
    <t>4/7/21 13:16</t>
  </si>
  <si>
    <t>4/5/21 16:22</t>
  </si>
  <si>
    <t>5/5/20 2:18</t>
  </si>
  <si>
    <t>3/24/21 15:13</t>
  </si>
  <si>
    <t>3/18/21 14:18</t>
  </si>
  <si>
    <t>3/5/21 12:34</t>
  </si>
  <si>
    <t>3/29/21 16:18</t>
  </si>
  <si>
    <t>4/6/21 15:28</t>
  </si>
  <si>
    <t>3/17/21 13:35</t>
  </si>
  <si>
    <t>1/28/21 18:31</t>
  </si>
  <si>
    <t>3/18/21 14:23</t>
  </si>
  <si>
    <t>3/18/21 14:16</t>
  </si>
  <si>
    <t>3/24/21 16:54</t>
  </si>
  <si>
    <t>3/17/21 16:24</t>
  </si>
  <si>
    <t>3/17/21 16:37</t>
  </si>
  <si>
    <t>2/15/21 16:55</t>
  </si>
  <si>
    <t>11/16/20 16:05</t>
  </si>
  <si>
    <t>3/26/21 10:23</t>
  </si>
  <si>
    <t>2/22/21 15:16</t>
  </si>
  <si>
    <t>12/22/20 10:34</t>
  </si>
  <si>
    <t>3/11/21 10:44</t>
  </si>
  <si>
    <t>7/7/20 13:27</t>
  </si>
  <si>
    <t>3/25/21 19:06</t>
  </si>
  <si>
    <t>3/24/21 17:54</t>
  </si>
  <si>
    <t>7/24/20 13:16</t>
  </si>
  <si>
    <t>3/16/21 10:02</t>
  </si>
  <si>
    <t>3/23/21 11:16</t>
  </si>
  <si>
    <t>3/22/21 18:33</t>
  </si>
  <si>
    <t>3/22/21 18:25</t>
  </si>
  <si>
    <t>3/19/21 8:52</t>
  </si>
  <si>
    <t>3/16/21 16:26</t>
  </si>
  <si>
    <t>1/28/21 10:39</t>
  </si>
  <si>
    <t>3/4/21 13:13</t>
  </si>
  <si>
    <t>3/4/21 13:15</t>
  </si>
  <si>
    <t>3/3/21 15:44</t>
  </si>
  <si>
    <t>3/11/21 11:54</t>
  </si>
  <si>
    <t>2/17/21 15:32</t>
  </si>
  <si>
    <t>2/24/21 11:34</t>
  </si>
  <si>
    <t>3/5/21 15:49</t>
  </si>
  <si>
    <t>3/5/21 10:49</t>
  </si>
  <si>
    <t>2/22/21 16:55</t>
  </si>
  <si>
    <t>2/10/21 10:53</t>
  </si>
  <si>
    <t>2/15/21 13:47</t>
  </si>
  <si>
    <t>2/15/21 13:53</t>
  </si>
  <si>
    <t>2/15/21 14:02</t>
  </si>
  <si>
    <t>2/3/21 14:11</t>
  </si>
  <si>
    <t>2/8/21 16:34</t>
  </si>
  <si>
    <t>2/12/21 19:25</t>
  </si>
  <si>
    <t>2/19/21 15:07</t>
  </si>
  <si>
    <t>2/15/21 15:57</t>
  </si>
  <si>
    <t>2/15/21 17:07</t>
  </si>
  <si>
    <t>1/19/21 23:31</t>
  </si>
  <si>
    <t>1/28/21 16:57</t>
  </si>
  <si>
    <t>11/8/20 20:24</t>
  </si>
  <si>
    <t>11/23/20 9:33</t>
  </si>
  <si>
    <t>10/5/20 14:56</t>
  </si>
  <si>
    <t>1/29/21 11:37</t>
  </si>
  <si>
    <t>12/18/20 14:21</t>
  </si>
  <si>
    <t>11/18/20 20:22</t>
  </si>
  <si>
    <t>1/25/21 17:07</t>
  </si>
  <si>
    <t>1/15/21 7:37</t>
  </si>
  <si>
    <t>1/22/21 10:14</t>
  </si>
  <si>
    <t>1/21/21 8:49</t>
  </si>
  <si>
    <t>11/18/20 20:59</t>
  </si>
  <si>
    <t>11/20/20 16:01</t>
  </si>
  <si>
    <t>12/23/20 13:47</t>
  </si>
  <si>
    <t>12/22/20 15:05</t>
  </si>
  <si>
    <t>12/14/20 18:52</t>
  </si>
  <si>
    <t>12/1/20 15:29</t>
  </si>
  <si>
    <t>10/9/20 15:34</t>
  </si>
  <si>
    <t>12/1/20 11:55</t>
  </si>
  <si>
    <t>11/25/20 6:59</t>
  </si>
  <si>
    <t>11/9/20 14:20</t>
  </si>
  <si>
    <t>11/5/20 16:09</t>
  </si>
  <si>
    <t>10/26/20 12:29</t>
  </si>
  <si>
    <t>6/1/20 19:39</t>
  </si>
  <si>
    <t>12/2/20 18:51</t>
  </si>
  <si>
    <t>4/10/19 14:47</t>
  </si>
  <si>
    <t>12/1/20 11:51</t>
  </si>
  <si>
    <t>11/19/20 9:35</t>
  </si>
  <si>
    <t>8/10/20 10:17</t>
  </si>
  <si>
    <t>11/9/20 15:04</t>
  </si>
  <si>
    <t>10/26/20 11:43</t>
  </si>
  <si>
    <t>11/10/20 22:14</t>
  </si>
  <si>
    <t>8/12/20 22:10</t>
  </si>
  <si>
    <t>10/28/20 9:34</t>
  </si>
  <si>
    <t>7/9/20 15:52</t>
  </si>
  <si>
    <t>10/20/20 14:34</t>
  </si>
  <si>
    <t>10/19/20 13:56</t>
  </si>
  <si>
    <t>10/5/20 9:36</t>
  </si>
  <si>
    <t>9/28/20 13:36</t>
  </si>
  <si>
    <t>9/24/20 10:11</t>
  </si>
  <si>
    <t>8/14/20 10:00</t>
  </si>
  <si>
    <t>10/6/20 11:31</t>
  </si>
  <si>
    <t>9/28/20 14:26</t>
  </si>
  <si>
    <t>9/30/20 12:18</t>
  </si>
  <si>
    <t>9/30/20 12:16</t>
  </si>
  <si>
    <t>9/30/20 11:38</t>
  </si>
  <si>
    <t>9/14/20 13:14</t>
  </si>
  <si>
    <t>7/21/20 16:48</t>
  </si>
  <si>
    <t>9/2/20 14:13</t>
  </si>
  <si>
    <t>7/20/20 16:19</t>
  </si>
  <si>
    <t>8/27/20 7:29</t>
  </si>
  <si>
    <t>9/4/20 9:18</t>
  </si>
  <si>
    <t>8/23/20 12:03</t>
  </si>
  <si>
    <t>8/25/20 11:01</t>
  </si>
  <si>
    <t>8/20/20 12:39</t>
  </si>
  <si>
    <t>8/19/20 12:14</t>
  </si>
  <si>
    <t>8/18/20 8:26</t>
  </si>
  <si>
    <t>8/17/20 7:44</t>
  </si>
  <si>
    <t>8/14/20 18:27</t>
  </si>
  <si>
    <t>8/14/20 12:35</t>
  </si>
  <si>
    <t>6/3/20 14:14</t>
  </si>
  <si>
    <t>5/27/20 14:15</t>
  </si>
  <si>
    <t>3/6/20 12:34</t>
  </si>
  <si>
    <t>7/14/20 18:38</t>
  </si>
  <si>
    <t>7/16/20 18:22</t>
  </si>
  <si>
    <t>7/2/20 8:41</t>
  </si>
  <si>
    <t>7/1/20 16:39</t>
  </si>
  <si>
    <t>7/7/20 14:33</t>
  </si>
  <si>
    <t>7/9/20 12:40</t>
  </si>
  <si>
    <t>7/9/20 12:18</t>
  </si>
  <si>
    <t>7/9/20 12:12</t>
  </si>
  <si>
    <t>7/9/20 12:09</t>
  </si>
  <si>
    <t>7/9/20 12:06</t>
  </si>
  <si>
    <t>4/17/20 18:29</t>
  </si>
  <si>
    <t>3/2/20 16:06</t>
  </si>
  <si>
    <t>2/4/19 10:56</t>
  </si>
  <si>
    <t>10/27/20 8:23</t>
  </si>
  <si>
    <t>10/9/20 11:57</t>
  </si>
  <si>
    <t>8/11/20 9:53</t>
  </si>
  <si>
    <t>9/30/20 22:44</t>
  </si>
  <si>
    <t>3/11/20 18:17</t>
  </si>
  <si>
    <t>12/10/20 10:42</t>
  </si>
  <si>
    <t>1/12/21 16:26</t>
  </si>
  <si>
    <t>9/28/20 10:43</t>
  </si>
  <si>
    <t>1/6/21 15:26</t>
  </si>
  <si>
    <t>6/16/20 9:27</t>
  </si>
  <si>
    <t>12/11/20 15:46</t>
  </si>
  <si>
    <t>10/22/20 15:55</t>
  </si>
  <si>
    <t>10/19/20 18:30</t>
  </si>
  <si>
    <t>10/9/20 15:19</t>
  </si>
  <si>
    <t>7/27/20 14:44</t>
  </si>
  <si>
    <t>7/17/20 10:47</t>
  </si>
  <si>
    <t>7/9/20 12:28</t>
  </si>
  <si>
    <t>4/17/20 19:20</t>
  </si>
  <si>
    <t>Error Displaying in Different Module</t>
  </si>
  <si>
    <t>Approval Workflow Error</t>
  </si>
  <si>
    <t>Public IP Trusted Certificate Authority Error</t>
  </si>
  <si>
    <t xml:space="preserve">JDE Slowdown </t>
  </si>
  <si>
    <t>JDE Slow Down</t>
  </si>
  <si>
    <t>ERROR 504 GATEWAY TIMEOUT AGAIN</t>
  </si>
  <si>
    <t xml:space="preserve">11/25/2020 8:34PM LOGIN ISSUE </t>
  </si>
  <si>
    <t xml:space="preserve">11/25/2020 1:41PM LOGIN ISSUE </t>
  </si>
  <si>
    <t xml:space="preserve">11/26/2020 9:10PM LOGIN ISSUE </t>
  </si>
  <si>
    <t>12/01/2020 12:00PM "bea.jolt" login error</t>
  </si>
  <si>
    <t>12/03/2020 7:45-7:55 Slow Performance</t>
  </si>
  <si>
    <t>HR Technical Analyzer in TEST</t>
  </si>
  <si>
    <t>Open VPN Authenticator App Setup</t>
  </si>
  <si>
    <t>LOGIN ISSUE</t>
  </si>
  <si>
    <t>Can't Access PROD Instance</t>
  </si>
  <si>
    <t>Absence Duration</t>
  </si>
  <si>
    <t>Requesting a Server for Deployment</t>
  </si>
  <si>
    <t>Port Issue After Patching Activity (23-AUG-20)</t>
  </si>
  <si>
    <t>ERROR 504 GATEWAY TIMEOUT</t>
  </si>
  <si>
    <t>ERROR FOR WINSCP APPLICATION</t>
  </si>
  <si>
    <t>Laptop Repair</t>
  </si>
  <si>
    <t>Create Accounting Warning Error Messages</t>
  </si>
  <si>
    <t>Chedft_2018 Error Generating</t>
  </si>
  <si>
    <t>Error Uploading Template in Report Definition</t>
  </si>
  <si>
    <t>Applying Withholding Tax</t>
  </si>
  <si>
    <t>Self Service - Legislative Information</t>
  </si>
  <si>
    <t>SPMS - Approver's Page</t>
  </si>
  <si>
    <t>UP Los Baños not included in PMP</t>
  </si>
  <si>
    <t xml:space="preserve">Slow Performance </t>
  </si>
  <si>
    <t>Java loads but won't launch applet</t>
  </si>
  <si>
    <t>End date element entries for 300 Employees</t>
  </si>
  <si>
    <t>Slowdown in JDE Prod</t>
  </si>
  <si>
    <t>Errors in ODSM</t>
  </si>
  <si>
    <t>12/01/2020 11:58AM ODSM Login Issue</t>
  </si>
  <si>
    <t xml:space="preserve">12/03/2020 11:37AM ODSM Issue </t>
  </si>
  <si>
    <t>Create Accounting - Accounting Class Error</t>
  </si>
  <si>
    <t>APP-SQLAP-10000 in Payables Module</t>
  </si>
  <si>
    <t>VPN Setup</t>
  </si>
  <si>
    <t>Cannot Generate report after DB Downgrade</t>
  </si>
  <si>
    <t>Web ADI Issue</t>
  </si>
  <si>
    <t>Error still occured in BEE Spreadsheet page</t>
  </si>
  <si>
    <t>Oracle Web ADI: Fatal Error</t>
  </si>
  <si>
    <t>Error page in BEE spreadsheet Interface</t>
  </si>
  <si>
    <t>URL Attachment - Authority to Fill</t>
  </si>
  <si>
    <t>Cannot access JDE-SIT in MAC</t>
  </si>
  <si>
    <t>Employee Legislative Information - Mismatch</t>
  </si>
  <si>
    <t>Cannot open attachment in JDE SIT</t>
  </si>
  <si>
    <t>STUCK PR and PPMP Approval</t>
  </si>
  <si>
    <t>How to run SQL package</t>
  </si>
  <si>
    <t>Display footer on generated report.</t>
  </si>
  <si>
    <t>Deferred PO Transactions</t>
  </si>
  <si>
    <t>BEE Spreadsheet Issue</t>
  </si>
  <si>
    <t>How to prevent our API to SQL injection</t>
  </si>
  <si>
    <t xml:space="preserve">JDE Payables UPMin Attachment </t>
  </si>
  <si>
    <t>Optimize the created Query.</t>
  </si>
  <si>
    <t>Creation of User for Integration Broker permission</t>
  </si>
  <si>
    <t>Appraisal Issue</t>
  </si>
  <si>
    <t>Past due balance posted in Student Center</t>
  </si>
  <si>
    <t>How to whitelist domain name in SAP API</t>
  </si>
  <si>
    <t>Creation of Separate nodes</t>
  </si>
  <si>
    <t>Post Issue - SAP Slow Performance</t>
  </si>
  <si>
    <t>Loading upon saving Expression on Query Manager</t>
  </si>
  <si>
    <t xml:space="preserve">Integration Broker Issue </t>
  </si>
  <si>
    <t xml:space="preserve">Java Web Start Implementation </t>
  </si>
  <si>
    <t>Cloudflare blocked uploading xml</t>
  </si>
  <si>
    <t>Unable to Attach Update XML file in Data Def</t>
  </si>
  <si>
    <t>RetroPay Report not displaying in PDF</t>
  </si>
  <si>
    <t>1900 emails from JDE workflow notif mailer 2/22/21</t>
  </si>
  <si>
    <t>DV Approval Error</t>
  </si>
  <si>
    <t>Expression output on Query Manager,</t>
  </si>
  <si>
    <t>Tablespace Issue</t>
  </si>
  <si>
    <t>Cannot Terminate Employment</t>
  </si>
  <si>
    <t>Special Leave Issues</t>
  </si>
  <si>
    <t>Locked Out OpenVPN Account</t>
  </si>
  <si>
    <t>[Test Only]:::SAP Reset Password</t>
  </si>
  <si>
    <t>[Test Only]:::[SAP]Page not available</t>
  </si>
  <si>
    <t>How to override set-up in created element</t>
  </si>
  <si>
    <t>Test Ticket</t>
  </si>
  <si>
    <t>Extraction of Data on ODSM.</t>
  </si>
  <si>
    <t>Post Issue - SAP LOGIN ISSUES ENCOUNTERED</t>
  </si>
  <si>
    <t>Post Issue - SAP SLOW PERFORMANCE ISSUE</t>
  </si>
  <si>
    <t>Person Analyzer</t>
  </si>
  <si>
    <t xml:space="preserve">Configuration related to web browser to open Java </t>
  </si>
  <si>
    <t>issues in UP General Payroll Scholars Report</t>
  </si>
  <si>
    <t>Tuition Calculation Issue</t>
  </si>
  <si>
    <t>[SAP] Page is not available</t>
  </si>
  <si>
    <t>Person Analyzer for 132939</t>
  </si>
  <si>
    <t>OpenVPN error</t>
  </si>
  <si>
    <t>Slow performance of SAP/SAP too long to load</t>
  </si>
  <si>
    <t>Cashier officer can't use search in SAP (UPCEB)</t>
  </si>
  <si>
    <t>Error appeared Maintain Schedule of Classes module</t>
  </si>
  <si>
    <t>Received email notifs on 01-FEB-2021</t>
  </si>
  <si>
    <t>Revising the Contact Information</t>
  </si>
  <si>
    <t>Closing Payables Accounting Period Issue</t>
  </si>
  <si>
    <t>Request for VPN Account</t>
  </si>
  <si>
    <t>Integration Broker Issue (TEST)</t>
  </si>
  <si>
    <t xml:space="preserve">Change Password </t>
  </si>
  <si>
    <t>Contact Details Update (Landing Page)</t>
  </si>
  <si>
    <t>Demo Units for Pullout</t>
  </si>
  <si>
    <t>license is not yet activated / reflected in fortic</t>
  </si>
  <si>
    <t>Error on My ReqJDEition Table</t>
  </si>
  <si>
    <t>Error on ODSM.</t>
  </si>
  <si>
    <t>Error upon sending notification.</t>
  </si>
  <si>
    <t>Deletion of NID data in Add/Update a Person Module</t>
  </si>
  <si>
    <t>Personalization on Shopping Cart buttons</t>
  </si>
  <si>
    <t>New VPN account</t>
  </si>
  <si>
    <t>ISO copying problem</t>
  </si>
  <si>
    <t>Laptop has been experiencing more crashes</t>
  </si>
  <si>
    <t>ITDC Servers not accessible</t>
  </si>
  <si>
    <t>Windows Error</t>
  </si>
  <si>
    <t>OPEN VPN ACCOUNT LOCKED</t>
  </si>
  <si>
    <t xml:space="preserve">Request to update the Privacy Policy Link </t>
  </si>
  <si>
    <t>[ODSM] cannot extract LDIF file</t>
  </si>
  <si>
    <t>OS Installation for DOT Client</t>
  </si>
  <si>
    <t>Customized SQL script in report - Internet Details</t>
  </si>
  <si>
    <t>Slow performance and defective dell battery</t>
  </si>
  <si>
    <t>VPN password reset</t>
  </si>
  <si>
    <t>communication error with SQL client(HRIS system)</t>
  </si>
  <si>
    <t>Journal Import Error</t>
  </si>
  <si>
    <t>100% usage Disk (Windows 10)</t>
  </si>
  <si>
    <t>JDE Prod - Web Components Status (10 Apr 2019)</t>
  </si>
  <si>
    <t>JDE Downtime (Post Issue Ticket)</t>
  </si>
  <si>
    <t>OPENVPN Account</t>
  </si>
  <si>
    <t>Request Status 'No Manager'</t>
  </si>
  <si>
    <t>Laptop running slow</t>
  </si>
  <si>
    <t>test</t>
  </si>
  <si>
    <t>Tasks and Targets Editing (SPMS)</t>
  </si>
  <si>
    <t>laptop memory upgrade</t>
  </si>
  <si>
    <t>Defective hardisk</t>
  </si>
  <si>
    <t>Microsoft Office Installation and Firmware update</t>
  </si>
  <si>
    <t xml:space="preserve">Google Drive not working </t>
  </si>
  <si>
    <t>Desktop Service</t>
  </si>
  <si>
    <t>Old System unit parts and unused laptops (beacon a</t>
  </si>
  <si>
    <t>No Success when Generating Reports</t>
  </si>
  <si>
    <t>Unique Value for Transaction Flexfield Issue</t>
  </si>
  <si>
    <t>Sophos Firewall Support</t>
  </si>
  <si>
    <t>HR Technical Analyzer Output</t>
  </si>
  <si>
    <t>Dell SoppotAssist has detected a failing component</t>
  </si>
  <si>
    <t xml:space="preserve">HP Printer not working </t>
  </si>
  <si>
    <t>Leave Management - Leave Balance Issue</t>
  </si>
  <si>
    <t>Open UDP ports 161 and 162</t>
  </si>
  <si>
    <t>Approval - Personal Information (Basic Details)</t>
  </si>
  <si>
    <t>New VPN Account</t>
  </si>
  <si>
    <t>Error in log-in</t>
  </si>
  <si>
    <t>Secure Connection Failed page - TEST Instance</t>
  </si>
  <si>
    <t>Open Ports fro FTP data connection</t>
  </si>
  <si>
    <t>VPN accounts creation</t>
  </si>
  <si>
    <t>Request additional storage</t>
  </si>
  <si>
    <t>Open IP ports</t>
  </si>
  <si>
    <t>VPN accounts</t>
  </si>
  <si>
    <t>Request to restart again the SAP Dev Server</t>
  </si>
  <si>
    <t>Disable "Sickness" and "Other"</t>
  </si>
  <si>
    <t>Personalization of iProcurement icons/button</t>
  </si>
  <si>
    <t>Error Page</t>
  </si>
  <si>
    <t>Slow performance laptop</t>
  </si>
  <si>
    <t>Error in Grade Roster</t>
  </si>
  <si>
    <t>Replace actual emails in JDE test isntance</t>
  </si>
  <si>
    <t>Iphone support</t>
  </si>
  <si>
    <t>test using list</t>
  </si>
  <si>
    <t>assdasd testing</t>
  </si>
  <si>
    <t>testing not working</t>
  </si>
  <si>
    <t>testing ticketing not appearing</t>
  </si>
  <si>
    <t>cannot see category in ticketing</t>
  </si>
  <si>
    <t>Separate Remittance Advices Setup</t>
  </si>
  <si>
    <t>Error adding new tables on Audit Trail</t>
  </si>
  <si>
    <t>Set Timeout in Oracle Workflow</t>
  </si>
  <si>
    <t>Vacation Leave Rule</t>
  </si>
  <si>
    <t xml:space="preserve">Exclude Public Holidays from Absence Duration </t>
  </si>
  <si>
    <t xml:space="preserve">Submission of Leave </t>
  </si>
  <si>
    <t>Assistance for iProcurement Page Personalization</t>
  </si>
  <si>
    <t>Clear Cache Browser Concern</t>
  </si>
  <si>
    <t xml:space="preserve">Instance Connection Details </t>
  </si>
  <si>
    <t>Vacation Leave Issue</t>
  </si>
  <si>
    <t>View Leave Balance Error Page</t>
  </si>
  <si>
    <t>Procedure or Document about Refreshing DB</t>
  </si>
  <si>
    <t>SPMS Report</t>
  </si>
  <si>
    <t>Training Process Name</t>
  </si>
  <si>
    <t>Application of Leave Error</t>
  </si>
  <si>
    <t>9.2 Dev DB backup, then restore to 9.2 Test</t>
  </si>
  <si>
    <t>Apply Patch</t>
  </si>
  <si>
    <t>Error upon saving template</t>
  </si>
  <si>
    <t>Run SQR file in CS 9.2</t>
  </si>
  <si>
    <t>Jasper John</t>
  </si>
  <si>
    <t>Erick White</t>
  </si>
  <si>
    <t>Tomi Yamamoto</t>
  </si>
  <si>
    <t>Riza Richardson</t>
  </si>
  <si>
    <t>Aurora Miller</t>
  </si>
  <si>
    <t>Kian Rogers</t>
  </si>
  <si>
    <t>Kenex Willows</t>
  </si>
  <si>
    <t>Jane Wilberts</t>
  </si>
  <si>
    <t>Marvin Peters</t>
  </si>
  <si>
    <t>Monique Smiths</t>
  </si>
  <si>
    <t>Kimberly Jones</t>
  </si>
  <si>
    <t>Troy Daniels</t>
  </si>
  <si>
    <t>Melody Thompson</t>
  </si>
  <si>
    <t>John Brown</t>
  </si>
  <si>
    <t>Cherie Mercurie</t>
  </si>
  <si>
    <t>Bladimir Macdonald</t>
  </si>
  <si>
    <t>Cheena Carols</t>
  </si>
  <si>
    <t>Paul Smith</t>
  </si>
  <si>
    <t>Grace Evans</t>
  </si>
  <si>
    <t>Willard Smith</t>
  </si>
  <si>
    <t>Jovan Brown</t>
  </si>
  <si>
    <t>Pradeep Sharma</t>
  </si>
  <si>
    <t>Rex Farris</t>
  </si>
  <si>
    <t>Belle Garner</t>
  </si>
  <si>
    <t>Vic Vincent</t>
  </si>
  <si>
    <t>Atom Short</t>
  </si>
  <si>
    <t>Charles Thomas</t>
  </si>
  <si>
    <t>Paul Rivers</t>
  </si>
  <si>
    <t>Reah Junes</t>
  </si>
  <si>
    <t>Rue Whitaker</t>
  </si>
  <si>
    <t>jasper.john@gmail.com</t>
  </si>
  <si>
    <t>ewhite@yahoo.com</t>
  </si>
  <si>
    <t>tyamamoto@gmail.com</t>
  </si>
  <si>
    <t>rrichardson@mailinator.com</t>
  </si>
  <si>
    <t>aurora.miller@outlook.com</t>
  </si>
  <si>
    <t>krogers@mailinator.com</t>
  </si>
  <si>
    <t>kwillows@yahoo.com</t>
  </si>
  <si>
    <t>jwilberts@mailinator.com</t>
  </si>
  <si>
    <t>mpeters@outlook.com</t>
  </si>
  <si>
    <t>msmiths@yahoo.com</t>
  </si>
  <si>
    <t>kjones@outlook.com</t>
  </si>
  <si>
    <t>troy.daniels@outlook.com</t>
  </si>
  <si>
    <t>mthompson@yahoo.com</t>
  </si>
  <si>
    <t>jbrown@outlook.com</t>
  </si>
  <si>
    <t>cmercurie@outlook.com</t>
  </si>
  <si>
    <t>bmacdonald@outlook.com</t>
  </si>
  <si>
    <t>cheena.carols@mailinator.com</t>
  </si>
  <si>
    <t>paul.smith@mailinator.com</t>
  </si>
  <si>
    <t>gevans@mailinator.com</t>
  </si>
  <si>
    <t>willard.smith@mailinator.com</t>
  </si>
  <si>
    <t>jovan_brown@mailinator.com</t>
  </si>
  <si>
    <t>pradeep.sharma@outlook.com</t>
  </si>
  <si>
    <t>rfarris@yahoo.com</t>
  </si>
  <si>
    <t>belle.garner@mailinator.com</t>
  </si>
  <si>
    <t>vic.vincent@yahoo.com</t>
  </si>
  <si>
    <t>atom.short@gmail.com</t>
  </si>
  <si>
    <t>charles.thomas@outlook.com</t>
  </si>
  <si>
    <t>privers@mailinator.com</t>
  </si>
  <si>
    <t>rjunes@yahoo.com</t>
  </si>
  <si>
    <t>rue.whitaker@yahoo.com</t>
  </si>
  <si>
    <t>Emergency</t>
  </si>
  <si>
    <t>High</t>
  </si>
  <si>
    <t>Normal</t>
  </si>
  <si>
    <t>Low</t>
  </si>
  <si>
    <t>SAP JDE Support Department</t>
  </si>
  <si>
    <t>Internal Technical Department</t>
  </si>
  <si>
    <t>Incident / Problem</t>
  </si>
  <si>
    <t>Request</t>
  </si>
  <si>
    <t>Web</t>
  </si>
  <si>
    <t>Email</t>
  </si>
  <si>
    <t>Phone</t>
  </si>
  <si>
    <t>Other</t>
  </si>
  <si>
    <t>Closed</t>
  </si>
  <si>
    <t>Resolved</t>
  </si>
  <si>
    <t>Open</t>
  </si>
  <si>
    <t>3/24/21 17:19</t>
  </si>
  <si>
    <t>3/18/21 17:16</t>
  </si>
  <si>
    <t>3/5/21 14:40</t>
  </si>
  <si>
    <t>2/24/21 17:40</t>
  </si>
  <si>
    <t>1/29/21 17:19</t>
  </si>
  <si>
    <t>1/15/21 16:37</t>
  </si>
  <si>
    <t>1/4/21 17:49</t>
  </si>
  <si>
    <t>1/4/21 17:48</t>
  </si>
  <si>
    <t>1/4/21 17:47</t>
  </si>
  <si>
    <t>1/4/21 17:45</t>
  </si>
  <si>
    <t>1/4/21 17:44</t>
  </si>
  <si>
    <t>1/4/21 12:02</t>
  </si>
  <si>
    <t>12/28/20 17:37</t>
  </si>
  <si>
    <t>12/10/20 17:15</t>
  </si>
  <si>
    <t>11/16/20 14:59</t>
  </si>
  <si>
    <t>10/16/20 13:55</t>
  </si>
  <si>
    <t>10/7/20 13:57</t>
  </si>
  <si>
    <t>8/28/20 17:08</t>
  </si>
  <si>
    <t>8/24/20 18:15</t>
  </si>
  <si>
    <t>8/18/20 17:09</t>
  </si>
  <si>
    <t>7/9/20 15:16</t>
  </si>
  <si>
    <t>4/8/21 15:18</t>
  </si>
  <si>
    <t>4/7/21 15:05</t>
  </si>
  <si>
    <t>4/5/21 8:50</t>
  </si>
  <si>
    <t>3/31/21 11:52</t>
  </si>
  <si>
    <t>3/15/21 18:56</t>
  </si>
  <si>
    <t>2/8/21 17:02</t>
  </si>
  <si>
    <t>2/5/21 17:31</t>
  </si>
  <si>
    <t>1/29/21 17:14</t>
  </si>
  <si>
    <t>1/22/21 18:08</t>
  </si>
  <si>
    <t>1/19/21 17:38</t>
  </si>
  <si>
    <t>1/19/21 17:31</t>
  </si>
  <si>
    <t>1/13/21 17:04</t>
  </si>
  <si>
    <t>1/4/21 17:46</t>
  </si>
  <si>
    <t>1/4/21 17:42</t>
  </si>
  <si>
    <t>12/9/20 12:30</t>
  </si>
  <si>
    <t>12/3/20 8:00</t>
  </si>
  <si>
    <t>11/17/20 12:22</t>
  </si>
  <si>
    <t>10/14/20 17:16</t>
  </si>
  <si>
    <t>9/23/20 18:27</t>
  </si>
  <si>
    <t>9/21/20 14:17</t>
  </si>
  <si>
    <t>8/5/20 17:49</t>
  </si>
  <si>
    <t>8/3/20 12:12</t>
  </si>
  <si>
    <t>7/30/20 17:03</t>
  </si>
  <si>
    <t>4/12/21 9:15</t>
  </si>
  <si>
    <t>4/8/21 11:24</t>
  </si>
  <si>
    <t>4/7/21 17:34</t>
  </si>
  <si>
    <t>4/7/21 16:42</t>
  </si>
  <si>
    <t>4/7/21 16:34</t>
  </si>
  <si>
    <t>4/7/21 14:53</t>
  </si>
  <si>
    <t>4/7/21 14:09</t>
  </si>
  <si>
    <t>4/7/21 12:33</t>
  </si>
  <si>
    <t>4/7/21 8:39</t>
  </si>
  <si>
    <t>4/6/21 16:31</t>
  </si>
  <si>
    <t>4/6/21 14:21</t>
  </si>
  <si>
    <t>4/6/21 13:22</t>
  </si>
  <si>
    <t>3/31/21 10:46</t>
  </si>
  <si>
    <t>3/30/21 18:58</t>
  </si>
  <si>
    <t>3/30/21 18:54</t>
  </si>
  <si>
    <t>3/30/21 18:00</t>
  </si>
  <si>
    <t>3/30/21 17:55</t>
  </si>
  <si>
    <t>3/30/21 17:03</t>
  </si>
  <si>
    <t>3/30/21 16:30</t>
  </si>
  <si>
    <t>3/30/21 14:33</t>
  </si>
  <si>
    <t>3/29/21 14:01</t>
  </si>
  <si>
    <t>3/29/21 13:35</t>
  </si>
  <si>
    <t>3/29/21 13:16</t>
  </si>
  <si>
    <t>3/29/21 11:25</t>
  </si>
  <si>
    <t>3/26/21 16:37</t>
  </si>
  <si>
    <t>3/26/21 13:25</t>
  </si>
  <si>
    <t>3/24/21 15:10</t>
  </si>
  <si>
    <t>3/24/21 13:23</t>
  </si>
  <si>
    <t>3/23/21 17:29</t>
  </si>
  <si>
    <t>3/15/21 17:10</t>
  </si>
  <si>
    <t>3/15/21 17:09</t>
  </si>
  <si>
    <t>3/15/21 17:06</t>
  </si>
  <si>
    <t>3/11/21 16:38</t>
  </si>
  <si>
    <t>3/10/21 17:11</t>
  </si>
  <si>
    <t>3/9/21 8:48</t>
  </si>
  <si>
    <t>3/1/21 16:20</t>
  </si>
  <si>
    <t>2/26/21 17:25</t>
  </si>
  <si>
    <t>2/24/21 17:38</t>
  </si>
  <si>
    <t>2/24/21 17:37</t>
  </si>
  <si>
    <t>2/24/21 17:28</t>
  </si>
  <si>
    <t>2/23/21 17:47</t>
  </si>
  <si>
    <t>2/22/21 17:35</t>
  </si>
  <si>
    <t>2/19/21 16:49</t>
  </si>
  <si>
    <t>2/19/21 14:12</t>
  </si>
  <si>
    <t>2/11/21 17:04</t>
  </si>
  <si>
    <t>2/5/21 17:41</t>
  </si>
  <si>
    <t>2/5/21 17:02</t>
  </si>
  <si>
    <t>2/5/21 17:00</t>
  </si>
  <si>
    <t>2/2/21 17:01</t>
  </si>
  <si>
    <t>1/25/21 18:06</t>
  </si>
  <si>
    <t>1/25/21 17:57</t>
  </si>
  <si>
    <t>1/22/21 16:02</t>
  </si>
  <si>
    <t>1/15/21 16:42</t>
  </si>
  <si>
    <t>1/8/21 17:06</t>
  </si>
  <si>
    <t>1/5/21 17:07</t>
  </si>
  <si>
    <t>1/5/21 16:27</t>
  </si>
  <si>
    <t>12/22/20 17:13</t>
  </si>
  <si>
    <t>12/14/20 15:38</t>
  </si>
  <si>
    <t>12/14/20 10:35</t>
  </si>
  <si>
    <t>12/4/20 17:32</t>
  </si>
  <si>
    <t>12/4/20 14:43</t>
  </si>
  <si>
    <t>12/4/20 14:40</t>
  </si>
  <si>
    <t>12/4/20 14:39</t>
  </si>
  <si>
    <t>12/3/20 17:25</t>
  </si>
  <si>
    <t>12/3/20 7:54</t>
  </si>
  <si>
    <t>12/1/20 17:15</t>
  </si>
  <si>
    <t>11/24/20 17:39</t>
  </si>
  <si>
    <t>11/23/20 9:20</t>
  </si>
  <si>
    <t>11/16/20 14:57</t>
  </si>
  <si>
    <t>11/10/20 22:20</t>
  </si>
  <si>
    <t>11/10/20 9:47</t>
  </si>
  <si>
    <t>11/3/20 17:31</t>
  </si>
  <si>
    <t>10/30/20 17:04</t>
  </si>
  <si>
    <t>10/23/20 20:48</t>
  </si>
  <si>
    <t>10/23/20 20:47</t>
  </si>
  <si>
    <t>10/23/20 20:46</t>
  </si>
  <si>
    <t>10/23/20 20:44</t>
  </si>
  <si>
    <t>10/14/20 17:15</t>
  </si>
  <si>
    <t>10/14/20 17:13</t>
  </si>
  <si>
    <t>10/9/20 18:17</t>
  </si>
  <si>
    <t>10/7/20 15:58</t>
  </si>
  <si>
    <t>9/25/20 9:37</t>
  </si>
  <si>
    <t>9/21/20 17:38</t>
  </si>
  <si>
    <t>9/21/20 17:03</t>
  </si>
  <si>
    <t>9/16/20 17:51</t>
  </si>
  <si>
    <t>9/11/20 17:18</t>
  </si>
  <si>
    <t>9/11/20 14:40</t>
  </si>
  <si>
    <t>9/9/20 17:51</t>
  </si>
  <si>
    <t>9/4/20 17:25</t>
  </si>
  <si>
    <t>8/26/20 17:14</t>
  </si>
  <si>
    <t>8/24/20 18:06</t>
  </si>
  <si>
    <t>8/24/20 18:05</t>
  </si>
  <si>
    <t>8/20/20 16:38</t>
  </si>
  <si>
    <t>8/20/20 16:37</t>
  </si>
  <si>
    <t>8/5/20 17:05</t>
  </si>
  <si>
    <t>7/30/20 17:06</t>
  </si>
  <si>
    <t>7/21/20 17:45</t>
  </si>
  <si>
    <t>7/16/20 18:34</t>
  </si>
  <si>
    <t>7/15/20 17:30</t>
  </si>
  <si>
    <t>7/15/20 17:28</t>
  </si>
  <si>
    <t>7/13/20 12:14</t>
  </si>
  <si>
    <t>3/31/21 11:19</t>
  </si>
  <si>
    <t>3/29/21 14:08</t>
  </si>
  <si>
    <t>3/24/21 13:25</t>
  </si>
  <si>
    <t>3/18/21 14:04</t>
  </si>
  <si>
    <t>3/5/21 16:53</t>
  </si>
  <si>
    <t>2/19/21 16:50</t>
  </si>
  <si>
    <t>2/16/21 14:18</t>
  </si>
  <si>
    <t>2/10/21 17:28</t>
  </si>
  <si>
    <t>1/29/21 17:21</t>
  </si>
  <si>
    <t>1/25/21 12:06</t>
  </si>
  <si>
    <t>1/18/21 18:05</t>
  </si>
  <si>
    <t>12/11/20 20:13</t>
  </si>
  <si>
    <t>11/20/20 16:25</t>
  </si>
  <si>
    <t>10/9/20 15:20</t>
  </si>
  <si>
    <t>9/1/20 17:52</t>
  </si>
  <si>
    <t>7/28/20 18:12</t>
  </si>
  <si>
    <t>6/1/20 10:56</t>
  </si>
  <si>
    <t>3/12/21 13:57</t>
  </si>
  <si>
    <t>3/15/21 16:21</t>
  </si>
  <si>
    <t>2/23/21 0:08</t>
  </si>
  <si>
    <t>2/15/21 23:41</t>
  </si>
  <si>
    <t>1/22/21 22:58</t>
  </si>
  <si>
    <t>8/20/20 21:36</t>
  </si>
  <si>
    <t>12/10/20 21:35</t>
  </si>
  <si>
    <t>12/10/20 21:37</t>
  </si>
  <si>
    <t>12/10/20 21:49</t>
  </si>
  <si>
    <t>12/10/20 21:59</t>
  </si>
  <si>
    <t>12/10/20 22:04</t>
  </si>
  <si>
    <t>12/18/20 22:17</t>
  </si>
  <si>
    <t>12/24/20 3:17</t>
  </si>
  <si>
    <t>11/26/20 3:51</t>
  </si>
  <si>
    <t>11/10/20 22:49</t>
  </si>
  <si>
    <t>10/9/20 5:29</t>
  </si>
  <si>
    <t>9/28/20 18:53</t>
  </si>
  <si>
    <t>8/23/20 23:39</t>
  </si>
  <si>
    <t>8/16/20 0:41</t>
  </si>
  <si>
    <t>8/8/20 1:44</t>
  </si>
  <si>
    <t>7/2/20 17:00</t>
  </si>
  <si>
    <t>7/30/20 19:27</t>
  </si>
  <si>
    <t>3/16/21 10:41</t>
  </si>
  <si>
    <t>9/22/23 4:39</t>
  </si>
  <si>
    <t>12/4/20 15:35</t>
  </si>
  <si>
    <t>9/12/20 13:27</t>
  </si>
  <si>
    <t>1/11/21 3:35</t>
  </si>
  <si>
    <t>1/22/21 19:59</t>
  </si>
  <si>
    <t>1/28/21 23:07</t>
  </si>
  <si>
    <t>11/10/20 22:16</t>
  </si>
  <si>
    <t>12/30/20 0:37</t>
  </si>
  <si>
    <t>12/1/20 21:47</t>
  </si>
  <si>
    <t>12/30/20 0:22</t>
  </si>
  <si>
    <t>12/10/20 21:52</t>
  </si>
  <si>
    <t>12/10/20 22:15</t>
  </si>
  <si>
    <t>9/24/20 0:02</t>
  </si>
  <si>
    <t>10/22/20 3:16</t>
  </si>
  <si>
    <t>10/19/20 22:00</t>
  </si>
  <si>
    <t>10/6/20 1:03</t>
  </si>
  <si>
    <t>8/24/20 2:23</t>
  </si>
  <si>
    <t>8/27/20 22:53</t>
  </si>
  <si>
    <t>7/22/20 1:39</t>
  </si>
  <si>
    <t>7/13/20 23:03</t>
  </si>
  <si>
    <t>6/19/20 3:35</t>
  </si>
  <si>
    <t>9/29/23 22:32</t>
  </si>
  <si>
    <t>8/25/23 20:31</t>
  </si>
  <si>
    <t>10/7/23 20:40</t>
  </si>
  <si>
    <t>11/24/20 12:18</t>
  </si>
  <si>
    <t>10/7/23 1:16</t>
  </si>
  <si>
    <t>10/5/23 4:22</t>
  </si>
  <si>
    <t>5/10/20 2:18</t>
  </si>
  <si>
    <t>9/23/23 3:13</t>
  </si>
  <si>
    <t>9/17/23 2:18</t>
  </si>
  <si>
    <t>3/6/21 0:34</t>
  </si>
  <si>
    <t>9/28/23 4:18</t>
  </si>
  <si>
    <t>10/6/23 3:28</t>
  </si>
  <si>
    <t>9/16/23 1:35</t>
  </si>
  <si>
    <t>1/29/21 6:31</t>
  </si>
  <si>
    <t>9/17/23 2:23</t>
  </si>
  <si>
    <t>9/17/23 2:16</t>
  </si>
  <si>
    <t>3/29/21 16:54</t>
  </si>
  <si>
    <t>9/16/23 4:24</t>
  </si>
  <si>
    <t>9/16/23 4:37</t>
  </si>
  <si>
    <t>2/16/21 4:55</t>
  </si>
  <si>
    <t>11/17/20 4:05</t>
  </si>
  <si>
    <t>9/24/23 22:23</t>
  </si>
  <si>
    <t>2/23/21 3:16</t>
  </si>
  <si>
    <t>12/27/20 10:34</t>
  </si>
  <si>
    <t>9/9/23 22:44</t>
  </si>
  <si>
    <t>7/8/20 1:27</t>
  </si>
  <si>
    <t>9/24/23 7:06</t>
  </si>
  <si>
    <t>9/23/23 5:54</t>
  </si>
  <si>
    <t>7/29/20 13:16</t>
  </si>
  <si>
    <t>9/14/23 22:02</t>
  </si>
  <si>
    <t>9/21/23 23:16</t>
  </si>
  <si>
    <t>3/27/21 18:33</t>
  </si>
  <si>
    <t>3/27/21 18:25</t>
  </si>
  <si>
    <t>9/17/23 20:52</t>
  </si>
  <si>
    <t>3/21/21 16:26</t>
  </si>
  <si>
    <t>2/2/21 10:39</t>
  </si>
  <si>
    <t>3/9/21 13:13</t>
  </si>
  <si>
    <t>3/9/21 13:15</t>
  </si>
  <si>
    <t>3/4/21 3:44</t>
  </si>
  <si>
    <t>9/9/23 23:54</t>
  </si>
  <si>
    <t>2/18/21 3:32</t>
  </si>
  <si>
    <t>2/24/21 23:34</t>
  </si>
  <si>
    <t>3/10/21 15:49</t>
  </si>
  <si>
    <t>3/12/21 17:00</t>
  </si>
  <si>
    <t>8/24/23 4:55</t>
  </si>
  <si>
    <t>2/10/21 22:53</t>
  </si>
  <si>
    <t>2/16/21 1:47</t>
  </si>
  <si>
    <t>2/16/21 1:53</t>
  </si>
  <si>
    <t>2/16/21 2:02</t>
  </si>
  <si>
    <t>2/4/21 2:11</t>
  </si>
  <si>
    <t>2/9/21 4:34</t>
  </si>
  <si>
    <t>2/13/21 7:25</t>
  </si>
  <si>
    <t>8/21/23 3:07</t>
  </si>
  <si>
    <t>2/16/21 3:57</t>
  </si>
  <si>
    <t>8/17/23 5:07</t>
  </si>
  <si>
    <t>1/20/21 11:31</t>
  </si>
  <si>
    <t>1/29/21 4:57</t>
  </si>
  <si>
    <t>11/9/20 8:24</t>
  </si>
  <si>
    <t>11/23/20 21:33</t>
  </si>
  <si>
    <t>10/6/20 2:56</t>
  </si>
  <si>
    <t>2/3/21 11:37</t>
  </si>
  <si>
    <t>12/19/20 2:21</t>
  </si>
  <si>
    <t>11/19/20 8:22</t>
  </si>
  <si>
    <t>7/27/23 5:07</t>
  </si>
  <si>
    <t>1/15/21 19:37</t>
  </si>
  <si>
    <t>1/22/21 22:14</t>
  </si>
  <si>
    <t>1/21/21 20:49</t>
  </si>
  <si>
    <t>11/19/20 8:59</t>
  </si>
  <si>
    <t>11/21/20 4:01</t>
  </si>
  <si>
    <t>12/24/20 1:47</t>
  </si>
  <si>
    <t>12/23/20 3:05</t>
  </si>
  <si>
    <t>12/15/20 6:52</t>
  </si>
  <si>
    <t>12/2/20 3:29</t>
  </si>
  <si>
    <t>10/10/20 3:34</t>
  </si>
  <si>
    <t>12/1/20 23:55</t>
  </si>
  <si>
    <t>11/25/20 18:59</t>
  </si>
  <si>
    <t>11/10/20 2:20</t>
  </si>
  <si>
    <t>11/6/20 4:09</t>
  </si>
  <si>
    <t>10/27/20 17:00</t>
  </si>
  <si>
    <t>6/2/20 7:39</t>
  </si>
  <si>
    <t>12/3/20 6:51</t>
  </si>
  <si>
    <t>4/15/19 14:47</t>
  </si>
  <si>
    <t>12/1/20 23:51</t>
  </si>
  <si>
    <t>11/19/20 13:35</t>
  </si>
  <si>
    <t>8/10/20 22:17</t>
  </si>
  <si>
    <t>11/10/20 3:04</t>
  </si>
  <si>
    <t>11/11/20 10:14</t>
  </si>
  <si>
    <t>8/13/20 10:10</t>
  </si>
  <si>
    <t>10/29/20 17:00</t>
  </si>
  <si>
    <t>7/10/20 3:52</t>
  </si>
  <si>
    <t>10/21/20 17:00</t>
  </si>
  <si>
    <t>10/20/20 17:00</t>
  </si>
  <si>
    <t>10/6/20 17:00</t>
  </si>
  <si>
    <t>9/29/20 17:00</t>
  </si>
  <si>
    <t>9/24/20 22:11</t>
  </si>
  <si>
    <t>8/14/20 22:00</t>
  </si>
  <si>
    <t>10/7/20 17:00</t>
  </si>
  <si>
    <t>9/29/20 2:26</t>
  </si>
  <si>
    <t>10/1/20 17:00</t>
  </si>
  <si>
    <t>9/15/20 17:00</t>
  </si>
  <si>
    <t>7/22/20 4:48</t>
  </si>
  <si>
    <t>9/3/20 2:13</t>
  </si>
  <si>
    <t>7/21/20 4:19</t>
  </si>
  <si>
    <t>8/27/20 19:29</t>
  </si>
  <si>
    <t>9/4/20 21:18</t>
  </si>
  <si>
    <t>8/24/20 0:03</t>
  </si>
  <si>
    <t>8/25/20 23:01</t>
  </si>
  <si>
    <t>8/21/20 0:39</t>
  </si>
  <si>
    <t>8/20/20 0:14</t>
  </si>
  <si>
    <t>8/18/20 20:26</t>
  </si>
  <si>
    <t>8/17/20 19:44</t>
  </si>
  <si>
    <t>8/15/20 6:27</t>
  </si>
  <si>
    <t>8/15/20 0:35</t>
  </si>
  <si>
    <t>6/4/20 2:14</t>
  </si>
  <si>
    <t>5/28/20 2:15</t>
  </si>
  <si>
    <t>3/7/20 0:34</t>
  </si>
  <si>
    <t>7/15/20 6:38</t>
  </si>
  <si>
    <t>7/17/20 17:00</t>
  </si>
  <si>
    <t>7/2/20 20:41</t>
  </si>
  <si>
    <t>7/2/20 4:39</t>
  </si>
  <si>
    <t>7/8/20 17:00</t>
  </si>
  <si>
    <t>7/10/20 0:40</t>
  </si>
  <si>
    <t>7/10/20 0:18</t>
  </si>
  <si>
    <t>7/10/20 0:12</t>
  </si>
  <si>
    <t>7/10/20 0:09</t>
  </si>
  <si>
    <t>7/10/20 0:06</t>
  </si>
  <si>
    <t>4/18/20 6:29</t>
  </si>
  <si>
    <t>9/1/22 4:06</t>
  </si>
  <si>
    <t>8/4/21 22:56</t>
  </si>
  <si>
    <t>4/27/23 20:23</t>
  </si>
  <si>
    <t>4/9/23 23:57</t>
  </si>
  <si>
    <t>8/12/20 9:53</t>
  </si>
  <si>
    <t>10/1/20 22:44</t>
  </si>
  <si>
    <t>3/12/20 18:17</t>
  </si>
  <si>
    <t>12/11/20 10:42</t>
  </si>
  <si>
    <t>1/13/21 16:26</t>
  </si>
  <si>
    <t>3/29/23 22:43</t>
  </si>
  <si>
    <t>1/7/21 3:26</t>
  </si>
  <si>
    <t>12/15/22 21:27</t>
  </si>
  <si>
    <t>6/12/23 3:46</t>
  </si>
  <si>
    <t>4/23/23 3:55</t>
  </si>
  <si>
    <t>4/20/23 6:30</t>
  </si>
  <si>
    <t>4/10/23 3:19</t>
  </si>
  <si>
    <t>7/28/20 2:44</t>
  </si>
  <si>
    <t>7/17/20 22:47</t>
  </si>
  <si>
    <t>7/10/20 0:28</t>
  </si>
  <si>
    <t>10/17/22 7:20</t>
  </si>
  <si>
    <t>Jared Smith</t>
  </si>
  <si>
    <t>Mark Jikkins</t>
  </si>
  <si>
    <t>Stellar Murad</t>
  </si>
  <si>
    <t>Satya Prakash</t>
  </si>
  <si>
    <t>Raya Musk</t>
  </si>
  <si>
    <t>Jose Satary</t>
  </si>
  <si>
    <t>SAP Support Team</t>
  </si>
  <si>
    <t>JDE Support Team</t>
  </si>
  <si>
    <t>Network Team</t>
  </si>
  <si>
    <t>Help Desk Team</t>
  </si>
  <si>
    <t>AWS Team</t>
  </si>
  <si>
    <t>Salesforce Team</t>
  </si>
  <si>
    <t>PROD</t>
  </si>
  <si>
    <t>NON-PROD</t>
  </si>
  <si>
    <t>NON-PROD,NON-PROD</t>
  </si>
  <si>
    <t>PROD,PROD</t>
  </si>
  <si>
    <t>PRODUCTION</t>
  </si>
  <si>
    <t>TEST</t>
  </si>
  <si>
    <t>DEVELOPMENT</t>
  </si>
  <si>
    <t>DEVELOPMENT,DEVELOPMENT</t>
  </si>
  <si>
    <t>PRODUCTION,PRODUCTION</t>
  </si>
  <si>
    <t>TEST,TEST</t>
  </si>
  <si>
    <t>New Ticket</t>
  </si>
  <si>
    <t>Close Ticket</t>
  </si>
  <si>
    <t xml:space="preserve">Open </t>
  </si>
  <si>
    <t>Tickets  by team</t>
  </si>
  <si>
    <t>Tickets  by Priority</t>
  </si>
  <si>
    <t>Tickets  by type</t>
  </si>
  <si>
    <t>Incident or problem</t>
  </si>
  <si>
    <t>Tickets by status</t>
  </si>
  <si>
    <t>open tickets</t>
  </si>
  <si>
    <t>Closed tickets</t>
  </si>
  <si>
    <t>Open/Answered tickets</t>
  </si>
  <si>
    <t>Tickets from email</t>
  </si>
  <si>
    <t>Tickets from web</t>
  </si>
  <si>
    <t>Tickets from Phone</t>
  </si>
  <si>
    <t>SLA DUE DATE</t>
  </si>
  <si>
    <t>Breached SLA</t>
  </si>
  <si>
    <t>Grand Total</t>
  </si>
  <si>
    <t>Total No of Tickets by Team</t>
  </si>
  <si>
    <t>Total no of Tickets by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</si>
</sst>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rgb="FF00B050"/>
        <bgColor indexed="64"/>
      </patternFill>
    </fill>
    <fill>
      <patternFill patternType="solid">
        <fgColor rgb="FF002060"/>
        <bgColor indexed="64"/>
      </patternFill>
    </fill>
    <fill>
      <patternFill patternType="solid">
        <fgColor theme="0"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xf numFmtId="22" fontId="0" fillId="0" borderId="0" xfId="0" applyNumberFormat="1"/>
    <xf numFmtId="14" fontId="1" fillId="0" borderId="1" xfId="0" applyNumberFormat="1" applyFont="1" applyBorder="1" applyAlignment="1">
      <alignment horizontal="center" vertical="top"/>
    </xf>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Fill="1"/>
    <xf numFmtId="0" fontId="0" fillId="2" borderId="0" xfId="0" applyFill="1" applyAlignment="1">
      <alignment horizontal="left"/>
    </xf>
    <xf numFmtId="0" fontId="0" fillId="2" borderId="0" xfId="0" applyNumberFormat="1" applyFill="1"/>
    <xf numFmtId="0" fontId="0" fillId="2" borderId="0" xfId="0" applyFill="1"/>
    <xf numFmtId="0" fontId="0" fillId="3" borderId="0" xfId="0" applyFill="1" applyAlignment="1">
      <alignment horizontal="left"/>
    </xf>
    <xf numFmtId="0" fontId="0" fillId="3" borderId="0" xfId="0" applyNumberFormat="1" applyFill="1"/>
    <xf numFmtId="0" fontId="0" fillId="3" borderId="0" xfId="0" applyFill="1"/>
    <xf numFmtId="0" fontId="0" fillId="4" borderId="0" xfId="0" applyFill="1" applyAlignment="1">
      <alignment horizontal="left"/>
    </xf>
    <xf numFmtId="0" fontId="0" fillId="4" borderId="0" xfId="0" applyNumberFormat="1" applyFill="1"/>
    <xf numFmtId="0" fontId="0" fillId="4" borderId="0" xfId="0" applyFill="1"/>
    <xf numFmtId="0" fontId="2" fillId="0" borderId="0" xfId="0" applyFont="1" applyFill="1"/>
    <xf numFmtId="0" fontId="2" fillId="5" borderId="0" xfId="0" applyFont="1" applyFill="1"/>
    <xf numFmtId="0" fontId="0" fillId="6" borderId="0" xfId="0" applyFill="1"/>
  </cellXfs>
  <cellStyles count="1">
    <cellStyle name="Normal" xfId="0" builtinId="0"/>
  </cellStyles>
  <dxfs count="12">
    <dxf>
      <fill>
        <patternFill patternType="solid">
          <bgColor theme="0" tint="-0.34998626667073579"/>
        </patternFill>
      </fill>
    </dxf>
    <dxf>
      <fill>
        <patternFill patternType="solid">
          <bgColor theme="0" tint="-0.34998626667073579"/>
        </patternFill>
      </fill>
    </dxf>
    <dxf>
      <fill>
        <patternFill>
          <bgColor rgb="FF00B050"/>
        </patternFill>
      </fill>
    </dxf>
    <dxf>
      <fill>
        <patternFill>
          <bgColor rgb="FF00B050"/>
        </patternFill>
      </fill>
    </dxf>
    <dxf>
      <fill>
        <patternFill patternType="solid">
          <bgColor rgb="FF92D050"/>
        </patternFill>
      </fill>
    </dxf>
    <dxf>
      <fill>
        <patternFill patternType="solid">
          <bgColor rgb="FF92D050"/>
        </patternFill>
      </fill>
    </dxf>
    <dxf>
      <fill>
        <patternFill>
          <bgColor rgb="FFFFC000"/>
        </patternFill>
      </fill>
    </dxf>
    <dxf>
      <fill>
        <patternFill>
          <bgColor rgb="FFFFC000"/>
        </patternFill>
      </fill>
    </dxf>
    <dxf>
      <fill>
        <patternFill patternType="solid">
          <bgColor rgb="FFFF0000"/>
        </patternFill>
      </fill>
    </dxf>
    <dxf>
      <fill>
        <patternFill patternType="solid">
          <bgColor rgb="FFFF0000"/>
        </patternFill>
      </fill>
    </dxf>
    <dxf>
      <fill>
        <patternFill patternType="solid">
          <bgColor rgb="FFC00000"/>
        </patternFill>
      </fill>
    </dxf>
    <dxf>
      <fill>
        <patternFill patternType="solid">
          <bgColor rgb="FFC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19" Type="http://schemas.openxmlformats.org/officeDocument/2006/relationships/powerPivotData" Target="model/item.data"/><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pivotTable" Target="pivotTables/pivotTabl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Closed</c:v>
          </c:tx>
          <c:spPr>
            <a:solidFill>
              <a:schemeClr val="accent1"/>
            </a:solidFill>
            <a:ln>
              <a:noFill/>
            </a:ln>
            <a:effectLst/>
          </c:spPr>
          <c:invertIfNegative val="0"/>
          <c:cat>
            <c:strLit>
              <c:ptCount val="1"/>
              <c:pt idx="0">
                <c:v>Total</c:v>
              </c:pt>
            </c:strLit>
          </c:cat>
          <c:val>
            <c:numLit>
              <c:formatCode>General</c:formatCode>
              <c:ptCount val="1"/>
              <c:pt idx="0">
                <c:v>6</c:v>
              </c:pt>
            </c:numLit>
          </c:val>
          <c:extLst>
            <c:ext xmlns:c16="http://schemas.microsoft.com/office/drawing/2014/chart" uri="{C3380CC4-5D6E-409C-BE32-E72D297353CC}">
              <c16:uniqueId val="{00000000-7B0F-4824-8169-F3BAA980C942}"/>
            </c:ext>
          </c:extLst>
        </c:ser>
        <c:ser>
          <c:idx val="1"/>
          <c:order val="1"/>
          <c:tx>
            <c:v>Open</c:v>
          </c:tx>
          <c:spPr>
            <a:solidFill>
              <a:schemeClr val="accent2"/>
            </a:solidFill>
            <a:ln>
              <a:noFill/>
            </a:ln>
            <a:effectLst/>
          </c:spPr>
          <c:invertIfNegative val="0"/>
          <c:cat>
            <c:strLit>
              <c:ptCount val="1"/>
              <c:pt idx="0">
                <c:v>Total</c:v>
              </c:pt>
            </c:strLit>
          </c:cat>
          <c:val>
            <c:numLit>
              <c:formatCode>General</c:formatCode>
              <c:ptCount val="1"/>
              <c:pt idx="0">
                <c:v>9</c:v>
              </c:pt>
            </c:numLit>
          </c:val>
          <c:extLst>
            <c:ext xmlns:c16="http://schemas.microsoft.com/office/drawing/2014/chart" uri="{C3380CC4-5D6E-409C-BE32-E72D297353CC}">
              <c16:uniqueId val="{000000D3-7B0F-4824-8169-F3BAA980C942}"/>
            </c:ext>
          </c:extLst>
        </c:ser>
        <c:dLbls>
          <c:showLegendKey val="0"/>
          <c:showVal val="0"/>
          <c:showCatName val="0"/>
          <c:showSerName val="0"/>
          <c:showPercent val="0"/>
          <c:showBubbleSize val="0"/>
        </c:dLbls>
        <c:gapWidth val="219"/>
        <c:overlap val="-27"/>
        <c:axId val="1009125008"/>
        <c:axId val="1009109200"/>
      </c:barChart>
      <c:catAx>
        <c:axId val="1009125008"/>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109200"/>
        <c:crosses val="autoZero"/>
        <c:auto val="1"/>
        <c:lblAlgn val="ctr"/>
        <c:lblOffset val="100"/>
        <c:noMultiLvlLbl val="0"/>
        <c:extLst>
          <c:ext xmlns:c15="http://schemas.microsoft.com/office/drawing/2012/chart" uri="{F40574EE-89B7-4290-83BB-5DA773EAF853}">
            <c15:numFmt c:formatCode="General" c:sourceLinked="1"/>
          </c:ext>
        </c:extLst>
      </c:catAx>
      <c:valAx>
        <c:axId val="100910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125008"/>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[cleaned_helpdesk_tickets (2)(2).xlsx]PivotChartTable1</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574675</xdr:colOff>
      <xdr:row>0</xdr:row>
      <xdr:rowOff>177800</xdr:rowOff>
    </xdr:from>
    <xdr:to>
      <xdr:col>6</xdr:col>
      <xdr:colOff>822325</xdr:colOff>
      <xdr:row>15</xdr:row>
      <xdr:rowOff>158750</xdr:rowOff>
    </xdr:to>
    <xdr:graphicFrame macro="">
      <xdr:nvGraphicFramePr>
        <xdr:cNvPr id="2" name="Chart 1">
          <a:extLst>
            <a:ext uri="{FF2B5EF4-FFF2-40B4-BE49-F238E27FC236}">
              <a16:creationId xmlns:a16="http://schemas.microsoft.com/office/drawing/2014/main" id="{543B562A-248B-3B33-7444-2E3DD76CD8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0</xdr:colOff>
      <xdr:row>0</xdr:row>
      <xdr:rowOff>139701</xdr:rowOff>
    </xdr:from>
    <xdr:to>
      <xdr:col>10</xdr:col>
      <xdr:colOff>736600</xdr:colOff>
      <xdr:row>9</xdr:row>
      <xdr:rowOff>76201</xdr:rowOff>
    </xdr:to>
    <mc:AlternateContent xmlns:mc="http://schemas.openxmlformats.org/markup-compatibility/2006" xmlns:a14="http://schemas.microsoft.com/office/drawing/2010/main">
      <mc:Choice Requires="a14">
        <xdr:graphicFrame macro="">
          <xdr:nvGraphicFramePr>
            <xdr:cNvPr id="3" name="Priority">
              <a:extLst>
                <a:ext uri="{FF2B5EF4-FFF2-40B4-BE49-F238E27FC236}">
                  <a16:creationId xmlns:a16="http://schemas.microsoft.com/office/drawing/2014/main" id="{EBBEC533-EC07-7CEF-A8AC-DCCD161842B8}"/>
                </a:ext>
              </a:extLst>
            </xdr:cNvPr>
            <xdr:cNvGraphicFramePr/>
          </xdr:nvGraphicFramePr>
          <xdr:xfrm>
            <a:off x="0" y="0"/>
            <a:ext cx="0" cy="0"/>
          </xdr:xfrm>
          <a:graphic>
            <a:graphicData uri="http://schemas.microsoft.com/office/drawing/2010/slicer">
              <sle:slicer xmlns:sle="http://schemas.microsoft.com/office/drawing/2010/slicer" name="Priority"/>
            </a:graphicData>
          </a:graphic>
        </xdr:graphicFrame>
      </mc:Choice>
      <mc:Fallback xmlns="">
        <xdr:sp macro="" textlink="">
          <xdr:nvSpPr>
            <xdr:cNvPr id="0" name=""/>
            <xdr:cNvSpPr>
              <a:spLocks noTextEdit="1"/>
            </xdr:cNvSpPr>
          </xdr:nvSpPr>
          <xdr:spPr>
            <a:xfrm>
              <a:off x="5359400" y="139701"/>
              <a:ext cx="1835150" cy="15938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749300</xdr:colOff>
      <xdr:row>0</xdr:row>
      <xdr:rowOff>133351</xdr:rowOff>
    </xdr:from>
    <xdr:to>
      <xdr:col>11</xdr:col>
      <xdr:colOff>730250</xdr:colOff>
      <xdr:row>9</xdr:row>
      <xdr:rowOff>76201</xdr:rowOff>
    </xdr:to>
    <mc:AlternateContent xmlns:mc="http://schemas.openxmlformats.org/markup-compatibility/2006" xmlns:a14="http://schemas.microsoft.com/office/drawing/2010/main">
      <mc:Choice Requires="a14">
        <xdr:graphicFrame macro="">
          <xdr:nvGraphicFramePr>
            <xdr:cNvPr id="4" name="Source">
              <a:extLst>
                <a:ext uri="{FF2B5EF4-FFF2-40B4-BE49-F238E27FC236}">
                  <a16:creationId xmlns:a16="http://schemas.microsoft.com/office/drawing/2014/main" id="{41759F0C-E23D-D3EB-127A-DCF39ECEB5D4}"/>
                </a:ext>
              </a:extLst>
            </xdr:cNvPr>
            <xdr:cNvGraphicFramePr/>
          </xdr:nvGraphicFramePr>
          <xdr:xfrm>
            <a:off x="0" y="0"/>
            <a:ext cx="0" cy="0"/>
          </xdr:xfrm>
          <a:graphic>
            <a:graphicData uri="http://schemas.microsoft.com/office/drawing/2010/slicer">
              <sle:slicer xmlns:sle="http://schemas.microsoft.com/office/drawing/2010/slicer" name="Source"/>
            </a:graphicData>
          </a:graphic>
        </xdr:graphicFrame>
      </mc:Choice>
      <mc:Fallback xmlns="">
        <xdr:sp macro="" textlink="">
          <xdr:nvSpPr>
            <xdr:cNvPr id="0" name=""/>
            <xdr:cNvSpPr>
              <a:spLocks noTextEdit="1"/>
            </xdr:cNvSpPr>
          </xdr:nvSpPr>
          <xdr:spPr>
            <a:xfrm>
              <a:off x="7207250" y="133351"/>
              <a:ext cx="1803400" cy="1600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806450</xdr:colOff>
      <xdr:row>0</xdr:row>
      <xdr:rowOff>95251</xdr:rowOff>
    </xdr:from>
    <xdr:to>
      <xdr:col>14</xdr:col>
      <xdr:colOff>25400</xdr:colOff>
      <xdr:row>9</xdr:row>
      <xdr:rowOff>12701</xdr:rowOff>
    </xdr:to>
    <mc:AlternateContent xmlns:mc="http://schemas.openxmlformats.org/markup-compatibility/2006" xmlns:a14="http://schemas.microsoft.com/office/drawing/2010/main">
      <mc:Choice Requires="a14">
        <xdr:graphicFrame macro="">
          <xdr:nvGraphicFramePr>
            <xdr:cNvPr id="5" name="Type">
              <a:extLst>
                <a:ext uri="{FF2B5EF4-FFF2-40B4-BE49-F238E27FC236}">
                  <a16:creationId xmlns:a16="http://schemas.microsoft.com/office/drawing/2014/main" id="{44336CB5-B3B7-51E5-C85B-1A55C23B5D44}"/>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9086850" y="95251"/>
              <a:ext cx="1809750" cy="1574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1003300</xdr:colOff>
      <xdr:row>9</xdr:row>
      <xdr:rowOff>165101</xdr:rowOff>
    </xdr:from>
    <xdr:to>
      <xdr:col>10</xdr:col>
      <xdr:colOff>755650</xdr:colOff>
      <xdr:row>17</xdr:row>
      <xdr:rowOff>50801</xdr:rowOff>
    </xdr:to>
    <mc:AlternateContent xmlns:mc="http://schemas.openxmlformats.org/markup-compatibility/2006" xmlns:a14="http://schemas.microsoft.com/office/drawing/2010/main">
      <mc:Choice Requires="a14">
        <xdr:graphicFrame macro="">
          <xdr:nvGraphicFramePr>
            <xdr:cNvPr id="6" name="Department">
              <a:extLst>
                <a:ext uri="{FF2B5EF4-FFF2-40B4-BE49-F238E27FC236}">
                  <a16:creationId xmlns:a16="http://schemas.microsoft.com/office/drawing/2014/main" id="{C11E3E94-4C8D-FE78-FDD1-35689026FC8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327650" y="1822451"/>
              <a:ext cx="1885950" cy="1358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831850</xdr:colOff>
      <xdr:row>9</xdr:row>
      <xdr:rowOff>165100</xdr:rowOff>
    </xdr:from>
    <xdr:to>
      <xdr:col>11</xdr:col>
      <xdr:colOff>914400</xdr:colOff>
      <xdr:row>17</xdr:row>
      <xdr:rowOff>63499</xdr:rowOff>
    </xdr:to>
    <mc:AlternateContent xmlns:mc="http://schemas.openxmlformats.org/markup-compatibility/2006" xmlns:a14="http://schemas.microsoft.com/office/drawing/2010/main">
      <mc:Choice Requires="a14">
        <xdr:graphicFrame macro="">
          <xdr:nvGraphicFramePr>
            <xdr:cNvPr id="7" name="Breached SLA">
              <a:extLst>
                <a:ext uri="{FF2B5EF4-FFF2-40B4-BE49-F238E27FC236}">
                  <a16:creationId xmlns:a16="http://schemas.microsoft.com/office/drawing/2014/main" id="{26E3F792-EF0A-6B9D-37E2-6E2B3277D141}"/>
                </a:ext>
              </a:extLst>
            </xdr:cNvPr>
            <xdr:cNvGraphicFramePr/>
          </xdr:nvGraphicFramePr>
          <xdr:xfrm>
            <a:off x="0" y="0"/>
            <a:ext cx="0" cy="0"/>
          </xdr:xfrm>
          <a:graphic>
            <a:graphicData uri="http://schemas.microsoft.com/office/drawing/2010/slicer">
              <sle:slicer xmlns:sle="http://schemas.microsoft.com/office/drawing/2010/slicer" name="Breached SLA"/>
            </a:graphicData>
          </a:graphic>
        </xdr:graphicFrame>
      </mc:Choice>
      <mc:Fallback xmlns="">
        <xdr:sp macro="" textlink="">
          <xdr:nvSpPr>
            <xdr:cNvPr id="0" name=""/>
            <xdr:cNvSpPr>
              <a:spLocks noTextEdit="1"/>
            </xdr:cNvSpPr>
          </xdr:nvSpPr>
          <xdr:spPr>
            <a:xfrm>
              <a:off x="7289800" y="1822450"/>
              <a:ext cx="1905000" cy="13715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44759" refreshedDate="44884.146263310184" createdVersion="8" refreshedVersion="8" minRefreshableVersion="3" recordCount="194" xr:uid="{355A1E5D-A17E-4E50-85C3-2E1487EAF7A0}">
  <cacheSource type="worksheet">
    <worksheetSource ref="B1:X195" sheet="cleaned_helpdesk_tickets"/>
  </cacheSource>
  <cacheFields count="23">
    <cacheField name="Ticket Number" numFmtId="0">
      <sharedItems containsSemiMixedTypes="0" containsString="0" containsNumber="1" containsInteger="1" minValue="111119" maxValue="111660"/>
    </cacheField>
    <cacheField name="Date Created" numFmtId="14">
      <sharedItems/>
    </cacheField>
    <cacheField name="Subject" numFmtId="0">
      <sharedItems/>
    </cacheField>
    <cacheField name="From" numFmtId="0">
      <sharedItems/>
    </cacheField>
    <cacheField name="From Email" numFmtId="0">
      <sharedItems/>
    </cacheField>
    <cacheField name="Priority" numFmtId="0">
      <sharedItems count="4">
        <s v="Emergency"/>
        <s v="High"/>
        <s v="Normal"/>
        <s v="Low"/>
      </sharedItems>
    </cacheField>
    <cacheField name="Department" numFmtId="0">
      <sharedItems count="2">
        <s v="SAP JDE Support Department"/>
        <s v="Internal Technical Department"/>
      </sharedItems>
    </cacheField>
    <cacheField name="Type" numFmtId="49">
      <sharedItems/>
    </cacheField>
    <cacheField name="Source" numFmtId="0">
      <sharedItems/>
    </cacheField>
    <cacheField name="Current Status" numFmtId="0">
      <sharedItems/>
    </cacheField>
    <cacheField name="Last Updated" numFmtId="0">
      <sharedItems/>
    </cacheField>
    <cacheField name="Due Date" numFmtId="0">
      <sharedItems/>
    </cacheField>
    <cacheField name="Overdue" numFmtId="0">
      <sharedItems containsSemiMixedTypes="0" containsString="0" containsNumber="1" containsInteger="1" minValue="0" maxValue="1"/>
    </cacheField>
    <cacheField name="Answered" numFmtId="0">
      <sharedItems containsSemiMixedTypes="0" containsString="0" containsNumber="1" containsInteger="1" minValue="0" maxValue="1"/>
    </cacheField>
    <cacheField name="Agent Assigned" numFmtId="0">
      <sharedItems/>
    </cacheField>
    <cacheField name="Team Assigned" numFmtId="0">
      <sharedItems count="6">
        <s v="SAP Support Team"/>
        <s v="JDE Support Team"/>
        <s v="Network Team"/>
        <s v="Help Desk Team"/>
        <s v="AWS Team"/>
        <s v="Salesforce Team"/>
      </sharedItems>
    </cacheField>
    <cacheField name="Thread Count" numFmtId="0">
      <sharedItems containsSemiMixedTypes="0" containsString="0" containsNumber="1" containsInteger="1" minValue="1" maxValue="179"/>
    </cacheField>
    <cacheField name="Attachment Count" numFmtId="0">
      <sharedItems containsSemiMixedTypes="0" containsString="0" containsNumber="1" containsInteger="1" minValue="0" maxValue="43"/>
    </cacheField>
    <cacheField name="Category" numFmtId="0">
      <sharedItems/>
    </cacheField>
    <cacheField name="Issue Origin" numFmtId="0">
      <sharedItems/>
    </cacheField>
    <cacheField name="Select Ticket Status Update" numFmtId="0">
      <sharedItems/>
    </cacheField>
    <cacheField name="SLA DUE DATE" numFmtId="0">
      <sharedItems containsDate="1" containsMixedTypes="1" minDate="2019-04-16T00:00:00" maxDate="2021-12-04T00:00:00"/>
    </cacheField>
    <cacheField name="Breached SLA"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44759" refreshedDate="44884.169760763885" backgroundQuery="1" createdVersion="3" refreshedVersion="8" minRefreshableVersion="3" recordCount="0" supportSubquery="1" supportAdvancedDrill="1" xr:uid="{2D5D5FD3-308F-4AD2-BC1C-FBA520502963}">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Range].[Ticket Number]" caption="Ticket Number" attribute="1" defaultMemberUniqueName="[Range].[Ticket Number].[All]" allUniqueName="[Range].[Ticket Number].[All]" dimensionUniqueName="[Range]" displayFolder="" count="0" memberValueDatatype="20" unbalanced="0"/>
    <cacheHierarchy uniqueName="[Range].[Date Created]" caption="Date Created" attribute="1" defaultMemberUniqueName="[Range].[Date Created].[All]" allUniqueName="[Range].[Date Created].[All]" dimensionUniqueName="[Range]" displayFolder="" count="0" memberValueDatatype="130" unbalanced="0"/>
    <cacheHierarchy uniqueName="[Range].[Subject]" caption="Subject" attribute="1" defaultMemberUniqueName="[Range].[Subject].[All]" allUniqueName="[Range].[Subject].[All]" dimensionUniqueName="[Range]" displayFolder="" count="0" memberValueDatatype="130" unbalanced="0"/>
    <cacheHierarchy uniqueName="[Range].[From]" caption="From" attribute="1" defaultMemberUniqueName="[Range].[From].[All]" allUniqueName="[Range].[From].[All]" dimensionUniqueName="[Range]" displayFolder="" count="0" memberValueDatatype="130" unbalanced="0"/>
    <cacheHierarchy uniqueName="[Range].[From Email]" caption="From Email" attribute="1" defaultMemberUniqueName="[Range].[From Email].[All]" allUniqueName="[Range].[From Email].[All]" dimensionUniqueName="[Range]" displayFolder="" count="0" memberValueDatatype="130" unbalanced="0"/>
    <cacheHierarchy uniqueName="[Range].[Priority]" caption="Priority" attribute="1" defaultMemberUniqueName="[Range].[Priority].[All]" allUniqueName="[Range].[Priority].[All]" dimensionUniqueName="[Range]" displayFolder="" count="2" memberValueDatatype="130" unbalanced="0"/>
    <cacheHierarchy uniqueName="[Range].[Department]" caption="Department" attribute="1" defaultMemberUniqueName="[Range].[Department].[All]" allUniqueName="[Range].[Department].[All]" dimensionUniqueName="[Range]" displayFolder="" count="2" memberValueDatatype="130" unbalanced="0"/>
    <cacheHierarchy uniqueName="[Range].[Type]" caption="Type" attribute="1" defaultMemberUniqueName="[Range].[Type].[All]" allUniqueName="[Range].[Type].[All]" dimensionUniqueName="[Range]" displayFolder="" count="2" memberValueDatatype="130" unbalanced="0"/>
    <cacheHierarchy uniqueName="[Range].[Source]" caption="Source" attribute="1" defaultMemberUniqueName="[Range].[Source].[All]" allUniqueName="[Range].[Source].[All]" dimensionUniqueName="[Range]" displayFolder="" count="2" memberValueDatatype="130" unbalanced="0"/>
    <cacheHierarchy uniqueName="[Range].[Current Status]" caption="Current Status" attribute="1" defaultMemberUniqueName="[Range].[Current Status].[All]" allUniqueName="[Range].[Current Status].[All]" dimensionUniqueName="[Range]" displayFolder="" count="0" memberValueDatatype="130" unbalanced="0"/>
    <cacheHierarchy uniqueName="[Range].[Last Updated]" caption="Last Updated" attribute="1" defaultMemberUniqueName="[Range].[Last Updated].[All]" allUniqueName="[Range].[Last Updated].[All]" dimensionUniqueName="[Range]" displayFolder="" count="0" memberValueDatatype="130" unbalanced="0"/>
    <cacheHierarchy uniqueName="[Range].[Due Date]" caption="Due Date" attribute="1" defaultMemberUniqueName="[Range].[Due Date].[All]" allUniqueName="[Range].[Due Date].[All]" dimensionUniqueName="[Range]" displayFolder="" count="0" memberValueDatatype="130" unbalanced="0"/>
    <cacheHierarchy uniqueName="[Range].[Overdue]" caption="Overdue" attribute="1" defaultMemberUniqueName="[Range].[Overdue].[All]" allUniqueName="[Range].[Overdue].[All]" dimensionUniqueName="[Range]" displayFolder="" count="0" memberValueDatatype="20" unbalanced="0"/>
    <cacheHierarchy uniqueName="[Range].[Answered]" caption="Answered" attribute="1" defaultMemberUniqueName="[Range].[Answered].[All]" allUniqueName="[Range].[Answered].[All]" dimensionUniqueName="[Range]" displayFolder="" count="0" memberValueDatatype="20" unbalanced="0"/>
    <cacheHierarchy uniqueName="[Range].[Agent Assigned]" caption="Agent Assigned" attribute="1" defaultMemberUniqueName="[Range].[Agent Assigned].[All]" allUniqueName="[Range].[Agent Assigned].[All]" dimensionUniqueName="[Range]" displayFolder="" count="0" memberValueDatatype="130" unbalanced="0"/>
    <cacheHierarchy uniqueName="[Range].[Team Assigned]" caption="Team Assigned" attribute="1" defaultMemberUniqueName="[Range].[Team Assigned].[All]" allUniqueName="[Range].[Team Assigned].[All]" dimensionUniqueName="[Range]" displayFolder="" count="0" memberValueDatatype="130" unbalanced="0"/>
    <cacheHierarchy uniqueName="[Range].[Thread Count]" caption="Thread Count" attribute="1" defaultMemberUniqueName="[Range].[Thread Count].[All]" allUniqueName="[Range].[Thread Count].[All]" dimensionUniqueName="[Range]" displayFolder="" count="0" memberValueDatatype="20" unbalanced="0"/>
    <cacheHierarchy uniqueName="[Range].[Attachment Count]" caption="Attachment Count" attribute="1" defaultMemberUniqueName="[Range].[Attachment Count].[All]" allUniqueName="[Range].[Attachment Count].[All]" dimensionUniqueName="[Range]" displayFolder="" count="0" memberValueDatatype="20" unbalanced="0"/>
    <cacheHierarchy uniqueName="[Range].[Category]" caption="Category" attribute="1" defaultMemberUniqueName="[Range].[Category].[All]" allUniqueName="[Range].[Category].[All]" dimensionUniqueName="[Range]" displayFolder="" count="0" memberValueDatatype="130" unbalanced="0"/>
    <cacheHierarchy uniqueName="[Range].[Issue Origin]" caption="Issue Origin" attribute="1" defaultMemberUniqueName="[Range].[Issue Origin].[All]" allUniqueName="[Range].[Issue Origin].[All]" dimensionUniqueName="[Range]" displayFolder="" count="0" memberValueDatatype="130" unbalanced="0"/>
    <cacheHierarchy uniqueName="[Range].[Select Ticket Status Update]" caption="Select Ticket Status Update" attribute="1" defaultMemberUniqueName="[Range].[Select Ticket Status Update].[All]" allUniqueName="[Range].[Select Ticket Status Update].[All]" dimensionUniqueName="[Range]" displayFolder="" count="0" memberValueDatatype="130" unbalanced="0"/>
    <cacheHierarchy uniqueName="[Range].[SLA DUE DATE]" caption="SLA DUE DATE" attribute="1" defaultMemberUniqueName="[Range].[SLA DUE DATE].[All]" allUniqueName="[Range].[SLA DUE DATE].[All]" dimensionUniqueName="[Range]" displayFolder="" count="0" memberValueDatatype="130" unbalanced="0"/>
    <cacheHierarchy uniqueName="[Range].[Breached SLA]" caption="Breached SLA" attribute="1" defaultMemberUniqueName="[Range].[Breached SLA].[All]" allUniqueName="[Range].[Breached SLA].[All]" dimensionUniqueName="[Range]" displayFolder="" count="2"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icket Number]" caption="Sum of Ticket Number" measure="1" displayFolder="" measureGroup="Range"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546101390"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44759" refreshedDate="44884.180137268515" backgroundQuery="1" createdVersion="8" refreshedVersion="8" minRefreshableVersion="3" recordCount="0" supportSubquery="1" supportAdvancedDrill="1" xr:uid="{5A303650-A393-455A-9627-0044958B180A}">
  <cacheSource type="external" connectionId="1">
    <extLst>
      <ext xmlns:x14="http://schemas.microsoft.com/office/spreadsheetml/2009/9/main" uri="{F057638F-6D5F-4e77-A914-E7F072B9BCA8}">
        <x14:sourceConnection name="ThisWorkbookDataModel"/>
      </ext>
    </extLst>
  </cacheSource>
  <cacheFields count="6">
    <cacheField name="[Range].[Breached SLA].[Breached SLA]" caption="Breached SLA" numFmtId="0" hierarchy="22" level="1">
      <sharedItems containsSemiMixedTypes="0" containsNonDate="0" containsString="0"/>
    </cacheField>
    <cacheField name="[Range].[Current Status].[Current Status]" caption="Current Status" numFmtId="0" hierarchy="9" level="1">
      <sharedItems count="3">
        <s v="Closed"/>
        <s v="Open"/>
        <s v="Resolved" u="1"/>
      </sharedItems>
    </cacheField>
    <cacheField name="[Measures].[Count of Ticket Number]" caption="Count of Ticket Number" numFmtId="0" hierarchy="27" level="32767"/>
    <cacheField name="[Range].[Source].[Source]" caption="Source" numFmtId="0" hierarchy="8" level="1">
      <sharedItems containsSemiMixedTypes="0" containsNonDate="0" containsString="0"/>
    </cacheField>
    <cacheField name="[Range].[Department].[Department]" caption="Department" numFmtId="0" hierarchy="6" level="1">
      <sharedItems containsSemiMixedTypes="0" containsNonDate="0" containsString="0"/>
    </cacheField>
    <cacheField name="[Range].[Priority].[Priority]" caption="Priority" numFmtId="0" hierarchy="5" level="1">
      <sharedItems containsSemiMixedTypes="0" containsNonDate="0" containsString="0"/>
    </cacheField>
  </cacheFields>
  <cacheHierarchies count="28">
    <cacheHierarchy uniqueName="[Range].[Ticket Number]" caption="Ticket Number" attribute="1" defaultMemberUniqueName="[Range].[Ticket Number].[All]" allUniqueName="[Range].[Ticket Number].[All]" dimensionUniqueName="[Range]" displayFolder="" count="0" memberValueDatatype="20" unbalanced="0"/>
    <cacheHierarchy uniqueName="[Range].[Date Created]" caption="Date Created" attribute="1" defaultMemberUniqueName="[Range].[Date Created].[All]" allUniqueName="[Range].[Date Created].[All]" dimensionUniqueName="[Range]" displayFolder="" count="0" memberValueDatatype="130" unbalanced="0"/>
    <cacheHierarchy uniqueName="[Range].[Subject]" caption="Subject" attribute="1" defaultMemberUniqueName="[Range].[Subject].[All]" allUniqueName="[Range].[Subject].[All]" dimensionUniqueName="[Range]" displayFolder="" count="0" memberValueDatatype="130" unbalanced="0"/>
    <cacheHierarchy uniqueName="[Range].[From]" caption="From" attribute="1" defaultMemberUniqueName="[Range].[From].[All]" allUniqueName="[Range].[From].[All]" dimensionUniqueName="[Range]" displayFolder="" count="0" memberValueDatatype="130" unbalanced="0"/>
    <cacheHierarchy uniqueName="[Range].[From Email]" caption="From Email" attribute="1" defaultMemberUniqueName="[Range].[From Email].[All]" allUniqueName="[Range].[From Email].[All]" dimensionUniqueName="[Range]" displayFolder="" count="0" memberValueDatatype="130" unbalanced="0"/>
    <cacheHierarchy uniqueName="[Range].[Priority]" caption="Priority" attribute="1" defaultMemberUniqueName="[Range].[Priority].[All]" allUniqueName="[Range].[Priority].[All]" dimensionUniqueName="[Range]" displayFolder="" count="2" memberValueDatatype="130" unbalanced="0">
      <fieldsUsage count="2">
        <fieldUsage x="-1"/>
        <fieldUsage x="5"/>
      </fieldsUsage>
    </cacheHierarchy>
    <cacheHierarchy uniqueName="[Range].[Department]" caption="Department" attribute="1" defaultMemberUniqueName="[Range].[Department].[All]" allUniqueName="[Range].[Department].[All]" dimensionUniqueName="[Range]" displayFolder="" count="2" memberValueDatatype="130" unbalanced="0">
      <fieldsUsage count="2">
        <fieldUsage x="-1"/>
        <fieldUsage x="4"/>
      </fieldsUsage>
    </cacheHierarchy>
    <cacheHierarchy uniqueName="[Range].[Type]" caption="Type" attribute="1" defaultMemberUniqueName="[Range].[Type].[All]" allUniqueName="[Range].[Type].[All]" dimensionUniqueName="[Range]" displayFolder="" count="0" memberValueDatatype="130" unbalanced="0"/>
    <cacheHierarchy uniqueName="[Range].[Source]" caption="Source" attribute="1" defaultMemberUniqueName="[Range].[Source].[All]" allUniqueName="[Range].[Source].[All]" dimensionUniqueName="[Range]" displayFolder="" count="2" memberValueDatatype="130" unbalanced="0">
      <fieldsUsage count="2">
        <fieldUsage x="-1"/>
        <fieldUsage x="3"/>
      </fieldsUsage>
    </cacheHierarchy>
    <cacheHierarchy uniqueName="[Range].[Current Status]" caption="Current Status" attribute="1" defaultMemberUniqueName="[Range].[Current Status].[All]" allUniqueName="[Range].[Current Status].[All]" dimensionUniqueName="[Range]" displayFolder="" count="2" memberValueDatatype="130" unbalanced="0">
      <fieldsUsage count="2">
        <fieldUsage x="-1"/>
        <fieldUsage x="1"/>
      </fieldsUsage>
    </cacheHierarchy>
    <cacheHierarchy uniqueName="[Range].[Last Updated]" caption="Last Updated" attribute="1" defaultMemberUniqueName="[Range].[Last Updated].[All]" allUniqueName="[Range].[Last Updated].[All]" dimensionUniqueName="[Range]" displayFolder="" count="0" memberValueDatatype="130" unbalanced="0"/>
    <cacheHierarchy uniqueName="[Range].[Due Date]" caption="Due Date" attribute="1" defaultMemberUniqueName="[Range].[Due Date].[All]" allUniqueName="[Range].[Due Date].[All]" dimensionUniqueName="[Range]" displayFolder="" count="0" memberValueDatatype="130" unbalanced="0"/>
    <cacheHierarchy uniqueName="[Range].[Overdue]" caption="Overdue" attribute="1" defaultMemberUniqueName="[Range].[Overdue].[All]" allUniqueName="[Range].[Overdue].[All]" dimensionUniqueName="[Range]" displayFolder="" count="0" memberValueDatatype="20" unbalanced="0"/>
    <cacheHierarchy uniqueName="[Range].[Answered]" caption="Answered" attribute="1" defaultMemberUniqueName="[Range].[Answered].[All]" allUniqueName="[Range].[Answered].[All]" dimensionUniqueName="[Range]" displayFolder="" count="0" memberValueDatatype="20" unbalanced="0"/>
    <cacheHierarchy uniqueName="[Range].[Agent Assigned]" caption="Agent Assigned" attribute="1" defaultMemberUniqueName="[Range].[Agent Assigned].[All]" allUniqueName="[Range].[Agent Assigned].[All]" dimensionUniqueName="[Range]" displayFolder="" count="0" memberValueDatatype="130" unbalanced="0"/>
    <cacheHierarchy uniqueName="[Range].[Team Assigned]" caption="Team Assigned" attribute="1" defaultMemberUniqueName="[Range].[Team Assigned].[All]" allUniqueName="[Range].[Team Assigned].[All]" dimensionUniqueName="[Range]" displayFolder="" count="0" memberValueDatatype="130" unbalanced="0"/>
    <cacheHierarchy uniqueName="[Range].[Thread Count]" caption="Thread Count" attribute="1" defaultMemberUniqueName="[Range].[Thread Count].[All]" allUniqueName="[Range].[Thread Count].[All]" dimensionUniqueName="[Range]" displayFolder="" count="0" memberValueDatatype="20" unbalanced="0"/>
    <cacheHierarchy uniqueName="[Range].[Attachment Count]" caption="Attachment Count" attribute="1" defaultMemberUniqueName="[Range].[Attachment Count].[All]" allUniqueName="[Range].[Attachment Count].[All]" dimensionUniqueName="[Range]" displayFolder="" count="0" memberValueDatatype="20" unbalanced="0"/>
    <cacheHierarchy uniqueName="[Range].[Category]" caption="Category" attribute="1" defaultMemberUniqueName="[Range].[Category].[All]" allUniqueName="[Range].[Category].[All]" dimensionUniqueName="[Range]" displayFolder="" count="0" memberValueDatatype="130" unbalanced="0"/>
    <cacheHierarchy uniqueName="[Range].[Issue Origin]" caption="Issue Origin" attribute="1" defaultMemberUniqueName="[Range].[Issue Origin].[All]" allUniqueName="[Range].[Issue Origin].[All]" dimensionUniqueName="[Range]" displayFolder="" count="0" memberValueDatatype="130" unbalanced="0"/>
    <cacheHierarchy uniqueName="[Range].[Select Ticket Status Update]" caption="Select Ticket Status Update" attribute="1" defaultMemberUniqueName="[Range].[Select Ticket Status Update].[All]" allUniqueName="[Range].[Select Ticket Status Update].[All]" dimensionUniqueName="[Range]" displayFolder="" count="0" memberValueDatatype="130" unbalanced="0"/>
    <cacheHierarchy uniqueName="[Range].[SLA DUE DATE]" caption="SLA DUE DATE" attribute="1" defaultMemberUniqueName="[Range].[SLA DUE DATE].[All]" allUniqueName="[Range].[SLA DUE DATE].[All]" dimensionUniqueName="[Range]" displayFolder="" count="0" memberValueDatatype="130" unbalanced="0"/>
    <cacheHierarchy uniqueName="[Range].[Breached SLA]" caption="Breached SLA" attribute="1" defaultMemberUniqueName="[Range].[Breached SLA].[All]" allUniqueName="[Range].[Breached SLA].[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icket Number]" caption="Sum of Ticket Number" measure="1" displayFolder="" measureGroup="Range" count="0" hidden="1">
      <extLst>
        <ext xmlns:x15="http://schemas.microsoft.com/office/spreadsheetml/2010/11/main" uri="{B97F6D7D-B522-45F9-BDA1-12C45D357490}">
          <x15:cacheHierarchy aggregatedColumn="0"/>
        </ext>
      </extLst>
    </cacheHierarchy>
    <cacheHierarchy uniqueName="[Measures].[Count of Current Status]" caption="Count of Current Status" measure="1" displayFolder="" measureGroup="Range" count="0" hidden="1">
      <extLst>
        <ext xmlns:x15="http://schemas.microsoft.com/office/spreadsheetml/2010/11/main" uri="{B97F6D7D-B522-45F9-BDA1-12C45D357490}">
          <x15:cacheHierarchy aggregatedColumn="9"/>
        </ext>
      </extLst>
    </cacheHierarchy>
    <cacheHierarchy uniqueName="[Measures].[Count of Ticket Number]" caption="Count of Ticket Number" measure="1" displayFolder="" measureGroup="Range"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pivotCacheId="23187697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
  <r>
    <n v="111636"/>
    <s v="3/12/21 9:57"/>
    <s v="Error Displaying in Different Module"/>
    <s v="Jasper John"/>
    <s v="jasper.john@gmail.com"/>
    <x v="0"/>
    <x v="0"/>
    <s v="Incident / Problem"/>
    <s v="Web"/>
    <s v="Closed"/>
    <s v="3/24/21 17:19"/>
    <s v="3/12/21 13:57"/>
    <n v="0"/>
    <n v="1"/>
    <s v="Jared Smith"/>
    <x v="0"/>
    <n v="16"/>
    <n v="2"/>
    <s v="PROD"/>
    <s v="PRODUCTION"/>
    <s v="New Ticket"/>
    <d v="2021-12-03T00:00:00"/>
    <s v="NO"/>
  </r>
  <r>
    <n v="111632"/>
    <s v="3/10/21 16:21"/>
    <s v="Approval Workflow Error"/>
    <s v="Erick White"/>
    <s v="ewhite@yahoo.com"/>
    <x v="0"/>
    <x v="0"/>
    <s v="Incident / Problem"/>
    <s v="Web"/>
    <s v="Resolved"/>
    <s v="3/18/21 17:16"/>
    <s v="3/15/21 16:21"/>
    <n v="1"/>
    <n v="1"/>
    <s v="Mark Jikkins"/>
    <x v="1"/>
    <n v="28"/>
    <n v="6"/>
    <s v="PROD"/>
    <s v="PRODUCTION"/>
    <s v="New Ticket"/>
    <d v="2021-10-03T00:00:00"/>
    <s v="NO"/>
  </r>
  <r>
    <n v="111621"/>
    <s v="2/22/21 12:08"/>
    <s v="Public IP Trusted Certificate Authority Error"/>
    <s v="Tomi Yamamoto"/>
    <s v="tyamamoto@gmail.com"/>
    <x v="0"/>
    <x v="1"/>
    <s v="Incident / Problem"/>
    <s v="Web"/>
    <s v="Closed"/>
    <s v="3/5/21 14:40"/>
    <s v="2/23/21 0:08"/>
    <n v="0"/>
    <n v="1"/>
    <s v="Jared Smith"/>
    <x v="2"/>
    <n v="5"/>
    <n v="1"/>
    <s v="PROD"/>
    <s v="PRODUCTION"/>
    <s v="New Ticket"/>
    <e v="#VALUE!"/>
    <e v="#VALUE!"/>
  </r>
  <r>
    <n v="111608"/>
    <s v="2/15/21 11:41"/>
    <s v="JDE Slowdown "/>
    <s v="Riza Richardson"/>
    <s v="rrichardson@mailinator.com"/>
    <x v="0"/>
    <x v="0"/>
    <s v="Incident / Problem"/>
    <s v="Web"/>
    <s v="Closed"/>
    <s v="2/24/21 17:40"/>
    <s v="2/15/21 23:41"/>
    <n v="0"/>
    <n v="1"/>
    <s v="Jared Smith"/>
    <x v="1"/>
    <n v="12"/>
    <n v="1"/>
    <s v="PROD"/>
    <s v="PRODUCTION"/>
    <s v="Close Ticket"/>
    <e v="#VALUE!"/>
    <e v="#VALUE!"/>
  </r>
  <r>
    <n v="111596"/>
    <s v="1/22/21 10:58"/>
    <s v="JDE Slow Down"/>
    <s v="Riza Richardson"/>
    <s v="rrichardson@mailinator.com"/>
    <x v="0"/>
    <x v="0"/>
    <s v="Incident / Problem"/>
    <s v="Web"/>
    <s v="Closed"/>
    <s v="1/29/21 17:19"/>
    <s v="1/22/21 22:58"/>
    <n v="0"/>
    <n v="1"/>
    <s v="Jared Smith"/>
    <x v="1"/>
    <n v="7"/>
    <n v="1"/>
    <s v="PROD"/>
    <s v="PRODUCTION"/>
    <s v="Close Ticket"/>
    <e v="#VALUE!"/>
    <e v="#VALUE!"/>
  </r>
  <r>
    <n v="111491"/>
    <s v="8/20/20 9:36"/>
    <s v="ERROR 504 GATEWAY TIMEOUT AGAIN"/>
    <s v="Aurora Miller"/>
    <s v="aurora.miller@outlook.com"/>
    <x v="0"/>
    <x v="0"/>
    <s v="Incident / Problem"/>
    <s v="Web"/>
    <s v="Closed"/>
    <s v="1/15/21 16:37"/>
    <s v="8/20/20 21:36"/>
    <n v="0"/>
    <n v="1"/>
    <s v="Jared Smith"/>
    <x v="0"/>
    <n v="11"/>
    <n v="1"/>
    <s v="PROD"/>
    <s v="PRODUCTION"/>
    <s v="Close Ticket"/>
    <e v="#VALUE!"/>
    <e v="#VALUE!"/>
  </r>
  <r>
    <n v="111571"/>
    <s v="12/10/20 9:35"/>
    <s v="11/25/2020 8:34PM LOGIN ISSUE "/>
    <s v="Aurora Miller"/>
    <s v="aurora.miller@outlook.com"/>
    <x v="0"/>
    <x v="0"/>
    <s v="Incident / Problem"/>
    <s v="Web"/>
    <s v="Closed"/>
    <s v="1/4/21 17:49"/>
    <s v="12/10/20 21:35"/>
    <n v="0"/>
    <n v="1"/>
    <s v="Jared Smith"/>
    <x v="0"/>
    <n v="5"/>
    <n v="4"/>
    <s v="PROD"/>
    <s v="PRODUCTION"/>
    <s v="Open "/>
    <d v="2020-10-12T00:00:00"/>
    <s v="NO"/>
  </r>
  <r>
    <n v="111572"/>
    <s v="12/10/20 9:37"/>
    <s v="11/25/2020 1:41PM LOGIN ISSUE "/>
    <s v="Aurora Miller"/>
    <s v="aurora.miller@outlook.com"/>
    <x v="0"/>
    <x v="0"/>
    <s v="Incident / Problem"/>
    <s v="Web"/>
    <s v="Closed"/>
    <s v="1/4/21 17:48"/>
    <s v="12/10/20 21:37"/>
    <n v="0"/>
    <n v="1"/>
    <s v="Jared Smith"/>
    <x v="0"/>
    <n v="5"/>
    <n v="1"/>
    <s v="PROD"/>
    <s v="PRODUCTION"/>
    <s v="Open "/>
    <d v="2020-10-12T00:00:00"/>
    <s v="NO"/>
  </r>
  <r>
    <n v="111573"/>
    <s v="12/10/20 9:49"/>
    <s v="11/26/2020 9:10PM LOGIN ISSUE "/>
    <s v="Aurora Miller"/>
    <s v="aurora.miller@outlook.com"/>
    <x v="0"/>
    <x v="0"/>
    <s v="Incident / Problem"/>
    <s v="Web"/>
    <s v="Closed"/>
    <s v="1/4/21 17:47"/>
    <s v="12/10/20 21:49"/>
    <n v="0"/>
    <n v="1"/>
    <s v="Jared Smith"/>
    <x v="0"/>
    <n v="5"/>
    <n v="1"/>
    <s v="PROD"/>
    <s v="PRODUCTION"/>
    <s v="Open "/>
    <d v="2020-10-12T00:00:00"/>
    <s v="NO"/>
  </r>
  <r>
    <n v="111575"/>
    <s v="12/10/20 9:59"/>
    <s v="12/01/2020 12:00PM &quot;bea.jolt&quot; login error"/>
    <s v="Aurora Miller"/>
    <s v="aurora.miller@outlook.com"/>
    <x v="0"/>
    <x v="0"/>
    <s v="Incident / Problem"/>
    <s v="Web"/>
    <s v="Closed"/>
    <s v="1/4/21 17:45"/>
    <s v="12/10/20 21:59"/>
    <n v="0"/>
    <n v="1"/>
    <s v="Jared Smith"/>
    <x v="0"/>
    <n v="5"/>
    <n v="1"/>
    <s v="PROD"/>
    <s v="PRODUCTION"/>
    <s v="Open "/>
    <d v="2020-10-12T00:00:00"/>
    <s v="NO"/>
  </r>
  <r>
    <n v="111576"/>
    <s v="12/10/20 10:04"/>
    <s v="12/03/2020 7:45-7:55 Slow Performance"/>
    <s v="Aurora Miller"/>
    <s v="aurora.miller@outlook.com"/>
    <x v="0"/>
    <x v="0"/>
    <s v="Incident / Problem"/>
    <s v="Web"/>
    <s v="Closed"/>
    <s v="1/4/21 17:44"/>
    <s v="12/10/20 22:04"/>
    <n v="0"/>
    <n v="1"/>
    <s v="Jared Smith"/>
    <x v="0"/>
    <n v="5"/>
    <n v="1"/>
    <s v="PROD"/>
    <s v="PRODUCTION"/>
    <s v="Open "/>
    <d v="2020-10-12T00:00:00"/>
    <s v="NO"/>
  </r>
  <r>
    <n v="111581"/>
    <s v="12/18/20 10:17"/>
    <s v="HR Technical Analyzer in TEST"/>
    <s v="Kian Rogers"/>
    <s v="krogers@mailinator.com"/>
    <x v="0"/>
    <x v="0"/>
    <s v="Request"/>
    <s v="Web"/>
    <s v="Closed"/>
    <s v="1/4/21 12:02"/>
    <s v="12/18/20 22:17"/>
    <n v="0"/>
    <n v="1"/>
    <s v="Jared Smith"/>
    <x v="1"/>
    <n v="9"/>
    <n v="2"/>
    <s v="NON-PROD"/>
    <s v="TEST"/>
    <s v="Close Ticket"/>
    <s v="No SLA for Request"/>
    <s v="YES"/>
  </r>
  <r>
    <n v="111586"/>
    <s v="12/23/20 15:17"/>
    <s v="Open VPN Authenticator App Setup"/>
    <s v="Kenex Willows"/>
    <s v="kwillows@yahoo.com"/>
    <x v="0"/>
    <x v="0"/>
    <s v="Request"/>
    <s v="Web"/>
    <s v="Closed"/>
    <s v="12/28/20 17:37"/>
    <s v="12/24/20 3:17"/>
    <n v="0"/>
    <n v="1"/>
    <s v="Jared Smith"/>
    <x v="1"/>
    <n v="7"/>
    <n v="0"/>
    <s v="PROD"/>
    <s v="PRODUCTION"/>
    <s v="Close Ticket"/>
    <s v="No SLA for Request"/>
    <s v="YES"/>
  </r>
  <r>
    <n v="111564"/>
    <s v="11/25/20 15:51"/>
    <s v="LOGIN ISSUE"/>
    <s v="Aurora Miller"/>
    <s v="aurora.miller@outlook.com"/>
    <x v="0"/>
    <x v="0"/>
    <s v="Incident / Problem"/>
    <s v="Web"/>
    <s v="Closed"/>
    <s v="12/10/20 17:15"/>
    <s v="11/26/20 3:51"/>
    <n v="0"/>
    <n v="1"/>
    <s v="Stellar Murad"/>
    <x v="0"/>
    <n v="5"/>
    <n v="1"/>
    <s v="PROD"/>
    <s v="PRODUCTION"/>
    <s v="New Ticket"/>
    <e v="#VALUE!"/>
    <e v="#VALUE!"/>
  </r>
  <r>
    <n v="111550"/>
    <s v="11/10/20 10:49"/>
    <s v="Can't Access PROD Instance"/>
    <s v="Riza Richardson"/>
    <s v="rrichardson@mailinator.com"/>
    <x v="0"/>
    <x v="0"/>
    <s v="Incident / Problem"/>
    <s v="Web"/>
    <s v="Closed"/>
    <s v="11/16/20 14:59"/>
    <s v="11/10/20 22:49"/>
    <n v="0"/>
    <n v="1"/>
    <s v="Jared Smith"/>
    <x v="1"/>
    <n v="8"/>
    <n v="1"/>
    <s v="PROD"/>
    <s v="PRODUCTION"/>
    <s v="Close Ticket"/>
    <d v="2020-10-11T00:00:00"/>
    <s v="NO"/>
  </r>
  <r>
    <n v="111530"/>
    <s v="10/8/20 17:29"/>
    <s v="Absence Duration"/>
    <s v="Kian Rogers"/>
    <s v="krogers@mailinator.com"/>
    <x v="0"/>
    <x v="0"/>
    <s v="Request"/>
    <s v="Web"/>
    <s v="Closed"/>
    <s v="10/16/20 13:55"/>
    <s v="10/9/20 5:29"/>
    <n v="0"/>
    <n v="1"/>
    <s v="Jared Smith"/>
    <x v="1"/>
    <n v="13"/>
    <n v="1"/>
    <s v="NON-PROD"/>
    <s v="TEST"/>
    <s v="Close Ticket"/>
    <s v="No SLA for Request"/>
    <s v="YES"/>
  </r>
  <r>
    <n v="111511"/>
    <s v="9/28/20 14:53"/>
    <s v="Requesting a Server for Deployment"/>
    <s v="Jane Wilberts"/>
    <s v="jwilberts@mailinator.com"/>
    <x v="0"/>
    <x v="1"/>
    <s v="Request"/>
    <s v="Email"/>
    <s v="Closed"/>
    <s v="10/7/20 13:57"/>
    <s v="9/28/20 18:53"/>
    <n v="0"/>
    <n v="1"/>
    <s v="Jared Smith"/>
    <x v="2"/>
    <n v="5"/>
    <n v="0"/>
    <s v="PROD"/>
    <s v="DEVELOPMENT"/>
    <s v="New Ticket"/>
    <s v="No SLA for Request"/>
    <s v="YES"/>
  </r>
  <r>
    <n v="111493"/>
    <s v="8/23/20 11:39"/>
    <s v="Port Issue After Patching Activity (23-AUG-20)"/>
    <s v="Kenex Willows"/>
    <s v="kwillows@yahoo.com"/>
    <x v="0"/>
    <x v="0"/>
    <s v="Incident / Problem"/>
    <s v="Web"/>
    <s v="Closed"/>
    <s v="8/28/20 17:08"/>
    <s v="8/23/20 23:39"/>
    <n v="0"/>
    <n v="1"/>
    <s v="Jared Smith"/>
    <x v="1"/>
    <n v="12"/>
    <n v="3"/>
    <s v="PROD"/>
    <s v="PRODUCTION"/>
    <s v="New Ticket"/>
    <e v="#VALUE!"/>
    <e v="#VALUE!"/>
  </r>
  <r>
    <n v="111487"/>
    <s v="8/15/20 12:41"/>
    <s v="ERROR 504 GATEWAY TIMEOUT"/>
    <s v="Marvin Peters"/>
    <s v="mpeters@outlook.com"/>
    <x v="0"/>
    <x v="0"/>
    <s v="Incident / Problem"/>
    <s v="Web"/>
    <s v="Closed"/>
    <s v="8/24/20 18:15"/>
    <s v="8/16/20 0:41"/>
    <n v="0"/>
    <n v="1"/>
    <s v="Jared Smith"/>
    <x v="0"/>
    <n v="8"/>
    <n v="1"/>
    <s v="PROD"/>
    <s v="PRODUCTION"/>
    <s v="New Ticket"/>
    <e v="#VALUE!"/>
    <e v="#VALUE!"/>
  </r>
  <r>
    <n v="111479"/>
    <s v="8/7/20 13:44"/>
    <s v="ERROR FOR WINSCP APPLICATION"/>
    <s v="Tomi Yamamoto"/>
    <s v="tyamamoto@gmail.com"/>
    <x v="0"/>
    <x v="1"/>
    <s v="Incident / Problem"/>
    <s v="Web"/>
    <s v="Closed"/>
    <s v="8/18/20 17:09"/>
    <s v="8/8/20 1:44"/>
    <n v="0"/>
    <n v="1"/>
    <s v="Jared Smith"/>
    <x v="2"/>
    <n v="4"/>
    <n v="1"/>
    <s v="PROD"/>
    <s v="DEVELOPMENT"/>
    <s v="New Ticket"/>
    <d v="2020-07-08T00:00:00"/>
    <s v="NO"/>
  </r>
  <r>
    <n v="111451"/>
    <s v="7/1/20 9:12"/>
    <s v="Laptop Repair"/>
    <s v="Monique Smiths"/>
    <s v="msmiths@yahoo.com"/>
    <x v="0"/>
    <x v="1"/>
    <s v="Incident / Problem"/>
    <s v="Phone"/>
    <s v="Closed"/>
    <s v="7/9/20 15:16"/>
    <s v="7/2/20 17:00"/>
    <n v="0"/>
    <n v="1"/>
    <s v="Jared Smith"/>
    <x v="2"/>
    <n v="4"/>
    <n v="0"/>
    <s v="NON-PROD,NON-PROD"/>
    <s v="DEVELOPMENT,DEVELOPMENT"/>
    <s v="New Ticket"/>
    <d v="2020-01-07T00:00:00"/>
    <s v="NO"/>
  </r>
  <r>
    <n v="111478"/>
    <s v="7/30/20 13:27"/>
    <s v="Create Accounting Warning Error Messages"/>
    <s v="Kimberly Jones"/>
    <s v="kjones@outlook.com"/>
    <x v="1"/>
    <x v="0"/>
    <s v="Incident / Problem"/>
    <s v="Web"/>
    <s v="Open"/>
    <s v="4/8/21 15:18"/>
    <s v="7/30/20 19:27"/>
    <n v="1"/>
    <n v="1"/>
    <s v="Mark Jikkins"/>
    <x v="1"/>
    <n v="132"/>
    <n v="25"/>
    <s v="PROD"/>
    <s v="PRODUCTION"/>
    <s v="New Ticket"/>
    <e v="#VALUE!"/>
    <e v="#VALUE!"/>
  </r>
  <r>
    <n v="111633"/>
    <s v="3/11/21 10:41"/>
    <s v="Chedft_2018 Error Generating"/>
    <s v="Jasper John"/>
    <s v="jasper.john@gmail.com"/>
    <x v="1"/>
    <x v="0"/>
    <s v="Incident / Problem"/>
    <s v="Web"/>
    <s v="Resolved"/>
    <s v="4/7/21 15:05"/>
    <s v="3/16/21 10:41"/>
    <n v="1"/>
    <n v="0"/>
    <s v="Mark Jikkins"/>
    <x v="0"/>
    <n v="32"/>
    <n v="8"/>
    <s v="PROD"/>
    <s v="PRODUCTION"/>
    <s v="New Ticket"/>
    <d v="2021-11-08T00:00:00"/>
    <s v="NO"/>
  </r>
  <r>
    <n v="111649"/>
    <s v="3/23/21 16:39"/>
    <s v="Error Uploading Template in Report Definition"/>
    <s v="Jasper John"/>
    <s v="jasper.john@gmail.com"/>
    <x v="1"/>
    <x v="0"/>
    <s v="Incident / Problem"/>
    <s v="Web"/>
    <s v="Open"/>
    <s v="4/5/21 8:50"/>
    <s v="9/22/23 4:39"/>
    <n v="0"/>
    <n v="1"/>
    <s v="Mark Jikkins"/>
    <x v="0"/>
    <n v="6"/>
    <n v="2"/>
    <s v="PROD"/>
    <s v="PRODUCTION"/>
    <s v="New Ticket"/>
    <e v="#VALUE!"/>
    <e v="#VALUE!"/>
  </r>
  <r>
    <n v="111570"/>
    <s v="12/4/20 9:35"/>
    <s v="Applying Withholding Tax"/>
    <s v="Kimberly Jones"/>
    <s v="kjones@outlook.com"/>
    <x v="1"/>
    <x v="0"/>
    <s v="Incident / Problem"/>
    <s v="Web"/>
    <s v="Resolved"/>
    <s v="3/31/21 11:52"/>
    <s v="12/4/20 15:35"/>
    <n v="1"/>
    <n v="1"/>
    <s v="Mark Jikkins"/>
    <x v="1"/>
    <n v="38"/>
    <n v="5"/>
    <s v="PROD"/>
    <s v="PRODUCTION"/>
    <s v="New Ticket"/>
    <d v="2020-04-15T00:00:00"/>
    <s v="NO"/>
  </r>
  <r>
    <n v="111501"/>
    <s v="9/9/20 13:27"/>
    <s v="Self Service - Legislative Information"/>
    <s v="Troy Daniels"/>
    <s v="troy.daniels@outlook.com"/>
    <x v="1"/>
    <x v="0"/>
    <s v="Incident / Problem"/>
    <s v="Web"/>
    <s v="Closed"/>
    <s v="3/15/21 18:56"/>
    <s v="9/12/20 13:27"/>
    <n v="0"/>
    <n v="1"/>
    <s v="Jared Smith"/>
    <x v="1"/>
    <n v="59"/>
    <n v="8"/>
    <s v="PROD"/>
    <s v="PRODUCTION"/>
    <s v="New Ticket"/>
    <d v="2020-09-14T00:00:00"/>
    <s v="NO"/>
  </r>
  <r>
    <n v="111590"/>
    <s v="1/10/21 21:35"/>
    <s v="SPMS - Approver's Page"/>
    <s v="Jane Wilberts"/>
    <s v="jwilberts@mailinator.com"/>
    <x v="1"/>
    <x v="0"/>
    <s v="Incident / Problem"/>
    <s v="Web"/>
    <s v="Closed"/>
    <s v="2/8/21 17:02"/>
    <s v="1/11/21 3:35"/>
    <n v="0"/>
    <n v="1"/>
    <s v="Jared Smith"/>
    <x v="1"/>
    <n v="13"/>
    <n v="4"/>
    <s v="PROD"/>
    <s v="PRODUCTION"/>
    <s v="New Ticket"/>
    <d v="2021-10-06T00:00:00"/>
    <s v="NO"/>
  </r>
  <r>
    <n v="111597"/>
    <s v="1/22/21 13:59"/>
    <s v="UP Los Baños not included in PMP"/>
    <s v="Jane Wilberts"/>
    <s v="jwilberts@mailinator.com"/>
    <x v="1"/>
    <x v="0"/>
    <s v="Incident / Problem"/>
    <s v="Web"/>
    <s v="Closed"/>
    <s v="2/5/21 17:31"/>
    <s v="1/22/21 19:59"/>
    <n v="0"/>
    <n v="1"/>
    <s v="Jared Smith"/>
    <x v="1"/>
    <n v="14"/>
    <n v="5"/>
    <s v="PROD"/>
    <s v="PRODUCTION"/>
    <s v="New Ticket"/>
    <e v="#VALUE!"/>
    <e v="#VALUE!"/>
  </r>
  <r>
    <n v="111601"/>
    <s v="1/28/21 17:07"/>
    <s v="Slow Performance "/>
    <s v="Aurora Miller"/>
    <s v="aurora.miller@outlook.com"/>
    <x v="1"/>
    <x v="0"/>
    <s v="Incident / Problem"/>
    <s v="Web"/>
    <s v="Closed"/>
    <s v="1/29/21 17:14"/>
    <s v="1/28/21 23:07"/>
    <n v="0"/>
    <n v="1"/>
    <s v="Jared Smith"/>
    <x v="0"/>
    <n v="6"/>
    <n v="2"/>
    <s v="PROD"/>
    <s v="PRODUCTION"/>
    <s v="Close Ticket"/>
    <e v="#VALUE!"/>
    <e v="#VALUE!"/>
  </r>
  <r>
    <n v="111549"/>
    <s v="11/10/20 10:16"/>
    <s v="Java loads but won't launch applet"/>
    <s v="Kenex Willows"/>
    <s v="kwillows@yahoo.com"/>
    <x v="1"/>
    <x v="0"/>
    <s v="Incident / Problem"/>
    <s v="Web"/>
    <s v="Closed"/>
    <s v="1/22/21 18:08"/>
    <s v="11/10/20 22:16"/>
    <n v="0"/>
    <n v="1"/>
    <s v="Jared Smith"/>
    <x v="1"/>
    <n v="19"/>
    <n v="11"/>
    <s v="PROD"/>
    <s v="PRODUCTION"/>
    <s v="Close Ticket"/>
    <d v="2020-10-14T00:00:00"/>
    <s v="NO"/>
  </r>
  <r>
    <n v="111588"/>
    <s v="12/29/20 12:37"/>
    <s v="End date element entries for 300 Employees"/>
    <s v="Melody Thompson"/>
    <s v="mthompson@yahoo.com"/>
    <x v="1"/>
    <x v="0"/>
    <s v="Request"/>
    <s v="Web"/>
    <s v="Closed"/>
    <s v="1/19/21 17:38"/>
    <s v="12/30/20 0:37"/>
    <n v="0"/>
    <n v="1"/>
    <s v="Jared Smith"/>
    <x v="1"/>
    <n v="10"/>
    <n v="1"/>
    <s v="NON-PROD"/>
    <s v="TEST"/>
    <s v="New Ticket"/>
    <s v="No SLA for Request"/>
    <s v="YES"/>
  </r>
  <r>
    <n v="111565"/>
    <s v="12/1/20 9:47"/>
    <s v="Slowdown in JDE Prod"/>
    <s v="Melody Thompson"/>
    <s v="mthompson@yahoo.com"/>
    <x v="1"/>
    <x v="0"/>
    <s v="Incident / Problem"/>
    <s v="Web"/>
    <s v="Closed"/>
    <s v="1/19/21 17:31"/>
    <s v="12/1/20 21:47"/>
    <n v="0"/>
    <n v="1"/>
    <s v="Jared Smith"/>
    <x v="1"/>
    <n v="14"/>
    <n v="2"/>
    <s v="PROD"/>
    <s v="PRODUCTION"/>
    <s v="New Ticket"/>
    <d v="2020-01-15T00:00:00"/>
    <s v="NO"/>
  </r>
  <r>
    <n v="111587"/>
    <s v="12/29/20 12:22"/>
    <s v="Errors in ODSM"/>
    <s v="Jasper John"/>
    <s v="jasper.john@gmail.com"/>
    <x v="1"/>
    <x v="0"/>
    <s v="Incident / Problem"/>
    <s v="Web"/>
    <s v="Closed"/>
    <s v="1/13/21 17:04"/>
    <s v="12/30/20 0:22"/>
    <n v="0"/>
    <n v="1"/>
    <s v="Jared Smith"/>
    <x v="0"/>
    <n v="7"/>
    <n v="2"/>
    <s v="NON-PROD"/>
    <s v="PRODUCTION"/>
    <s v="New Ticket"/>
    <e v="#VALUE!"/>
    <e v="#VALUE!"/>
  </r>
  <r>
    <n v="111574"/>
    <s v="12/10/20 9:52"/>
    <s v="12/01/2020 11:58AM ODSM Login Issue"/>
    <s v="Aurora Miller"/>
    <s v="aurora.miller@outlook.com"/>
    <x v="1"/>
    <x v="0"/>
    <s v="Incident / Problem"/>
    <s v="Web"/>
    <s v="Closed"/>
    <s v="1/4/21 17:46"/>
    <s v="12/10/20 21:52"/>
    <n v="0"/>
    <n v="1"/>
    <s v="Jared Smith"/>
    <x v="0"/>
    <n v="5"/>
    <n v="1"/>
    <s v="PROD"/>
    <s v="PRODUCTION"/>
    <s v="Open "/>
    <d v="2020-10-15T00:00:00"/>
    <s v="NO"/>
  </r>
  <r>
    <n v="111577"/>
    <s v="12/10/20 10:15"/>
    <s v="12/03/2020 11:37AM ODSM Issue "/>
    <s v="Aurora Miller"/>
    <s v="aurora.miller@outlook.com"/>
    <x v="1"/>
    <x v="0"/>
    <s v="Incident / Problem"/>
    <s v="Web"/>
    <s v="Closed"/>
    <s v="1/4/21 17:42"/>
    <s v="12/10/20 22:15"/>
    <n v="0"/>
    <n v="1"/>
    <s v="Jared Smith"/>
    <x v="0"/>
    <n v="5"/>
    <n v="1"/>
    <s v="PROD"/>
    <s v="PRODUCTION"/>
    <s v="Open "/>
    <d v="2020-10-15T00:00:00"/>
    <s v="NO"/>
  </r>
  <r>
    <n v="111506"/>
    <s v="9/23/20 18:02"/>
    <s v="Create Accounting - Accounting Class Error"/>
    <s v="Kimberly Jones"/>
    <s v="kjones@outlook.com"/>
    <x v="1"/>
    <x v="0"/>
    <s v="Incident / Problem"/>
    <s v="Web"/>
    <s v="Open"/>
    <s v="12/9/20 12:30"/>
    <s v="9/24/20 0:02"/>
    <n v="1"/>
    <n v="0"/>
    <s v="Mark Jikkins"/>
    <x v="1"/>
    <n v="31"/>
    <n v="3"/>
    <s v="PROD"/>
    <s v="PRODUCTION"/>
    <s v="New Ticket"/>
    <e v="#VALUE!"/>
    <e v="#VALUE!"/>
  </r>
  <r>
    <n v="111539"/>
    <s v="10/21/20 15:16"/>
    <s v="APP-SQLAP-10000 in Payables Module"/>
    <s v="Kenex Willows"/>
    <s v="kwillows@yahoo.com"/>
    <x v="1"/>
    <x v="0"/>
    <s v="Request"/>
    <s v="Web"/>
    <s v="Closed"/>
    <s v="12/3/20 8:00"/>
    <s v="10/22/20 3:16"/>
    <n v="0"/>
    <n v="1"/>
    <s v="Jared Smith"/>
    <x v="1"/>
    <n v="7"/>
    <n v="0"/>
    <s v="NON-PROD"/>
    <s v="TEST"/>
    <s v="Close Ticket"/>
    <s v="No SLA for Request"/>
    <s v="YES"/>
  </r>
  <r>
    <n v="111535"/>
    <s v="10/19/20 10:00"/>
    <s v="VPN Setup"/>
    <s v="Tomi Yamamoto"/>
    <s v="tyamamoto@gmail.com"/>
    <x v="1"/>
    <x v="1"/>
    <s v="Request"/>
    <s v="Web"/>
    <s v="Closed"/>
    <s v="11/17/20 12:22"/>
    <s v="10/19/20 22:00"/>
    <n v="0"/>
    <n v="1"/>
    <s v="Jared Smith"/>
    <x v="3"/>
    <n v="4"/>
    <n v="0"/>
    <s v="PROD"/>
    <s v="DEVELOPMENT"/>
    <s v="New Ticket"/>
    <s v="No SLA for Request"/>
    <s v="YES"/>
  </r>
  <r>
    <n v="111517"/>
    <s v="10/5/20 13:03"/>
    <s v="Cannot Generate report after DB Downgrade"/>
    <s v="Aurora Miller"/>
    <s v="aurora.miller@outlook.com"/>
    <x v="1"/>
    <x v="0"/>
    <s v="Incident / Problem"/>
    <s v="Web"/>
    <s v="Closed"/>
    <s v="10/14/20 17:16"/>
    <s v="10/6/20 1:03"/>
    <n v="0"/>
    <n v="1"/>
    <s v="Jared Smith"/>
    <x v="0"/>
    <n v="6"/>
    <n v="1"/>
    <s v="PROD"/>
    <s v="PRODUCTION"/>
    <s v="New Ticket"/>
    <d v="2020-05-13T00:00:00"/>
    <s v="NO"/>
  </r>
  <r>
    <n v="111495"/>
    <s v="8/23/20 14:23"/>
    <s v="Web ADI Issue"/>
    <s v="Kimberly Jones"/>
    <s v="kjones@outlook.com"/>
    <x v="1"/>
    <x v="0"/>
    <s v="Incident / Problem"/>
    <s v="Web"/>
    <s v="Closed"/>
    <s v="9/23/20 18:27"/>
    <s v="8/24/20 2:23"/>
    <n v="0"/>
    <n v="1"/>
    <s v="Jared Smith"/>
    <x v="1"/>
    <n v="21"/>
    <n v="2"/>
    <s v="PROD"/>
    <s v="PRODUCTION"/>
    <s v="New Ticket"/>
    <e v="#VALUE!"/>
    <e v="#VALUE!"/>
  </r>
  <r>
    <n v="111498"/>
    <s v="8/27/20 10:53"/>
    <s v="Error still occured in BEE Spreadsheet page"/>
    <s v="Melody Thompson"/>
    <s v="mthompson@yahoo.com"/>
    <x v="1"/>
    <x v="0"/>
    <s v="Incident / Problem"/>
    <s v="Web"/>
    <s v="Closed"/>
    <s v="9/21/20 14:17"/>
    <s v="8/27/20 22:53"/>
    <n v="0"/>
    <n v="1"/>
    <s v="Jared Smith"/>
    <x v="1"/>
    <n v="18"/>
    <n v="3"/>
    <s v="PROD"/>
    <s v="PRODUCTION"/>
    <s v="New Ticket"/>
    <e v="#VALUE!"/>
    <e v="#VALUE!"/>
  </r>
  <r>
    <n v="111474"/>
    <s v="7/21/20 13:39"/>
    <s v="Oracle Web ADI: Fatal Error"/>
    <s v="Kimberly Jones"/>
    <s v="kjones@outlook.com"/>
    <x v="1"/>
    <x v="0"/>
    <s v="Incident / Problem"/>
    <s v="Web"/>
    <s v="Closed"/>
    <s v="8/5/20 17:49"/>
    <s v="7/22/20 1:39"/>
    <n v="0"/>
    <n v="1"/>
    <s v="Jared Smith"/>
    <x v="1"/>
    <n v="13"/>
    <n v="4"/>
    <s v="PROD"/>
    <s v="PRODUCTION"/>
    <s v="Close Ticket"/>
    <e v="#VALUE!"/>
    <e v="#VALUE!"/>
  </r>
  <r>
    <n v="111469"/>
    <s v="7/13/20 11:03"/>
    <s v="Error page in BEE spreadsheet Interface"/>
    <s v="Melody Thompson"/>
    <s v="mthompson@yahoo.com"/>
    <x v="1"/>
    <x v="0"/>
    <s v="Incident / Problem"/>
    <s v="Web"/>
    <s v="Closed"/>
    <s v="8/3/20 12:12"/>
    <s v="7/13/20 23:03"/>
    <n v="0"/>
    <n v="1"/>
    <s v="Jared Smith"/>
    <x v="1"/>
    <n v="11"/>
    <n v="5"/>
    <s v="PROD"/>
    <s v="PRODUCTION"/>
    <s v="Close Ticket"/>
    <e v="#VALUE!"/>
    <e v="#VALUE!"/>
  </r>
  <r>
    <n v="111446"/>
    <s v="6/18/20 15:35"/>
    <s v="URL Attachment - Authority to Fill"/>
    <s v="Troy Daniels"/>
    <s v="troy.daniels@outlook.com"/>
    <x v="1"/>
    <x v="0"/>
    <s v="Incident / Problem"/>
    <s v="Web"/>
    <s v="Closed"/>
    <s v="7/30/20 17:03"/>
    <s v="6/19/20 3:35"/>
    <n v="0"/>
    <n v="1"/>
    <s v="Jared Smith"/>
    <x v="1"/>
    <n v="5"/>
    <n v="4"/>
    <s v="PROD"/>
    <s v="PRODUCTION"/>
    <s v="New Ticket"/>
    <e v="#VALUE!"/>
    <e v="#VALUE!"/>
  </r>
  <r>
    <n v="111656"/>
    <s v="3/31/21 10:32"/>
    <s v="Cannot access JDE-SIT in MAC"/>
    <s v="Melody Thompson"/>
    <s v="mthompson@yahoo.com"/>
    <x v="2"/>
    <x v="0"/>
    <s v="Incident / Problem"/>
    <s v="Web"/>
    <s v="Open"/>
    <s v="4/12/21 9:15"/>
    <s v="9/29/23 22:32"/>
    <n v="0"/>
    <n v="0"/>
    <s v="Mark Jikkins"/>
    <x v="1"/>
    <n v="3"/>
    <n v="1"/>
    <s v="NON-PROD"/>
    <s v="TEST"/>
    <s v="Close Ticket"/>
    <e v="#VALUE!"/>
    <e v="#VALUE!"/>
  </r>
  <r>
    <n v="111624"/>
    <s v="2/24/21 8:31"/>
    <s v="Employee Legislative Information - Mismatch"/>
    <s v="Troy Daniels"/>
    <s v="troy.daniels@outlook.com"/>
    <x v="2"/>
    <x v="0"/>
    <s v="Incident / Problem"/>
    <s v="Web"/>
    <s v="Open"/>
    <s v="4/8/21 11:24"/>
    <s v="8/25/23 20:31"/>
    <n v="0"/>
    <n v="1"/>
    <s v="Mark Jikkins"/>
    <x v="1"/>
    <n v="17"/>
    <n v="4"/>
    <s v="PROD"/>
    <s v="PRODUCTION"/>
    <s v="New Ticket"/>
    <e v="#VALUE!"/>
    <e v="#VALUE!"/>
  </r>
  <r>
    <n v="111660"/>
    <s v="4/8/21 8:40"/>
    <s v="Cannot open attachment in JDE SIT"/>
    <s v="Erick White"/>
    <s v="ewhite@yahoo.com"/>
    <x v="2"/>
    <x v="0"/>
    <s v="Incident / Problem"/>
    <s v="Web"/>
    <s v="Open"/>
    <s v="4/8/21 8:40"/>
    <s v="10/7/23 20:40"/>
    <n v="0"/>
    <n v="1"/>
    <s v="Mark Jikkins"/>
    <x v="1"/>
    <n v="3"/>
    <n v="0"/>
    <s v="NON-PROD"/>
    <s v="TEST"/>
    <s v="New Ticket"/>
    <d v="2021-08-11T00:00:00"/>
    <s v="NO"/>
  </r>
  <r>
    <n v="111560"/>
    <s v="11/19/20 12:18"/>
    <s v="STUCK PR and PPMP Approval"/>
    <s v="Riza Richardson"/>
    <s v="rrichardson@mailinator.com"/>
    <x v="2"/>
    <x v="0"/>
    <s v="Incident / Problem"/>
    <s v="Web"/>
    <s v="Closed"/>
    <s v="4/7/21 17:34"/>
    <s v="11/24/20 12:18"/>
    <n v="0"/>
    <n v="1"/>
    <s v="Jared Smith"/>
    <x v="1"/>
    <n v="41"/>
    <n v="8"/>
    <s v="PROD"/>
    <s v="PRODUCTION"/>
    <s v="Close Ticket"/>
    <e v="#VALUE!"/>
    <e v="#VALUE!"/>
  </r>
  <r>
    <n v="111659"/>
    <s v="4/7/21 13:16"/>
    <s v="How to run SQL package"/>
    <s v="Melody Thompson"/>
    <s v="mthompson@yahoo.com"/>
    <x v="2"/>
    <x v="0"/>
    <s v="Request"/>
    <s v="Web"/>
    <s v="Open"/>
    <s v="4/7/21 16:42"/>
    <s v="10/7/23 1:16"/>
    <n v="0"/>
    <n v="1"/>
    <s v="Satya Prakash"/>
    <x v="1"/>
    <n v="5"/>
    <n v="1"/>
    <s v="PROD"/>
    <s v="PRODUCTION"/>
    <s v="New Ticket"/>
    <s v="No SLA for Request"/>
    <s v="YES"/>
  </r>
  <r>
    <n v="111657"/>
    <s v="4/5/21 16:22"/>
    <s v="Display footer on generated report."/>
    <s v="Marvin Peters"/>
    <s v="mpeters@outlook.com"/>
    <x v="2"/>
    <x v="0"/>
    <s v="Request"/>
    <s v="Web"/>
    <s v="Open"/>
    <s v="4/7/21 16:34"/>
    <s v="10/5/23 4:22"/>
    <n v="0"/>
    <n v="0"/>
    <s v="Satya Prakash"/>
    <x v="0"/>
    <n v="4"/>
    <n v="1"/>
    <s v="NON-PROD"/>
    <s v="TEST"/>
    <s v="New Ticket"/>
    <s v="No SLA for Request"/>
    <s v="YES"/>
  </r>
  <r>
    <n v="111420"/>
    <s v="5/5/20 2:18"/>
    <s v="Deferred PO Transactions"/>
    <s v="Riza Richardson"/>
    <s v="rrichardson@mailinator.com"/>
    <x v="2"/>
    <x v="0"/>
    <s v="Incident / Problem"/>
    <s v="Web"/>
    <s v="Open"/>
    <s v="4/7/21 14:53"/>
    <s v="5/10/20 2:18"/>
    <n v="1"/>
    <n v="0"/>
    <s v="Satya Prakash"/>
    <x v="1"/>
    <n v="179"/>
    <n v="43"/>
    <s v="PROD"/>
    <s v="PRODUCTION"/>
    <s v="New Ticket"/>
    <d v="2020-05-12T00:00:00"/>
    <s v="NO"/>
  </r>
  <r>
    <n v="111650"/>
    <s v="3/24/21 15:13"/>
    <s v="BEE Spreadsheet Issue"/>
    <s v="Melody Thompson"/>
    <s v="mthompson@yahoo.com"/>
    <x v="2"/>
    <x v="0"/>
    <s v="Incident / Problem"/>
    <s v="Web"/>
    <s v="Resolved"/>
    <s v="4/7/21 14:09"/>
    <s v="9/23/23 3:13"/>
    <n v="0"/>
    <n v="1"/>
    <s v="Satya Prakash"/>
    <x v="1"/>
    <n v="6"/>
    <n v="3"/>
    <s v="PROD"/>
    <s v="PRODUCTION"/>
    <s v="New Ticket"/>
    <e v="#VALUE!"/>
    <e v="#VALUE!"/>
  </r>
  <r>
    <n v="111643"/>
    <s v="3/18/21 14:18"/>
    <s v="How to prevent our API to SQL injection"/>
    <s v="Aurora Miller"/>
    <s v="aurora.miller@outlook.com"/>
    <x v="2"/>
    <x v="0"/>
    <s v="Request"/>
    <s v="Web"/>
    <s v="Open"/>
    <s v="4/7/21 12:33"/>
    <s v="9/17/23 2:18"/>
    <n v="0"/>
    <n v="0"/>
    <s v="Satya Prakash"/>
    <x v="0"/>
    <n v="7"/>
    <n v="0"/>
    <s v="NON-PROD"/>
    <s v="DEVELOPMENT"/>
    <s v="New Ticket"/>
    <s v="No SLA for Request"/>
    <s v="YES"/>
  </r>
  <r>
    <n v="111630"/>
    <s v="3/5/21 12:34"/>
    <s v="JDE Payables UPMin Attachment "/>
    <s v="Erick White"/>
    <s v="ewhite@yahoo.com"/>
    <x v="2"/>
    <x v="0"/>
    <s v="Incident / Problem"/>
    <s v="Web"/>
    <s v="Open"/>
    <s v="4/7/21 8:39"/>
    <s v="3/6/21 0:34"/>
    <n v="1"/>
    <n v="0"/>
    <s v="Satya Prakash"/>
    <x v="1"/>
    <n v="8"/>
    <n v="2"/>
    <s v="PROD"/>
    <s v="PRODUCTION"/>
    <s v="New Ticket"/>
    <d v="2021-05-10T00:00:00"/>
    <s v="NO"/>
  </r>
  <r>
    <n v="111655"/>
    <s v="3/29/21 16:18"/>
    <s v="Optimize the created Query."/>
    <s v="Marvin Peters"/>
    <s v="mpeters@outlook.com"/>
    <x v="2"/>
    <x v="0"/>
    <s v="Request"/>
    <s v="Web"/>
    <s v="Open"/>
    <s v="4/6/21 16:31"/>
    <s v="9/28/23 4:18"/>
    <n v="0"/>
    <n v="1"/>
    <s v="Satya Prakash"/>
    <x v="0"/>
    <n v="7"/>
    <n v="0"/>
    <s v="PROD"/>
    <s v="PRODUCTION"/>
    <s v="New Ticket"/>
    <s v="No SLA for Request"/>
    <s v="YES"/>
  </r>
  <r>
    <n v="111658"/>
    <s v="4/6/21 15:28"/>
    <s v="Creation of User for Integration Broker permission"/>
    <s v="Aurora Miller"/>
    <s v="aurora.miller@outlook.com"/>
    <x v="2"/>
    <x v="0"/>
    <s v="Incident / Problem"/>
    <s v="Web"/>
    <s v="Open"/>
    <s v="4/6/21 15:28"/>
    <s v="10/6/23 3:28"/>
    <n v="0"/>
    <n v="0"/>
    <s v="Satya Prakash"/>
    <x v="0"/>
    <n v="2"/>
    <n v="0"/>
    <s v="NON-PROD"/>
    <s v="DEVELOPMENT"/>
    <s v="New Ticket"/>
    <d v="2021-06-11T00:00:00"/>
    <s v="NO"/>
  </r>
  <r>
    <n v="111639"/>
    <s v="3/17/21 13:35"/>
    <s v="Appraisal Issue"/>
    <s v="Jane Wilberts"/>
    <s v="jwilberts@mailinator.com"/>
    <x v="2"/>
    <x v="0"/>
    <s v="Incident / Problem"/>
    <s v="Web"/>
    <s v="Open"/>
    <s v="4/6/21 14:21"/>
    <s v="9/16/23 1:35"/>
    <n v="0"/>
    <n v="1"/>
    <s v="Satya Prakash"/>
    <x v="1"/>
    <n v="8"/>
    <n v="4"/>
    <s v="PROD"/>
    <s v="TEST"/>
    <s v="New Ticket"/>
    <e v="#VALUE!"/>
    <e v="#VALUE!"/>
  </r>
  <r>
    <n v="111602"/>
    <s v="1/28/21 18:31"/>
    <s v="Past due balance posted in Student Center"/>
    <s v="Marvin Peters"/>
    <s v="mpeters@outlook.com"/>
    <x v="2"/>
    <x v="0"/>
    <s v="Request"/>
    <s v="Web"/>
    <s v="Resolved"/>
    <s v="4/6/21 13:22"/>
    <s v="1/29/21 6:31"/>
    <n v="1"/>
    <n v="0"/>
    <s v="Satya Prakash"/>
    <x v="0"/>
    <n v="34"/>
    <n v="5"/>
    <s v="PROD"/>
    <s v="PRODUCTION"/>
    <s v="Close Ticket"/>
    <s v="No SLA for Request"/>
    <s v="YES"/>
  </r>
  <r>
    <n v="111644"/>
    <s v="3/18/21 14:23"/>
    <s v="How to whitelist domain name in SAP API"/>
    <s v="Aurora Miller"/>
    <s v="aurora.miller@outlook.com"/>
    <x v="2"/>
    <x v="0"/>
    <s v="Request"/>
    <s v="Web"/>
    <s v="Open"/>
    <s v="3/31/21 10:46"/>
    <s v="9/17/23 2:23"/>
    <n v="0"/>
    <n v="1"/>
    <s v="Satya Prakash"/>
    <x v="0"/>
    <n v="5"/>
    <n v="0"/>
    <s v="NON-PROD"/>
    <s v="DEVELOPMENT"/>
    <s v="New Ticket"/>
    <s v="No SLA for Request"/>
    <s v="YES"/>
  </r>
  <r>
    <n v="111642"/>
    <s v="3/18/21 14:16"/>
    <s v="Creation of Separate nodes"/>
    <s v="Aurora Miller"/>
    <s v="aurora.miller@outlook.com"/>
    <x v="2"/>
    <x v="0"/>
    <s v="Request"/>
    <s v="Web"/>
    <s v="Open"/>
    <s v="3/30/21 18:58"/>
    <s v="9/17/23 2:16"/>
    <n v="0"/>
    <n v="0"/>
    <s v="Satya Prakash"/>
    <x v="0"/>
    <n v="3"/>
    <n v="1"/>
    <s v="NON-PROD"/>
    <s v="DEVELOPMENT"/>
    <s v="New Ticket"/>
    <s v="No SLA for Request"/>
    <s v="YES"/>
  </r>
  <r>
    <n v="111651"/>
    <s v="3/24/21 16:54"/>
    <s v="Post Issue - SAP Slow Performance"/>
    <s v="Aurora Miller"/>
    <s v="aurora.miller@outlook.com"/>
    <x v="2"/>
    <x v="0"/>
    <s v="Incident / Problem"/>
    <s v="Phone"/>
    <s v="Open"/>
    <s v="3/30/21 18:54"/>
    <s v="3/29/21 16:54"/>
    <n v="1"/>
    <n v="0"/>
    <s v="Satya Prakash"/>
    <x v="0"/>
    <n v="4"/>
    <n v="0"/>
    <s v="PROD"/>
    <s v="PRODUCTION"/>
    <s v="Close Ticket"/>
    <e v="#VALUE!"/>
    <e v="#VALUE!"/>
  </r>
  <r>
    <n v="111640"/>
    <s v="3/17/21 16:24"/>
    <s v="Loading upon saving Expression on Query Manager"/>
    <s v="Marvin Peters"/>
    <s v="mpeters@outlook.com"/>
    <x v="2"/>
    <x v="0"/>
    <s v="Incident / Problem"/>
    <s v="Web"/>
    <s v="Open"/>
    <s v="3/30/21 18:00"/>
    <s v="9/16/23 4:24"/>
    <n v="0"/>
    <n v="1"/>
    <s v="Satya Prakash"/>
    <x v="0"/>
    <n v="18"/>
    <n v="0"/>
    <s v="PROD"/>
    <s v="DEVELOPMENT"/>
    <s v="New Ticket"/>
    <e v="#VALUE!"/>
    <e v="#VALUE!"/>
  </r>
  <r>
    <n v="111641"/>
    <s v="3/17/21 16:37"/>
    <s v="Past due balance posted in Student Center"/>
    <s v="Marvin Peters"/>
    <s v="mpeters@outlook.com"/>
    <x v="2"/>
    <x v="0"/>
    <s v="Incident / Problem"/>
    <s v="Web"/>
    <s v="Resolved"/>
    <s v="3/30/21 17:55"/>
    <s v="9/16/23 4:37"/>
    <n v="0"/>
    <n v="0"/>
    <s v="Satya Prakash"/>
    <x v="0"/>
    <n v="23"/>
    <n v="0"/>
    <s v="PROD"/>
    <s v="PRODUCTION"/>
    <s v="Close Ticket"/>
    <e v="#VALUE!"/>
    <e v="#VALUE!"/>
  </r>
  <r>
    <n v="111617"/>
    <s v="2/15/21 16:55"/>
    <s v="Integration Broker Issue "/>
    <s v="Aurora Miller"/>
    <s v="aurora.miller@outlook.com"/>
    <x v="2"/>
    <x v="0"/>
    <s v="Incident / Problem"/>
    <s v="Web"/>
    <s v="Closed"/>
    <s v="3/30/21 17:03"/>
    <s v="2/16/21 4:55"/>
    <n v="0"/>
    <n v="1"/>
    <s v="Jared Smith"/>
    <x v="0"/>
    <n v="22"/>
    <n v="4"/>
    <s v="PROD"/>
    <s v="PRODUCTION"/>
    <s v="Close Ticket"/>
    <e v="#VALUE!"/>
    <e v="#VALUE!"/>
  </r>
  <r>
    <n v="111556"/>
    <s v="11/16/20 16:05"/>
    <s v="Java Web Start Implementation "/>
    <s v="Kimberly Jones"/>
    <s v="kjones@outlook.com"/>
    <x v="2"/>
    <x v="0"/>
    <s v="Incident / Problem"/>
    <s v="Web"/>
    <s v="Open"/>
    <s v="3/30/21 16:30"/>
    <s v="11/17/20 4:05"/>
    <n v="1"/>
    <n v="1"/>
    <s v="Raya Musk"/>
    <x v="1"/>
    <n v="42"/>
    <n v="0"/>
    <s v="PROD"/>
    <s v="PRODUCTION"/>
    <s v="New Ticket"/>
    <e v="#VALUE!"/>
    <e v="#VALUE!"/>
  </r>
  <r>
    <n v="111654"/>
    <s v="3/26/21 10:23"/>
    <s v="Cloudflare blocked uploading xml"/>
    <s v="Erick White"/>
    <s v="ewhite@yahoo.com"/>
    <x v="2"/>
    <x v="0"/>
    <s v="Incident / Problem"/>
    <s v="Web"/>
    <s v="Open"/>
    <s v="3/30/21 14:33"/>
    <s v="9/24/23 22:23"/>
    <n v="0"/>
    <n v="0"/>
    <s v="Raya Musk"/>
    <x v="1"/>
    <n v="17"/>
    <n v="0"/>
    <s v="NON-PROD"/>
    <s v="TEST"/>
    <s v="New Ticket"/>
    <e v="#VALUE!"/>
    <e v="#VALUE!"/>
  </r>
  <r>
    <n v="111622"/>
    <s v="2/22/21 15:16"/>
    <s v="Unable to Attach Update XML file in Data Def"/>
    <s v="Kian Rogers"/>
    <s v="krogers@mailinator.com"/>
    <x v="2"/>
    <x v="0"/>
    <s v="Incident / Problem"/>
    <s v="Web"/>
    <s v="Resolved"/>
    <s v="3/29/21 14:01"/>
    <s v="2/23/21 3:16"/>
    <n v="1"/>
    <n v="0"/>
    <s v="Raya Musk"/>
    <x v="1"/>
    <n v="13"/>
    <n v="1"/>
    <s v="NON-PROD"/>
    <s v="TEST"/>
    <s v="New Ticket"/>
    <e v="#VALUE!"/>
    <e v="#VALUE!"/>
  </r>
  <r>
    <n v="111583"/>
    <s v="12/22/20 10:34"/>
    <s v="RetroPay Report not displaying in PDF"/>
    <s v="Melody Thompson"/>
    <s v="mthompson@yahoo.com"/>
    <x v="2"/>
    <x v="0"/>
    <s v="Incident / Problem"/>
    <s v="Web"/>
    <s v="Closed"/>
    <s v="3/29/21 13:35"/>
    <s v="12/27/20 10:34"/>
    <n v="0"/>
    <n v="1"/>
    <s v="Jared Smith"/>
    <x v="1"/>
    <n v="27"/>
    <n v="11"/>
    <s v="PROD"/>
    <s v="PRODUCTION"/>
    <s v="Close Ticket"/>
    <e v="#VALUE!"/>
    <e v="#VALUE!"/>
  </r>
  <r>
    <n v="111634"/>
    <s v="3/11/21 10:44"/>
    <s v="1900 emails from JDE workflow notif mailer 2/22/21"/>
    <s v="Erick White"/>
    <s v="ewhite@yahoo.com"/>
    <x v="2"/>
    <x v="0"/>
    <s v="Incident / Problem"/>
    <s v="Other"/>
    <s v="Resolved"/>
    <s v="3/29/21 13:16"/>
    <s v="9/9/23 22:44"/>
    <n v="0"/>
    <n v="1"/>
    <s v="Raya Musk"/>
    <x v="1"/>
    <n v="6"/>
    <n v="0"/>
    <s v="NON-PROD"/>
    <s v="TEST"/>
    <s v="New Ticket"/>
    <d v="2021-11-10T00:00:00"/>
    <s v="NO"/>
  </r>
  <r>
    <n v="111457"/>
    <s v="7/7/20 13:27"/>
    <s v="DV Approval Error"/>
    <s v="Kimberly Jones"/>
    <s v="kjones@outlook.com"/>
    <x v="2"/>
    <x v="0"/>
    <s v="Incident / Problem"/>
    <s v="Web"/>
    <s v="Open"/>
    <s v="3/29/21 11:25"/>
    <s v="7/8/20 1:27"/>
    <n v="1"/>
    <n v="1"/>
    <s v="Raya Musk"/>
    <x v="1"/>
    <n v="33"/>
    <n v="3"/>
    <s v="PROD"/>
    <s v="PRODUCTION"/>
    <s v="New Ticket"/>
    <d v="2020-07-14T00:00:00"/>
    <s v="NO"/>
  </r>
  <r>
    <n v="111653"/>
    <s v="3/25/21 19:06"/>
    <s v="Expression output on Query Manager,"/>
    <s v="Marvin Peters"/>
    <s v="mpeters@outlook.com"/>
    <x v="2"/>
    <x v="0"/>
    <s v="Incident / Problem"/>
    <s v="Web"/>
    <s v="Open"/>
    <s v="3/26/21 16:37"/>
    <s v="9/24/23 7:06"/>
    <n v="0"/>
    <n v="1"/>
    <s v="Raya Musk"/>
    <x v="0"/>
    <n v="5"/>
    <n v="0"/>
    <s v="PROD"/>
    <s v="PRODUCTION"/>
    <s v="Close Ticket"/>
    <e v="#VALUE!"/>
    <e v="#VALUE!"/>
  </r>
  <r>
    <n v="111652"/>
    <s v="3/24/21 17:54"/>
    <s v="Tablespace Issue"/>
    <s v="John Brown"/>
    <s v="jbrown@outlook.com"/>
    <x v="2"/>
    <x v="0"/>
    <s v="Request"/>
    <s v="Web"/>
    <s v="Open"/>
    <s v="3/26/21 13:25"/>
    <s v="9/23/23 5:54"/>
    <n v="0"/>
    <n v="0"/>
    <s v="Raya Musk"/>
    <x v="0"/>
    <n v="4"/>
    <n v="0"/>
    <s v="NON-PROD"/>
    <s v="TEST"/>
    <s v="New Ticket"/>
    <s v="No SLA for Request"/>
    <s v="YES"/>
  </r>
  <r>
    <n v="111476"/>
    <s v="7/24/20 13:16"/>
    <s v="Cannot Terminate Employment"/>
    <s v="Melody Thompson"/>
    <s v="mthompson@yahoo.com"/>
    <x v="2"/>
    <x v="0"/>
    <s v="Incident / Problem"/>
    <s v="Web"/>
    <s v="Closed"/>
    <s v="3/24/21 15:10"/>
    <s v="7/29/20 13:16"/>
    <n v="0"/>
    <n v="1"/>
    <s v="Jared Smith"/>
    <x v="1"/>
    <n v="85"/>
    <n v="27"/>
    <s v="PROD"/>
    <s v="PRODUCTION"/>
    <s v="Close Ticket"/>
    <e v="#VALUE!"/>
    <e v="#VALUE!"/>
  </r>
  <r>
    <n v="111637"/>
    <s v="3/16/21 10:02"/>
    <s v="Special Leave Issues"/>
    <s v="Kian Rogers"/>
    <s v="krogers@mailinator.com"/>
    <x v="2"/>
    <x v="0"/>
    <s v="Incident / Problem"/>
    <s v="Web"/>
    <s v="Resolved"/>
    <s v="3/24/21 13:23"/>
    <s v="9/14/23 22:02"/>
    <n v="0"/>
    <n v="0"/>
    <s v="Raya Musk"/>
    <x v="1"/>
    <n v="6"/>
    <n v="3"/>
    <s v="NON-PROD"/>
    <s v="TEST"/>
    <s v="Close Ticket"/>
    <e v="#VALUE!"/>
    <e v="#VALUE!"/>
  </r>
  <r>
    <n v="111648"/>
    <s v="3/23/21 11:16"/>
    <s v="Locked Out OpenVPN Account"/>
    <s v="Cherie Mercurie"/>
    <s v="cmercurie@outlook.com"/>
    <x v="2"/>
    <x v="0"/>
    <s v="Request"/>
    <s v="Web"/>
    <s v="Closed"/>
    <s v="3/23/21 17:29"/>
    <s v="9/21/23 23:16"/>
    <n v="0"/>
    <n v="1"/>
    <s v="Jared Smith"/>
    <x v="4"/>
    <n v="7"/>
    <n v="0"/>
    <s v="NON-PROD"/>
    <s v="DEVELOPMENT"/>
    <s v="Close Ticket"/>
    <s v="No SLA for Request"/>
    <s v="YES"/>
  </r>
  <r>
    <n v="111647"/>
    <s v="3/22/21 18:33"/>
    <s v="[Test Only]:::SAP Reset Password"/>
    <s v="Cherie Mercurie"/>
    <s v="cmercurie@outlook.com"/>
    <x v="2"/>
    <x v="1"/>
    <s v="Request"/>
    <s v="Phone"/>
    <s v="Open"/>
    <s v="3/22/21 18:33"/>
    <s v="3/27/21 18:33"/>
    <n v="1"/>
    <n v="1"/>
    <s v="Raya Musk"/>
    <x v="3"/>
    <n v="3"/>
    <n v="0"/>
    <s v="NON-PROD"/>
    <s v="TEST"/>
    <s v="New Ticket"/>
    <s v="No SLA for Request"/>
    <s v="YES"/>
  </r>
  <r>
    <n v="111646"/>
    <s v="3/22/21 18:25"/>
    <s v="[Test Only]:::[SAP]Page not available"/>
    <s v="Cherie Mercurie"/>
    <s v="cmercurie@outlook.com"/>
    <x v="2"/>
    <x v="1"/>
    <s v="Incident / Problem"/>
    <s v="Web"/>
    <s v="Resolved"/>
    <s v="3/22/21 18:25"/>
    <s v="3/27/21 18:25"/>
    <n v="1"/>
    <n v="1"/>
    <s v="Raya Musk"/>
    <x v="3"/>
    <n v="5"/>
    <n v="1"/>
    <s v="NON-PROD"/>
    <s v="TEST"/>
    <s v="New Ticket"/>
    <e v="#VALUE!"/>
    <e v="#VALUE!"/>
  </r>
  <r>
    <n v="111645"/>
    <s v="3/19/21 8:52"/>
    <s v="How to override set-up in created element"/>
    <s v="Melody Thompson"/>
    <s v="mthompson@yahoo.com"/>
    <x v="2"/>
    <x v="0"/>
    <s v="Request"/>
    <s v="Web"/>
    <s v="Resolved"/>
    <s v="3/19/21 8:52"/>
    <s v="9/17/23 20:52"/>
    <n v="0"/>
    <n v="1"/>
    <s v="Raya Musk"/>
    <x v="1"/>
    <n v="5"/>
    <n v="2"/>
    <s v="PROD"/>
    <s v="PRODUCTION"/>
    <s v="Close Ticket"/>
    <s v="No SLA for Request"/>
    <s v="YES"/>
  </r>
  <r>
    <n v="111638"/>
    <s v="3/16/21 16:26"/>
    <s v="Test Ticket"/>
    <s v="Cherie Mercurie"/>
    <s v="cmercurie@outlook.com"/>
    <x v="2"/>
    <x v="1"/>
    <s v="Incident / Problem"/>
    <s v="Email"/>
    <s v="Open"/>
    <s v="3/16/21 16:26"/>
    <s v="3/21/21 16:26"/>
    <n v="1"/>
    <n v="0"/>
    <s v="Raya Musk"/>
    <x v="3"/>
    <n v="2"/>
    <n v="0"/>
    <s v="PROD"/>
    <s v="PRODUCTION"/>
    <s v="New Ticket"/>
    <e v="#VALUE!"/>
    <e v="#VALUE!"/>
  </r>
  <r>
    <n v="111599"/>
    <s v="1/28/21 10:39"/>
    <s v="Extraction of Data on ODSM."/>
    <s v="Marvin Peters"/>
    <s v="mpeters@outlook.com"/>
    <x v="2"/>
    <x v="0"/>
    <s v="Request"/>
    <s v="Web"/>
    <s v="Closed"/>
    <s v="3/15/21 17:10"/>
    <s v="2/2/21 10:39"/>
    <n v="0"/>
    <n v="1"/>
    <s v="Jared Smith"/>
    <x v="0"/>
    <n v="12"/>
    <n v="3"/>
    <s v="NON-PROD"/>
    <s v="DEVELOPMENT"/>
    <s v="New Ticket"/>
    <s v="No SLA for Request"/>
    <s v="YES"/>
  </r>
  <r>
    <n v="111627"/>
    <s v="3/4/21 13:13"/>
    <s v="Post Issue - SAP LOGIN ISSUES ENCOUNTERED"/>
    <s v="Bladimir Macdonald"/>
    <s v="bmacdonald@outlook.com"/>
    <x v="2"/>
    <x v="0"/>
    <s v="Incident / Problem"/>
    <s v="Web"/>
    <s v="Closed"/>
    <s v="3/15/21 17:09"/>
    <s v="3/9/21 13:13"/>
    <n v="0"/>
    <n v="1"/>
    <s v="Jared Smith"/>
    <x v="0"/>
    <n v="5"/>
    <n v="1"/>
    <s v="PROD"/>
    <s v="PRODUCTION"/>
    <s v="New Ticket"/>
    <d v="2021-04-09T00:00:00"/>
    <s v="NO"/>
  </r>
  <r>
    <n v="111628"/>
    <s v="3/4/21 13:15"/>
    <s v="Post Issue - SAP SLOW PERFORMANCE ISSUE"/>
    <s v="Bladimir Macdonald"/>
    <s v="bmacdonald@outlook.com"/>
    <x v="2"/>
    <x v="0"/>
    <s v="Incident / Problem"/>
    <s v="Web"/>
    <s v="Closed"/>
    <s v="3/15/21 17:06"/>
    <s v="3/9/21 13:15"/>
    <n v="0"/>
    <n v="1"/>
    <s v="Jared Smith"/>
    <x v="0"/>
    <n v="5"/>
    <n v="1"/>
    <s v="PROD"/>
    <s v="PRODUCTION"/>
    <s v="New Ticket"/>
    <d v="2021-04-09T00:00:00"/>
    <s v="NO"/>
  </r>
  <r>
    <n v="111626"/>
    <s v="3/3/21 15:44"/>
    <s v="Person Analyzer"/>
    <s v="Kian Rogers"/>
    <s v="krogers@mailinator.com"/>
    <x v="2"/>
    <x v="0"/>
    <s v="Request"/>
    <s v="Web"/>
    <s v="Closed"/>
    <s v="3/11/21 16:38"/>
    <s v="3/4/21 3:44"/>
    <n v="0"/>
    <n v="1"/>
    <s v="Jared Smith"/>
    <x v="1"/>
    <n v="3"/>
    <n v="0"/>
    <s v="NON-PROD"/>
    <s v="TEST"/>
    <s v="Close Ticket"/>
    <s v="No SLA for Request"/>
    <s v="YES"/>
  </r>
  <r>
    <n v="111635"/>
    <s v="3/11/21 11:54"/>
    <s v="Configuration related to web browser to open Java "/>
    <s v="Erick White"/>
    <s v="ewhite@yahoo.com"/>
    <x v="2"/>
    <x v="0"/>
    <s v="Incident / Problem"/>
    <s v="Other"/>
    <s v="Open"/>
    <s v="3/11/21 11:54"/>
    <s v="9/9/23 23:54"/>
    <n v="0"/>
    <n v="1"/>
    <s v="Raya Musk"/>
    <x v="1"/>
    <n v="3"/>
    <n v="1"/>
    <s v="NON-PROD"/>
    <s v="TEST"/>
    <s v="New Ticket"/>
    <d v="2021-11-10T00:00:00"/>
    <s v="NO"/>
  </r>
  <r>
    <n v="111619"/>
    <s v="2/17/21 15:32"/>
    <s v="issues in UP General Payroll Scholars Report"/>
    <s v="Melody Thompson"/>
    <s v="mthompson@yahoo.com"/>
    <x v="2"/>
    <x v="0"/>
    <s v="Incident / Problem"/>
    <s v="Web"/>
    <s v="Closed"/>
    <s v="3/10/21 17:11"/>
    <s v="2/18/21 3:32"/>
    <n v="0"/>
    <n v="1"/>
    <s v="Jared Smith"/>
    <x v="1"/>
    <n v="21"/>
    <n v="11"/>
    <s v="PROD"/>
    <s v="PRODUCTION"/>
    <s v="Close Ticket"/>
    <e v="#VALUE!"/>
    <e v="#VALUE!"/>
  </r>
  <r>
    <n v="111625"/>
    <s v="2/24/21 11:34"/>
    <s v="Tuition Calculation Issue"/>
    <s v="Jasper John"/>
    <s v="jasper.john@gmail.com"/>
    <x v="2"/>
    <x v="0"/>
    <s v="Request"/>
    <s v="Web"/>
    <s v="Closed"/>
    <s v="3/9/21 8:48"/>
    <s v="2/24/21 23:34"/>
    <n v="0"/>
    <n v="1"/>
    <s v="Jared Smith"/>
    <x v="0"/>
    <n v="12"/>
    <n v="3"/>
    <s v="PROD"/>
    <s v="PRODUCTION"/>
    <s v="New Ticket"/>
    <s v="No SLA for Request"/>
    <s v="YES"/>
  </r>
  <r>
    <n v="111631"/>
    <s v="3/5/21 15:49"/>
    <s v="[SAP] Page is not available"/>
    <s v="Cherie Mercurie"/>
    <s v="cmercurie@outlook.com"/>
    <x v="2"/>
    <x v="1"/>
    <s v="Incident / Problem"/>
    <s v="Web"/>
    <s v="Open"/>
    <s v="3/5/21 15:49"/>
    <s v="3/10/21 15:49"/>
    <n v="1"/>
    <n v="0"/>
    <s v="Raya Musk"/>
    <x v="3"/>
    <n v="2"/>
    <n v="0"/>
    <s v="PROD"/>
    <s v="PRODUCTION"/>
    <s v="New Ticket"/>
    <d v="2021-05-10T00:00:00"/>
    <s v="NO"/>
  </r>
  <r>
    <n v="111629"/>
    <s v="3/5/21 10:49"/>
    <s v="Test Ticket"/>
    <s v="Cherie Mercurie"/>
    <s v="cmercurie@outlook.com"/>
    <x v="2"/>
    <x v="1"/>
    <s v="Incident / Problem"/>
    <s v="Web"/>
    <s v="Open"/>
    <s v="3/5/21 10:49"/>
    <s v="3/12/21 17:00"/>
    <n v="1"/>
    <n v="0"/>
    <s v="Raya Musk"/>
    <x v="3"/>
    <n v="3"/>
    <n v="0"/>
    <s v="NON-PROD"/>
    <s v="TEST"/>
    <s v="New Ticket"/>
    <d v="2021-05-10T00:00:00"/>
    <s v="NO"/>
  </r>
  <r>
    <n v="111623"/>
    <s v="2/22/21 16:55"/>
    <s v="Person Analyzer for 132939"/>
    <s v="Kian Rogers"/>
    <s v="krogers@mailinator.com"/>
    <x v="2"/>
    <x v="0"/>
    <s v="Request"/>
    <s v="Web"/>
    <s v="Open"/>
    <s v="3/1/21 16:20"/>
    <s v="8/24/23 4:55"/>
    <n v="0"/>
    <n v="0"/>
    <s v="Raya Musk"/>
    <x v="1"/>
    <n v="4"/>
    <n v="0"/>
    <s v="NON-PROD"/>
    <s v="TEST"/>
    <s v="New Ticket"/>
    <s v="No SLA for Request"/>
    <s v="YES"/>
  </r>
  <r>
    <n v="111606"/>
    <s v="2/10/21 10:53"/>
    <s v="OpenVPN error"/>
    <s v="Melody Thompson"/>
    <s v="mthompson@yahoo.com"/>
    <x v="2"/>
    <x v="0"/>
    <s v="Incident / Problem"/>
    <s v="Web"/>
    <s v="Closed"/>
    <s v="2/26/21 17:25"/>
    <s v="2/10/21 22:53"/>
    <n v="0"/>
    <n v="1"/>
    <s v="Raya Musk"/>
    <x v="4"/>
    <n v="7"/>
    <n v="2"/>
    <s v="PROD"/>
    <s v="PRODUCTION"/>
    <s v="New Ticket"/>
    <d v="2021-10-08T00:00:00"/>
    <s v="NO"/>
  </r>
  <r>
    <n v="111610"/>
    <s v="2/15/21 13:47"/>
    <s v="Slow performance of SAP/SAP too long to load"/>
    <s v="Marvin Peters"/>
    <s v="mpeters@outlook.com"/>
    <x v="2"/>
    <x v="0"/>
    <s v="Incident / Problem"/>
    <s v="Web"/>
    <s v="Closed"/>
    <s v="2/24/21 17:38"/>
    <s v="2/16/21 1:47"/>
    <n v="0"/>
    <n v="1"/>
    <s v="Jared Smith"/>
    <x v="0"/>
    <n v="5"/>
    <n v="1"/>
    <s v="PROD"/>
    <s v="PRODUCTION"/>
    <s v="New Ticket"/>
    <e v="#VALUE!"/>
    <e v="#VALUE!"/>
  </r>
  <r>
    <n v="111612"/>
    <s v="2/15/21 13:53"/>
    <s v="Cashier officer can't use search in SAP (UPCEB)"/>
    <s v="Marvin Peters"/>
    <s v="mpeters@outlook.com"/>
    <x v="2"/>
    <x v="0"/>
    <s v="Incident / Problem"/>
    <s v="Web"/>
    <s v="Closed"/>
    <s v="2/24/21 17:37"/>
    <s v="2/16/21 1:53"/>
    <n v="0"/>
    <n v="1"/>
    <s v="Jared Smith"/>
    <x v="0"/>
    <n v="5"/>
    <n v="1"/>
    <s v="PROD"/>
    <s v="PRODUCTION"/>
    <s v="New Ticket"/>
    <e v="#VALUE!"/>
    <e v="#VALUE!"/>
  </r>
  <r>
    <n v="111614"/>
    <s v="2/15/21 14:02"/>
    <s v="Error appeared Maintain Schedule of Classes module"/>
    <s v="Marvin Peters"/>
    <s v="mpeters@outlook.com"/>
    <x v="2"/>
    <x v="0"/>
    <s v="Incident / Problem"/>
    <s v="Web"/>
    <s v="Closed"/>
    <s v="2/24/21 17:28"/>
    <s v="2/16/21 2:02"/>
    <n v="0"/>
    <n v="1"/>
    <s v="Jared Smith"/>
    <x v="0"/>
    <n v="5"/>
    <n v="1"/>
    <s v="PROD"/>
    <s v="PRODUCTION"/>
    <s v="New Ticket"/>
    <e v="#VALUE!"/>
    <e v="#VALUE!"/>
  </r>
  <r>
    <n v="111604"/>
    <s v="2/3/21 14:11"/>
    <s v="Received email notifs on 01-FEB-2021"/>
    <s v="Melody Thompson"/>
    <s v="mthompson@yahoo.com"/>
    <x v="2"/>
    <x v="0"/>
    <s v="Incident / Problem"/>
    <s v="Web"/>
    <s v="Closed"/>
    <s v="2/23/21 17:47"/>
    <s v="2/4/21 2:11"/>
    <n v="0"/>
    <n v="1"/>
    <s v="Jared Smith"/>
    <x v="1"/>
    <n v="9"/>
    <n v="1"/>
    <s v="NON-PROD"/>
    <s v="TEST"/>
    <s v="New Ticket"/>
    <d v="2021-03-09T00:00:00"/>
    <s v="NO"/>
  </r>
  <r>
    <n v="111605"/>
    <s v="2/8/21 16:34"/>
    <s v="Revising the Contact Information"/>
    <s v="Aurora Miller"/>
    <s v="aurora.miller@outlook.com"/>
    <x v="2"/>
    <x v="0"/>
    <s v="Incident / Problem"/>
    <s v="Web"/>
    <s v="Closed"/>
    <s v="2/22/21 17:35"/>
    <s v="2/9/21 4:34"/>
    <n v="0"/>
    <n v="1"/>
    <s v="Jared Smith"/>
    <x v="0"/>
    <n v="19"/>
    <n v="2"/>
    <s v="PROD"/>
    <s v="PRODUCTION"/>
    <s v="New Ticket"/>
    <d v="2021-08-09T00:00:00"/>
    <s v="NO"/>
  </r>
  <r>
    <n v="111607"/>
    <s v="2/12/21 19:25"/>
    <s v="Person Analyzer"/>
    <s v="Kian Rogers"/>
    <s v="krogers@mailinator.com"/>
    <x v="2"/>
    <x v="0"/>
    <s v="Request"/>
    <s v="Web"/>
    <s v="Closed"/>
    <s v="2/19/21 16:49"/>
    <s v="2/13/21 7:25"/>
    <n v="0"/>
    <n v="1"/>
    <s v="Jared Smith"/>
    <x v="1"/>
    <n v="8"/>
    <n v="3"/>
    <s v="NON-PROD"/>
    <s v="TEST"/>
    <s v="Close Ticket"/>
    <s v="No SLA for Request"/>
    <s v="YES"/>
  </r>
  <r>
    <n v="111620"/>
    <s v="2/19/21 15:07"/>
    <s v="Closing Payables Accounting Period Issue"/>
    <s v="Kimberly Jones"/>
    <s v="kjones@outlook.com"/>
    <x v="2"/>
    <x v="0"/>
    <s v="Incident / Problem"/>
    <s v="Web"/>
    <s v="Open"/>
    <s v="2/19/21 15:07"/>
    <s v="8/21/23 3:07"/>
    <n v="0"/>
    <n v="1"/>
    <s v="Raya Musk"/>
    <x v="1"/>
    <n v="2"/>
    <n v="0"/>
    <s v="NON-PROD"/>
    <s v="TEST"/>
    <s v="New Ticket"/>
    <e v="#VALUE!"/>
    <e v="#VALUE!"/>
  </r>
  <r>
    <n v="111616"/>
    <s v="2/15/21 15:57"/>
    <s v="Request for VPN Account"/>
    <s v="Cheena Carols"/>
    <s v="cheena.carols@mailinator.com"/>
    <x v="2"/>
    <x v="0"/>
    <s v="Request"/>
    <s v="Web"/>
    <s v="Closed"/>
    <s v="2/19/21 14:12"/>
    <s v="2/16/21 3:57"/>
    <n v="0"/>
    <n v="1"/>
    <s v="Jared Smith"/>
    <x v="4"/>
    <n v="5"/>
    <n v="0"/>
    <s v="PROD"/>
    <s v="PRODUCTION"/>
    <s v="Close Ticket"/>
    <s v="No SLA for Request"/>
    <s v="YES"/>
  </r>
  <r>
    <n v="111618"/>
    <s v="2/15/21 17:07"/>
    <s v="Integration Broker Issue (TEST)"/>
    <s v="Aurora Miller"/>
    <s v="aurora.miller@outlook.com"/>
    <x v="2"/>
    <x v="0"/>
    <s v="Incident / Problem"/>
    <s v="Web"/>
    <s v="Open"/>
    <s v="2/15/21 17:07"/>
    <s v="8/17/23 5:07"/>
    <n v="0"/>
    <n v="1"/>
    <s v="Raya Musk"/>
    <x v="0"/>
    <n v="2"/>
    <n v="1"/>
    <s v="NON-PROD"/>
    <s v="TEST"/>
    <s v="New Ticket"/>
    <e v="#VALUE!"/>
    <e v="#VALUE!"/>
  </r>
  <r>
    <n v="111593"/>
    <s v="1/19/21 23:31"/>
    <s v="Change Password "/>
    <s v="Aurora Miller"/>
    <s v="aurora.miller@outlook.com"/>
    <x v="2"/>
    <x v="0"/>
    <s v="Incident / Problem"/>
    <s v="Web"/>
    <s v="Closed"/>
    <s v="2/11/21 17:04"/>
    <s v="1/20/21 11:31"/>
    <n v="0"/>
    <n v="1"/>
    <s v="Jared Smith"/>
    <x v="0"/>
    <n v="14"/>
    <n v="1"/>
    <s v="PROD"/>
    <s v="PRODUCTION"/>
    <s v="Close Ticket"/>
    <e v="#VALUE!"/>
    <e v="#VALUE!"/>
  </r>
  <r>
    <n v="111600"/>
    <s v="1/28/21 16:57"/>
    <s v="Contact Details Update (Landing Page)"/>
    <s v="Aurora Miller"/>
    <s v="aurora.miller@outlook.com"/>
    <x v="2"/>
    <x v="0"/>
    <s v="Request"/>
    <s v="Web"/>
    <s v="Closed"/>
    <s v="2/5/21 17:41"/>
    <s v="1/29/21 4:57"/>
    <n v="0"/>
    <n v="1"/>
    <s v="Jared Smith"/>
    <x v="0"/>
    <n v="9"/>
    <n v="2"/>
    <s v="PROD"/>
    <s v="PRODUCTION"/>
    <s v="New Ticket"/>
    <s v="No SLA for Request"/>
    <s v="YES"/>
  </r>
  <r>
    <n v="111546"/>
    <s v="11/8/20 20:24"/>
    <s v="Demo Units for Pullout"/>
    <s v="Paul Smith"/>
    <s v="paul.smith@mailinator.com"/>
    <x v="2"/>
    <x v="1"/>
    <s v="Request"/>
    <s v="Email"/>
    <s v="Closed"/>
    <s v="2/5/21 17:02"/>
    <s v="11/9/20 8:24"/>
    <n v="0"/>
    <n v="1"/>
    <s v="Jared Smith"/>
    <x v="2"/>
    <n v="5"/>
    <n v="0"/>
    <s v="NON-PROD"/>
    <s v="TEST"/>
    <s v="New Ticket"/>
    <s v="No SLA for Request"/>
    <s v="YES"/>
  </r>
  <r>
    <n v="111562"/>
    <s v="11/23/20 9:33"/>
    <s v="license is not yet activated / reflected in fortic"/>
    <s v="Grace Evans"/>
    <s v="gevans@mailinator.com"/>
    <x v="2"/>
    <x v="1"/>
    <s v="Request"/>
    <s v="Phone"/>
    <s v="Closed"/>
    <s v="2/5/21 17:00"/>
    <s v="11/23/20 21:33"/>
    <n v="0"/>
    <n v="1"/>
    <s v="Jared Smith"/>
    <x v="2"/>
    <n v="6"/>
    <n v="1"/>
    <s v="NON-PROD"/>
    <s v="TEST"/>
    <s v="New Ticket"/>
    <s v="No SLA for Request"/>
    <s v="YES"/>
  </r>
  <r>
    <n v="111518"/>
    <s v="10/5/20 14:56"/>
    <s v="Error on My ReqJDEition Table"/>
    <s v="Riza Richardson"/>
    <s v="rrichardson@mailinator.com"/>
    <x v="2"/>
    <x v="0"/>
    <s v="Incident / Problem"/>
    <s v="Web"/>
    <s v="Closed"/>
    <s v="2/2/21 17:01"/>
    <s v="10/6/20 2:56"/>
    <n v="0"/>
    <n v="1"/>
    <s v="Jared Smith"/>
    <x v="1"/>
    <n v="64"/>
    <n v="3"/>
    <s v="NON-PROD"/>
    <s v="TEST"/>
    <s v="Close Ticket"/>
    <d v="2020-05-15T00:00:00"/>
    <s v="NO"/>
  </r>
  <r>
    <n v="111603"/>
    <s v="1/29/21 11:37"/>
    <s v="Error on ODSM."/>
    <s v="Marvin Peters"/>
    <s v="mpeters@outlook.com"/>
    <x v="2"/>
    <x v="0"/>
    <s v="Incident / Problem"/>
    <s v="Web"/>
    <s v="Open"/>
    <s v="1/29/21 11:37"/>
    <s v="2/3/21 11:37"/>
    <n v="1"/>
    <n v="1"/>
    <s v="Raya Musk"/>
    <x v="0"/>
    <n v="2"/>
    <n v="1"/>
    <s v="PROD"/>
    <s v="PRODUCTION"/>
    <s v="New Ticket"/>
    <e v="#VALUE!"/>
    <e v="#VALUE!"/>
  </r>
  <r>
    <n v="111582"/>
    <s v="12/18/20 14:21"/>
    <s v="Error upon sending notification."/>
    <s v="Marvin Peters"/>
    <s v="mpeters@outlook.com"/>
    <x v="2"/>
    <x v="0"/>
    <s v="Incident / Problem"/>
    <s v="Web"/>
    <s v="Closed"/>
    <s v="1/25/21 18:06"/>
    <s v="12/19/20 2:21"/>
    <n v="0"/>
    <n v="1"/>
    <s v="Jared Smith"/>
    <x v="0"/>
    <n v="10"/>
    <n v="2"/>
    <s v="PROD"/>
    <s v="PRODUCTION"/>
    <s v="New Ticket"/>
    <e v="#VALUE!"/>
    <e v="#VALUE!"/>
  </r>
  <r>
    <n v="111557"/>
    <s v="11/18/20 20:22"/>
    <s v="Deletion of NID data in Add/Update a Person Module"/>
    <s v="Bladimir Macdonald"/>
    <s v="bmacdonald@outlook.com"/>
    <x v="2"/>
    <x v="0"/>
    <s v="Request"/>
    <s v="Web"/>
    <s v="Closed"/>
    <s v="1/25/21 17:57"/>
    <s v="11/19/20 8:22"/>
    <n v="0"/>
    <n v="1"/>
    <s v="Jared Smith"/>
    <x v="0"/>
    <n v="15"/>
    <n v="1"/>
    <s v="PROD"/>
    <s v="PRODUCTION"/>
    <s v="New Ticket"/>
    <s v="No SLA for Request"/>
    <s v="YES"/>
  </r>
  <r>
    <n v="111598"/>
    <s v="1/25/21 17:07"/>
    <s v="Personalization on Shopping Cart buttons"/>
    <s v="Riza Richardson"/>
    <s v="rrichardson@mailinator.com"/>
    <x v="2"/>
    <x v="0"/>
    <s v="Request"/>
    <s v="Web"/>
    <s v="Open"/>
    <s v="1/25/21 17:07"/>
    <s v="7/27/23 5:07"/>
    <n v="0"/>
    <n v="1"/>
    <s v="Raya Musk"/>
    <x v="1"/>
    <n v="2"/>
    <n v="2"/>
    <s v="NON-PROD"/>
    <s v="TEST"/>
    <s v="New Ticket"/>
    <s v="No SLA for Request"/>
    <s v="YES"/>
  </r>
  <r>
    <n v="111592"/>
    <s v="1/15/21 7:37"/>
    <s v="New VPN account"/>
    <s v="Erick White"/>
    <s v="ewhite@yahoo.com"/>
    <x v="2"/>
    <x v="1"/>
    <s v="Request"/>
    <s v="Web"/>
    <s v="Closed"/>
    <s v="1/22/21 16:02"/>
    <s v="1/15/21 19:37"/>
    <n v="0"/>
    <n v="1"/>
    <s v="Jared Smith"/>
    <x v="3"/>
    <n v="5"/>
    <n v="0"/>
    <s v="PROD"/>
    <s v="PRODUCTION"/>
    <s v="New Ticket"/>
    <s v="No SLA for Request"/>
    <s v="YES"/>
  </r>
  <r>
    <n v="111595"/>
    <s v="1/22/21 10:14"/>
    <s v="ISO copying problem"/>
    <s v="Erick White"/>
    <s v="ewhite@yahoo.com"/>
    <x v="2"/>
    <x v="1"/>
    <s v="Incident / Problem"/>
    <s v="Web"/>
    <s v="Open"/>
    <s v="1/22/21 10:14"/>
    <s v="1/22/21 22:14"/>
    <n v="1"/>
    <n v="1"/>
    <s v="Raya Musk"/>
    <x v="3"/>
    <n v="3"/>
    <n v="0"/>
    <s v="NON-PROD"/>
    <s v="DEVELOPMENT"/>
    <s v="New Ticket"/>
    <e v="#VALUE!"/>
    <e v="#VALUE!"/>
  </r>
  <r>
    <n v="111594"/>
    <s v="1/21/21 8:49"/>
    <s v="Laptop has been experiencing more crashes"/>
    <s v="Willard Smith"/>
    <s v="willard.smith@mailinator.com"/>
    <x v="2"/>
    <x v="1"/>
    <s v="Incident / Problem"/>
    <s v="Phone"/>
    <s v="Open"/>
    <s v="1/21/21 8:49"/>
    <s v="1/21/21 20:49"/>
    <n v="1"/>
    <n v="1"/>
    <s v="Raya Musk"/>
    <x v="2"/>
    <n v="2"/>
    <n v="0"/>
    <s v="NON-PROD"/>
    <s v="TEST"/>
    <s v="New Ticket"/>
    <e v="#VALUE!"/>
    <e v="#VALUE!"/>
  </r>
  <r>
    <n v="111558"/>
    <s v="11/18/20 20:59"/>
    <s v="ITDC Servers not accessible"/>
    <s v="Aurora Miller"/>
    <s v="aurora.miller@outlook.com"/>
    <x v="2"/>
    <x v="0"/>
    <s v="Request"/>
    <s v="Web"/>
    <s v="Closed"/>
    <s v="1/15/21 16:42"/>
    <s v="11/19/20 8:59"/>
    <n v="0"/>
    <n v="1"/>
    <s v="Jared Smith"/>
    <x v="0"/>
    <n v="8"/>
    <n v="2"/>
    <s v="NON-PROD"/>
    <s v="DEVELOPMENT"/>
    <s v="New Ticket"/>
    <s v="No SLA for Request"/>
    <s v="YES"/>
  </r>
  <r>
    <n v="111561"/>
    <s v="11/20/20 16:01"/>
    <s v="Windows Error"/>
    <s v="Jovan Brown"/>
    <s v="jovan_brown@mailinator.com"/>
    <x v="2"/>
    <x v="1"/>
    <s v="Incident / Problem"/>
    <s v="Phone"/>
    <s v="Closed"/>
    <s v="1/8/21 17:06"/>
    <s v="11/21/20 4:01"/>
    <n v="0"/>
    <n v="1"/>
    <s v="Jared Smith"/>
    <x v="2"/>
    <n v="4"/>
    <n v="0"/>
    <s v="NON-PROD"/>
    <s v="TEST"/>
    <s v="New Ticket"/>
    <e v="#VALUE!"/>
    <e v="#VALUE!"/>
  </r>
  <r>
    <n v="111585"/>
    <s v="12/23/20 13:47"/>
    <s v="OPEN VPN ACCOUNT LOCKED"/>
    <s v="Marvin Peters"/>
    <s v="mpeters@outlook.com"/>
    <x v="2"/>
    <x v="0"/>
    <s v="Request"/>
    <s v="Web"/>
    <s v="Closed"/>
    <s v="1/5/21 17:07"/>
    <s v="12/24/20 1:47"/>
    <n v="0"/>
    <n v="1"/>
    <s v="Jared Smith"/>
    <x v="4"/>
    <n v="11"/>
    <n v="0"/>
    <s v="NON-PROD"/>
    <s v="DEVELOPMENT"/>
    <s v="New Ticket"/>
    <s v="No SLA for Request"/>
    <s v="YES"/>
  </r>
  <r>
    <n v="111584"/>
    <s v="12/22/20 15:05"/>
    <s v="Request to update the Privacy Policy Link "/>
    <s v="Aurora Miller"/>
    <s v="aurora.miller@outlook.com"/>
    <x v="2"/>
    <x v="0"/>
    <s v="Request"/>
    <s v="Web"/>
    <s v="Closed"/>
    <s v="1/5/21 16:27"/>
    <s v="12/23/20 3:05"/>
    <n v="0"/>
    <n v="1"/>
    <s v="Jared Smith"/>
    <x v="0"/>
    <n v="5"/>
    <n v="0"/>
    <s v="PROD"/>
    <s v="PRODUCTION"/>
    <s v="Close Ticket"/>
    <s v="No SLA for Request"/>
    <s v="YES"/>
  </r>
  <r>
    <n v="111580"/>
    <s v="12/14/20 18:52"/>
    <s v="[ODSM] cannot extract LDIF file"/>
    <s v="Aurora Miller"/>
    <s v="aurora.miller@outlook.com"/>
    <x v="2"/>
    <x v="0"/>
    <s v="Incident / Problem"/>
    <s v="Web"/>
    <s v="Closed"/>
    <s v="12/22/20 17:13"/>
    <s v="12/15/20 6:52"/>
    <n v="0"/>
    <n v="1"/>
    <s v="Jared Smith"/>
    <x v="0"/>
    <n v="5"/>
    <n v="2"/>
    <s v="PROD"/>
    <s v="PRODUCTION"/>
    <s v="Open "/>
    <e v="#VALUE!"/>
    <e v="#VALUE!"/>
  </r>
  <r>
    <n v="111568"/>
    <s v="12/1/20 15:29"/>
    <s v="OS Installation for DOT Client"/>
    <s v="Pradeep Sharma"/>
    <s v="pradeep.sharma@outlook.com"/>
    <x v="2"/>
    <x v="1"/>
    <s v="Request"/>
    <s v="Phone"/>
    <s v="Closed"/>
    <s v="12/14/20 15:38"/>
    <s v="12/2/20 3:29"/>
    <n v="0"/>
    <n v="1"/>
    <s v="Jared Smith"/>
    <x v="3"/>
    <n v="6"/>
    <n v="0"/>
    <s v="NON-PROD"/>
    <s v="TEST"/>
    <s v="New Ticket"/>
    <s v="No SLA for Request"/>
    <s v="YES"/>
  </r>
  <r>
    <n v="111533"/>
    <s v="10/9/20 15:34"/>
    <s v="Customized SQL script in report - Internet Details"/>
    <s v="Aurora Miller"/>
    <s v="aurora.miller@outlook.com"/>
    <x v="2"/>
    <x v="0"/>
    <s v="Request"/>
    <s v="Web"/>
    <s v="Closed"/>
    <s v="12/14/20 10:35"/>
    <s v="10/10/20 3:34"/>
    <n v="0"/>
    <n v="1"/>
    <s v="Jared Smith"/>
    <x v="0"/>
    <n v="5"/>
    <n v="3"/>
    <s v="NON-PROD"/>
    <s v="PRODUCTION"/>
    <s v="Close Ticket"/>
    <s v="No SLA for Request"/>
    <s v="YES"/>
  </r>
  <r>
    <n v="111567"/>
    <s v="12/1/20 11:55"/>
    <s v="Slow performance and defective dell battery"/>
    <s v="Rex Farris"/>
    <s v="rfarris@yahoo.com"/>
    <x v="2"/>
    <x v="1"/>
    <s v="Request"/>
    <s v="Phone"/>
    <s v="Closed"/>
    <s v="12/4/20 17:32"/>
    <s v="12/1/20 23:55"/>
    <n v="0"/>
    <n v="1"/>
    <s v="Jared Smith"/>
    <x v="3"/>
    <n v="5"/>
    <n v="0"/>
    <s v="NON-PROD"/>
    <s v="TEST"/>
    <s v="New Ticket"/>
    <s v="No SLA for Request"/>
    <s v="YES"/>
  </r>
  <r>
    <n v="111563"/>
    <s v="11/25/20 6:59"/>
    <s v="VPN password reset"/>
    <s v="Erick White"/>
    <s v="ewhite@yahoo.com"/>
    <x v="2"/>
    <x v="1"/>
    <s v="Request"/>
    <s v="Web"/>
    <s v="Closed"/>
    <s v="12/4/20 14:43"/>
    <s v="11/25/20 18:59"/>
    <n v="0"/>
    <n v="1"/>
    <s v="Jared Smith"/>
    <x v="3"/>
    <n v="4"/>
    <n v="0"/>
    <s v="PROD"/>
    <s v="PRODUCTION"/>
    <s v="New Ticket"/>
    <s v="No SLA for Request"/>
    <s v="YES"/>
  </r>
  <r>
    <n v="111547"/>
    <s v="11/9/20 14:20"/>
    <s v="New VPN account"/>
    <s v="Erick White"/>
    <s v="ewhite@yahoo.com"/>
    <x v="2"/>
    <x v="1"/>
    <s v="Request"/>
    <s v="Web"/>
    <s v="Closed"/>
    <s v="12/4/20 14:40"/>
    <s v="11/10/20 2:20"/>
    <n v="0"/>
    <n v="1"/>
    <s v="Jared Smith"/>
    <x v="3"/>
    <n v="4"/>
    <n v="0"/>
    <s v="PROD"/>
    <s v="PRODUCTION"/>
    <s v="New Ticket"/>
    <s v="No SLA for Request"/>
    <s v="YES"/>
  </r>
  <r>
    <n v="111545"/>
    <s v="11/5/20 16:09"/>
    <s v="VPN password reset"/>
    <s v="Erick White"/>
    <s v="ewhite@yahoo.com"/>
    <x v="2"/>
    <x v="1"/>
    <s v="Request"/>
    <s v="Web"/>
    <s v="Closed"/>
    <s v="12/4/20 14:39"/>
    <s v="11/6/20 4:09"/>
    <n v="0"/>
    <n v="1"/>
    <s v="Jared Smith"/>
    <x v="3"/>
    <n v="3"/>
    <n v="0"/>
    <s v="PROD"/>
    <s v="DEVELOPMENT"/>
    <s v="New Ticket"/>
    <s v="No SLA for Request"/>
    <s v="YES"/>
  </r>
  <r>
    <n v="111542"/>
    <s v="10/26/20 12:29"/>
    <s v="communication error with SQL client(HRIS system)"/>
    <s v="Grace Evans"/>
    <s v="gevans@mailinator.com"/>
    <x v="2"/>
    <x v="1"/>
    <s v="Incident / Problem"/>
    <s v="Email"/>
    <s v="Closed"/>
    <s v="12/3/20 17:25"/>
    <s v="10/27/20 17:00"/>
    <n v="0"/>
    <n v="1"/>
    <s v="Jared Smith"/>
    <x v="2"/>
    <n v="5"/>
    <n v="0"/>
    <s v="PROD"/>
    <s v="TEST"/>
    <s v="New Ticket"/>
    <e v="#VALUE!"/>
    <e v="#VALUE!"/>
  </r>
  <r>
    <n v="111429"/>
    <s v="6/1/20 19:39"/>
    <s v="Journal Import Error"/>
    <s v="Kimberly Jones"/>
    <s v="kjones@outlook.com"/>
    <x v="2"/>
    <x v="0"/>
    <s v="Request"/>
    <s v="Web"/>
    <s v="Closed"/>
    <s v="12/3/20 7:54"/>
    <s v="6/2/20 7:39"/>
    <n v="0"/>
    <n v="1"/>
    <s v="Jared Smith"/>
    <x v="1"/>
    <n v="20"/>
    <n v="0"/>
    <s v="NON-PROD"/>
    <s v="TEST"/>
    <s v="Close Ticket"/>
    <s v="No SLA for Request"/>
    <s v="YES"/>
  </r>
  <r>
    <n v="111569"/>
    <s v="12/2/20 18:51"/>
    <s v="100% usage Disk (Windows 10)"/>
    <s v="Belle Garner"/>
    <s v="belle.garner@mailinator.com"/>
    <x v="2"/>
    <x v="1"/>
    <s v="Incident / Problem"/>
    <s v="Phone"/>
    <s v="Open"/>
    <s v="12/2/20 18:51"/>
    <s v="12/3/20 6:51"/>
    <n v="1"/>
    <n v="1"/>
    <s v="Raya Musk"/>
    <x v="2"/>
    <n v="3"/>
    <n v="3"/>
    <s v="NON-PROD"/>
    <s v="TEST"/>
    <s v="New Ticket"/>
    <d v="2020-02-19T00:00:00"/>
    <s v="NO"/>
  </r>
  <r>
    <n v="111174"/>
    <s v="4/10/19 14:47"/>
    <s v="JDE Prod - Web Components Status (10 Apr 2019)"/>
    <s v="Cheena Carols"/>
    <s v="cheena.carols@mailinator.com"/>
    <x v="2"/>
    <x v="0"/>
    <s v="Incident / Problem"/>
    <s v="Web"/>
    <s v="Open"/>
    <s v="12/1/20 17:15"/>
    <s v="4/15/19 14:47"/>
    <n v="1"/>
    <n v="1"/>
    <s v="Raya Musk"/>
    <x v="1"/>
    <n v="61"/>
    <n v="0"/>
    <s v="PROD"/>
    <s v="PRODUCTION"/>
    <s v="New Ticket"/>
    <d v="2019-10-11T00:00:00"/>
    <s v="NO"/>
  </r>
  <r>
    <n v="111566"/>
    <s v="12/1/20 11:51"/>
    <s v="Slow performance and defective dell battery"/>
    <s v="Rex Farris"/>
    <s v="rfarris@yahoo.com"/>
    <x v="2"/>
    <x v="1"/>
    <s v="Request"/>
    <s v="Phone"/>
    <s v="Open"/>
    <s v="12/1/20 11:51"/>
    <s v="12/1/20 23:51"/>
    <n v="1"/>
    <n v="1"/>
    <s v="Raya Musk"/>
    <x v="3"/>
    <n v="5"/>
    <n v="0"/>
    <s v="NON-PROD"/>
    <s v="TEST"/>
    <s v="New Ticket"/>
    <s v="No SLA for Request"/>
    <s v="YES"/>
  </r>
  <r>
    <n v="111559"/>
    <s v="11/19/20 9:35"/>
    <s v="JDE Downtime (Post Issue Ticket)"/>
    <s v="Vic Vincent"/>
    <s v="vic.vincent@yahoo.com"/>
    <x v="2"/>
    <x v="0"/>
    <s v="Incident / Problem"/>
    <s v="Web"/>
    <s v="Closed"/>
    <s v="11/24/20 17:39"/>
    <s v="11/19/20 13:35"/>
    <n v="0"/>
    <n v="1"/>
    <s v="Jared Smith"/>
    <x v="1"/>
    <n v="7"/>
    <n v="2"/>
    <s v="PROD"/>
    <s v="PRODUCTION"/>
    <s v="Open "/>
    <e v="#VALUE!"/>
    <e v="#VALUE!"/>
  </r>
  <r>
    <n v="111480"/>
    <s v="8/10/20 10:17"/>
    <s v="OPENVPN Account"/>
    <s v="Bladimir Macdonald"/>
    <s v="bmacdonald@outlook.com"/>
    <x v="2"/>
    <x v="0"/>
    <s v="Request"/>
    <s v="Web"/>
    <s v="Closed"/>
    <s v="11/23/20 9:20"/>
    <s v="8/10/20 22:17"/>
    <n v="0"/>
    <n v="1"/>
    <s v="Jared Smith"/>
    <x v="4"/>
    <n v="6"/>
    <n v="1"/>
    <s v="PROD"/>
    <s v="PRODUCTION"/>
    <s v="New Ticket"/>
    <s v="No SLA for Request"/>
    <s v="YES"/>
  </r>
  <r>
    <n v="111548"/>
    <s v="11/9/20 15:04"/>
    <s v="Request Status 'No Manager'"/>
    <s v="Riza Richardson"/>
    <s v="rrichardson@mailinator.com"/>
    <x v="2"/>
    <x v="0"/>
    <s v="Incident / Problem"/>
    <s v="Web"/>
    <s v="Closed"/>
    <s v="11/16/20 14:57"/>
    <s v="11/10/20 3:04"/>
    <n v="0"/>
    <n v="1"/>
    <s v="Jared Smith"/>
    <x v="1"/>
    <n v="8"/>
    <n v="1"/>
    <s v="NON-PROD"/>
    <s v="TEST"/>
    <s v="Close Ticket"/>
    <d v="2020-09-18T00:00:00"/>
    <s v="NO"/>
  </r>
  <r>
    <n v="111541"/>
    <s v="10/26/20 11:43"/>
    <s v="Laptop running slow"/>
    <s v="Grace Evans"/>
    <s v="gevans@mailinator.com"/>
    <x v="2"/>
    <x v="1"/>
    <s v="Incident / Problem"/>
    <s v="Email"/>
    <s v="Closed"/>
    <s v="11/10/20 22:20"/>
    <s v="10/27/20 17:00"/>
    <n v="0"/>
    <n v="1"/>
    <s v="Jared Smith"/>
    <x v="2"/>
    <n v="4"/>
    <n v="0"/>
    <s v="PROD"/>
    <s v="PRODUCTION"/>
    <s v="New Ticket"/>
    <e v="#VALUE!"/>
    <e v="#VALUE!"/>
  </r>
  <r>
    <n v="111555"/>
    <s v="11/10/20 22:14"/>
    <s v="test"/>
    <s v="Cheena Carols"/>
    <s v="cheena.carols@mailinator.com"/>
    <x v="2"/>
    <x v="1"/>
    <s v="Request"/>
    <s v="Web"/>
    <s v="Open"/>
    <s v="11/10/20 22:14"/>
    <s v="11/11/20 10:14"/>
    <n v="1"/>
    <n v="0"/>
    <s v="Raya Musk"/>
    <x v="3"/>
    <n v="1"/>
    <n v="0"/>
    <s v="PROD"/>
    <s v="TEST"/>
    <s v="New Ticket"/>
    <s v="No SLA for Request"/>
    <s v="YES"/>
  </r>
  <r>
    <n v="111482"/>
    <s v="8/12/20 22:10"/>
    <s v="Tasks and Targets Editing (SPMS)"/>
    <s v="Jane Wilberts"/>
    <s v="jwilberts@mailinator.com"/>
    <x v="2"/>
    <x v="0"/>
    <s v="Request"/>
    <s v="Web"/>
    <s v="Closed"/>
    <s v="11/10/20 9:47"/>
    <s v="8/13/20 10:10"/>
    <n v="0"/>
    <n v="1"/>
    <s v="Jared Smith"/>
    <x v="1"/>
    <n v="47"/>
    <n v="4"/>
    <s v="NON-PROD"/>
    <s v="TEST"/>
    <s v="New Ticket"/>
    <s v="No SLA for Request"/>
    <s v="YES"/>
  </r>
  <r>
    <n v="111544"/>
    <s v="10/28/20 9:34"/>
    <s v="laptop memory upgrade"/>
    <s v="Grace Evans"/>
    <s v="gevans@mailinator.com"/>
    <x v="2"/>
    <x v="1"/>
    <s v="Incident / Problem"/>
    <s v="Phone"/>
    <s v="Closed"/>
    <s v="11/3/20 17:31"/>
    <s v="10/29/20 17:00"/>
    <n v="0"/>
    <n v="1"/>
    <s v="Jared Smith"/>
    <x v="2"/>
    <n v="4"/>
    <n v="0"/>
    <s v="NON-PROD"/>
    <s v="TEST"/>
    <s v="New Ticket"/>
    <e v="#VALUE!"/>
    <e v="#VALUE!"/>
  </r>
  <r>
    <n v="111468"/>
    <s v="7/9/20 15:52"/>
    <s v="Defective hardisk"/>
    <s v="Paul Smith"/>
    <s v="paul.smith@mailinator.com"/>
    <x v="2"/>
    <x v="1"/>
    <s v="Incident / Problem"/>
    <s v="Email"/>
    <s v="Closed"/>
    <s v="10/30/20 17:04"/>
    <s v="7/10/20 3:52"/>
    <n v="0"/>
    <n v="1"/>
    <s v="Jared Smith"/>
    <x v="3"/>
    <n v="4"/>
    <n v="0"/>
    <s v="NON-PROD"/>
    <s v="DEVELOPMENT"/>
    <s v="New Ticket"/>
    <d v="2020-09-14T00:00:00"/>
    <s v="NO"/>
  </r>
  <r>
    <n v="111538"/>
    <s v="10/20/20 14:34"/>
    <s v="Microsoft Office Installation and Firmware update"/>
    <s v="Grace Evans"/>
    <s v="gevans@mailinator.com"/>
    <x v="2"/>
    <x v="1"/>
    <s v="Incident / Problem"/>
    <s v="Phone"/>
    <s v="Closed"/>
    <s v="10/23/20 20:48"/>
    <s v="10/21/20 17:00"/>
    <n v="0"/>
    <n v="1"/>
    <s v="Jared Smith"/>
    <x v="2"/>
    <n v="4"/>
    <n v="0"/>
    <s v="NON-PROD"/>
    <s v="TEST"/>
    <s v="New Ticket"/>
    <e v="#VALUE!"/>
    <e v="#VALUE!"/>
  </r>
  <r>
    <n v="111536"/>
    <s v="10/19/20 13:56"/>
    <s v="Google Drive not working "/>
    <s v="Atom Short"/>
    <s v="atom.short@gmail.com"/>
    <x v="2"/>
    <x v="1"/>
    <s v="Incident / Problem"/>
    <s v="Phone"/>
    <s v="Closed"/>
    <s v="10/23/20 20:47"/>
    <s v="10/20/20 17:00"/>
    <n v="0"/>
    <n v="1"/>
    <s v="Jared Smith"/>
    <x v="2"/>
    <n v="4"/>
    <n v="0"/>
    <s v="NON-PROD"/>
    <s v="TEST"/>
    <s v="New Ticket"/>
    <e v="#VALUE!"/>
    <e v="#VALUE!"/>
  </r>
  <r>
    <n v="111516"/>
    <s v="10/5/20 9:36"/>
    <s v="Desktop Service"/>
    <s v="Pradeep Sharma"/>
    <s v="pradeep.sharma@outlook.com"/>
    <x v="2"/>
    <x v="1"/>
    <s v="Incident / Problem"/>
    <s v="Email"/>
    <s v="Closed"/>
    <s v="10/23/20 20:46"/>
    <s v="10/6/20 17:00"/>
    <n v="0"/>
    <n v="1"/>
    <s v="Jared Smith"/>
    <x v="2"/>
    <n v="4"/>
    <n v="0"/>
    <s v="NON-PROD"/>
    <s v="TEST"/>
    <s v="New Ticket"/>
    <d v="2020-05-15T00:00:00"/>
    <s v="NO"/>
  </r>
  <r>
    <n v="111509"/>
    <s v="9/28/20 13:36"/>
    <s v="Old System unit parts and unused laptops (beacon a"/>
    <s v="Pradeep Sharma"/>
    <s v="pradeep.sharma@outlook.com"/>
    <x v="2"/>
    <x v="1"/>
    <s v="Request"/>
    <s v="Phone"/>
    <s v="Closed"/>
    <s v="10/23/20 20:44"/>
    <s v="9/29/20 17:00"/>
    <n v="0"/>
    <n v="1"/>
    <s v="Jared Smith"/>
    <x v="2"/>
    <n v="4"/>
    <n v="0"/>
    <s v="NON-PROD"/>
    <s v="TEST"/>
    <s v="New Ticket"/>
    <s v="No SLA for Request"/>
    <s v="YES"/>
  </r>
  <r>
    <n v="111507"/>
    <s v="9/24/20 10:11"/>
    <s v="No Success when Generating Reports"/>
    <s v="Aurora Miller"/>
    <s v="aurora.miller@outlook.com"/>
    <x v="2"/>
    <x v="0"/>
    <s v="Incident / Problem"/>
    <s v="Web"/>
    <s v="Closed"/>
    <s v="10/14/20 17:15"/>
    <s v="9/24/20 22:11"/>
    <n v="0"/>
    <n v="1"/>
    <s v="Jared Smith"/>
    <x v="0"/>
    <n v="16"/>
    <n v="3"/>
    <s v="PROD"/>
    <s v="PRODUCTION"/>
    <s v="New Ticket"/>
    <e v="#VALUE!"/>
    <e v="#VALUE!"/>
  </r>
  <r>
    <n v="111484"/>
    <s v="8/14/20 10:00"/>
    <s v="Unique Value for Transaction Flexfield Issue"/>
    <s v="Kenex Willows"/>
    <s v="kwillows@yahoo.com"/>
    <x v="2"/>
    <x v="0"/>
    <s v="Request"/>
    <s v="Web"/>
    <s v="Closed"/>
    <s v="10/14/20 17:13"/>
    <s v="8/14/20 22:00"/>
    <n v="0"/>
    <n v="1"/>
    <s v="Jared Smith"/>
    <x v="1"/>
    <n v="12"/>
    <n v="0"/>
    <s v="PROD"/>
    <s v="TEST"/>
    <s v="New Ticket"/>
    <s v="No SLA for Request"/>
    <s v="YES"/>
  </r>
  <r>
    <n v="111527"/>
    <s v="10/6/20 11:31"/>
    <s v="Sophos Firewall Support"/>
    <s v="Charles Thomas"/>
    <s v="charles.thomas@outlook.com"/>
    <x v="2"/>
    <x v="1"/>
    <s v="Incident / Problem"/>
    <s v="Email"/>
    <s v="Closed"/>
    <s v="10/9/20 18:17"/>
    <s v="10/7/20 17:00"/>
    <n v="0"/>
    <n v="1"/>
    <s v="Jared Smith"/>
    <x v="2"/>
    <n v="6"/>
    <n v="1"/>
    <s v="NON-PROD"/>
    <s v="TEST"/>
    <s v="New Ticket"/>
    <d v="2020-06-17T00:00:00"/>
    <s v="NO"/>
  </r>
  <r>
    <n v="111510"/>
    <s v="9/28/20 14:26"/>
    <s v="HR Technical Analyzer Output"/>
    <s v="Troy Daniels"/>
    <s v="troy.daniels@outlook.com"/>
    <x v="2"/>
    <x v="0"/>
    <s v="Request"/>
    <s v="Web"/>
    <s v="Closed"/>
    <s v="10/7/20 15:58"/>
    <s v="9/29/20 2:26"/>
    <n v="0"/>
    <n v="1"/>
    <s v="Jared Smith"/>
    <x v="1"/>
    <n v="8"/>
    <n v="5"/>
    <s v="NON-PROD"/>
    <s v="TEST"/>
    <s v="Close Ticket"/>
    <s v="No SLA for Request"/>
    <s v="YES"/>
  </r>
  <r>
    <n v="111514"/>
    <s v="9/30/20 12:18"/>
    <s v="Dell SoppotAssist has detected a failing component"/>
    <s v="Paul Rivers"/>
    <s v="privers@mailinator.com"/>
    <x v="2"/>
    <x v="1"/>
    <s v="Incident / Problem"/>
    <s v="Email"/>
    <s v="Open"/>
    <s v="9/30/20 12:18"/>
    <s v="10/1/20 17:00"/>
    <n v="1"/>
    <n v="1"/>
    <s v="Raya Musk"/>
    <x v="2"/>
    <n v="2"/>
    <n v="0"/>
    <s v="PROD"/>
    <s v="TEST"/>
    <s v="New Ticket"/>
    <e v="#VALUE!"/>
    <e v="#VALUE!"/>
  </r>
  <r>
    <n v="111513"/>
    <s v="9/30/20 12:16"/>
    <s v="Dell SoppotAssist has detected a failing component"/>
    <s v="Paul Rivers"/>
    <s v="privers@mailinator.com"/>
    <x v="2"/>
    <x v="1"/>
    <s v="Incident / Problem"/>
    <s v="Email"/>
    <s v="Open"/>
    <s v="9/30/20 12:16"/>
    <s v="10/1/20 17:00"/>
    <n v="1"/>
    <n v="1"/>
    <s v="Raya Musk"/>
    <x v="2"/>
    <n v="2"/>
    <n v="0"/>
    <s v="NON-PROD"/>
    <s v="TEST"/>
    <s v="New Ticket"/>
    <e v="#VALUE!"/>
    <e v="#VALUE!"/>
  </r>
  <r>
    <n v="111512"/>
    <s v="9/30/20 11:38"/>
    <s v="Dell SoppotAssist has detected a failing component"/>
    <s v="Paul Rivers"/>
    <s v="privers@mailinator.com"/>
    <x v="2"/>
    <x v="1"/>
    <s v="Incident / Problem"/>
    <s v="Email"/>
    <s v="Open"/>
    <s v="9/30/20 11:38"/>
    <s v="10/1/20 17:00"/>
    <n v="1"/>
    <n v="1"/>
    <s v="Raya Musk"/>
    <x v="2"/>
    <n v="2"/>
    <n v="0"/>
    <s v="NON-PROD"/>
    <s v="TEST"/>
    <s v="New Ticket"/>
    <e v="#VALUE!"/>
    <e v="#VALUE!"/>
  </r>
  <r>
    <n v="111504"/>
    <s v="9/14/20 13:14"/>
    <s v="HP Printer not working "/>
    <s v="Pradeep Sharma"/>
    <s v="pradeep.sharma@outlook.com"/>
    <x v="2"/>
    <x v="1"/>
    <s v="Incident / Problem"/>
    <s v="Phone"/>
    <s v="Closed"/>
    <s v="9/25/20 9:37"/>
    <s v="9/15/20 17:00"/>
    <n v="0"/>
    <n v="1"/>
    <s v="Jared Smith"/>
    <x v="2"/>
    <n v="5"/>
    <n v="0"/>
    <s v="NON-PROD"/>
    <s v="TEST"/>
    <s v="New Ticket"/>
    <e v="#VALUE!"/>
    <e v="#VALUE!"/>
  </r>
  <r>
    <n v="111475"/>
    <s v="7/21/20 16:48"/>
    <s v="Leave Management - Leave Balance Issue"/>
    <s v="Kian Rogers"/>
    <s v="krogers@mailinator.com"/>
    <x v="2"/>
    <x v="0"/>
    <s v="Request"/>
    <s v="Web"/>
    <s v="Closed"/>
    <s v="9/21/20 17:38"/>
    <s v="7/22/20 4:48"/>
    <n v="0"/>
    <n v="1"/>
    <s v="Jared Smith"/>
    <x v="1"/>
    <n v="12"/>
    <n v="3"/>
    <s v="NON-PROD"/>
    <s v="TEST"/>
    <s v="Close Ticket"/>
    <s v="No SLA for Request"/>
    <s v="YES"/>
  </r>
  <r>
    <n v="111499"/>
    <s v="9/2/20 14:13"/>
    <s v="Open UDP ports 161 and 162"/>
    <s v="Erick White"/>
    <s v="ewhite@yahoo.com"/>
    <x v="2"/>
    <x v="1"/>
    <s v="Request"/>
    <s v="Web"/>
    <s v="Closed"/>
    <s v="9/21/20 17:03"/>
    <s v="9/3/20 2:13"/>
    <n v="0"/>
    <n v="1"/>
    <s v="Jared Smith"/>
    <x v="5"/>
    <n v="4"/>
    <n v="0"/>
    <s v="PROD"/>
    <s v="PRODUCTION"/>
    <s v="New Ticket"/>
    <s v="No SLA for Request"/>
    <s v="YES"/>
  </r>
  <r>
    <n v="111473"/>
    <s v="7/20/20 16:19"/>
    <s v="Approval - Personal Information (Basic Details)"/>
    <s v="Troy Daniels"/>
    <s v="troy.daniels@outlook.com"/>
    <x v="2"/>
    <x v="0"/>
    <s v="Incident / Problem"/>
    <s v="Web"/>
    <s v="Closed"/>
    <s v="9/16/20 17:51"/>
    <s v="7/21/20 4:19"/>
    <n v="0"/>
    <n v="1"/>
    <s v="Jared Smith"/>
    <x v="1"/>
    <n v="49"/>
    <n v="5"/>
    <s v="NON-PROD"/>
    <s v="DEVELOPMENT"/>
    <s v="Close Ticket"/>
    <e v="#VALUE!"/>
    <e v="#VALUE!"/>
  </r>
  <r>
    <n v="111497"/>
    <s v="8/27/20 7:29"/>
    <s v="New VPN Account"/>
    <s v="Erick White"/>
    <s v="ewhite@yahoo.com"/>
    <x v="2"/>
    <x v="1"/>
    <s v="Request"/>
    <s v="Web"/>
    <s v="Closed"/>
    <s v="9/11/20 17:18"/>
    <s v="8/27/20 19:29"/>
    <n v="0"/>
    <n v="1"/>
    <s v="Jared Smith"/>
    <x v="5"/>
    <n v="4"/>
    <n v="0"/>
    <s v="PROD"/>
    <s v="PRODUCTION"/>
    <s v="New Ticket"/>
    <s v="No SLA for Request"/>
    <s v="YES"/>
  </r>
  <r>
    <n v="111500"/>
    <s v="9/4/20 9:18"/>
    <s v="Error in log-in"/>
    <s v="Jasper John"/>
    <s v="jasper.john@gmail.com"/>
    <x v="2"/>
    <x v="0"/>
    <s v="Incident / Problem"/>
    <s v="Web"/>
    <s v="Closed"/>
    <s v="9/11/20 14:40"/>
    <s v="9/4/20 21:18"/>
    <n v="0"/>
    <n v="1"/>
    <s v="Jared Smith"/>
    <x v="0"/>
    <n v="5"/>
    <n v="1"/>
    <s v="PROD"/>
    <s v="PRODUCTION"/>
    <s v="New Ticket"/>
    <d v="2020-04-16T00:00:00"/>
    <s v="NO"/>
  </r>
  <r>
    <n v="111494"/>
    <s v="8/23/20 12:03"/>
    <s v="Secure Connection Failed page - TEST Instance"/>
    <s v="Riza Richardson"/>
    <s v="rrichardson@mailinator.com"/>
    <x v="2"/>
    <x v="0"/>
    <s v="Incident / Problem"/>
    <s v="Web"/>
    <s v="Closed"/>
    <s v="9/9/20 17:51"/>
    <s v="8/24/20 0:03"/>
    <n v="0"/>
    <n v="1"/>
    <s v="Jared Smith"/>
    <x v="1"/>
    <n v="7"/>
    <n v="1"/>
    <s v="NON-PROD"/>
    <s v="TEST"/>
    <s v="Close Ticket"/>
    <e v="#VALUE!"/>
    <e v="#VALUE!"/>
  </r>
  <r>
    <n v="111496"/>
    <s v="8/25/20 11:01"/>
    <s v="Open Ports fro FTP data connection"/>
    <s v="Erick White"/>
    <s v="ewhite@yahoo.com"/>
    <x v="2"/>
    <x v="1"/>
    <s v="Request"/>
    <s v="Web"/>
    <s v="Closed"/>
    <s v="9/4/20 17:25"/>
    <s v="8/25/20 23:01"/>
    <n v="0"/>
    <n v="1"/>
    <s v="Jared Smith"/>
    <x v="5"/>
    <n v="6"/>
    <n v="0"/>
    <s v="PROD"/>
    <s v="PRODUCTION"/>
    <s v="New Ticket"/>
    <s v="No SLA for Request"/>
    <s v="YES"/>
  </r>
  <r>
    <n v="111492"/>
    <s v="8/20/20 12:39"/>
    <s v="VPN accounts creation"/>
    <s v="Erick White"/>
    <s v="ewhite@yahoo.com"/>
    <x v="2"/>
    <x v="1"/>
    <s v="Request"/>
    <s v="Web"/>
    <s v="Closed"/>
    <s v="9/4/20 17:25"/>
    <s v="8/21/20 0:39"/>
    <n v="0"/>
    <n v="1"/>
    <s v="Jared Smith"/>
    <x v="5"/>
    <n v="5"/>
    <n v="0"/>
    <s v="PROD"/>
    <s v="PRODUCTION"/>
    <s v="New Ticket"/>
    <s v="No SLA for Request"/>
    <s v="YES"/>
  </r>
  <r>
    <n v="111490"/>
    <s v="8/19/20 12:14"/>
    <s v="Request additional storage"/>
    <s v="Erick White"/>
    <s v="ewhite@yahoo.com"/>
    <x v="2"/>
    <x v="1"/>
    <s v="Request"/>
    <s v="Web"/>
    <s v="Closed"/>
    <s v="8/26/20 17:14"/>
    <s v="8/20/20 0:14"/>
    <n v="0"/>
    <n v="1"/>
    <s v="Jared Smith"/>
    <x v="5"/>
    <n v="5"/>
    <n v="0"/>
    <s v="PROD"/>
    <s v="PRODUCTION"/>
    <s v="New Ticket"/>
    <s v="No SLA for Request"/>
    <s v="YES"/>
  </r>
  <r>
    <n v="111489"/>
    <s v="8/18/20 8:26"/>
    <s v="Open IP ports"/>
    <s v="Erick White"/>
    <s v="ewhite@yahoo.com"/>
    <x v="2"/>
    <x v="1"/>
    <s v="Request"/>
    <s v="Web"/>
    <s v="Closed"/>
    <s v="8/24/20 18:06"/>
    <s v="8/18/20 20:26"/>
    <n v="0"/>
    <n v="1"/>
    <s v="Jared Smith"/>
    <x v="5"/>
    <n v="5"/>
    <n v="0"/>
    <s v="PROD"/>
    <s v="PRODUCTION"/>
    <s v="New Ticket"/>
    <s v="No SLA for Request"/>
    <s v="YES"/>
  </r>
  <r>
    <n v="111488"/>
    <s v="8/17/20 7:44"/>
    <s v="VPN accounts creation"/>
    <s v="Erick White"/>
    <s v="ewhite@yahoo.com"/>
    <x v="2"/>
    <x v="1"/>
    <s v="Request"/>
    <s v="Web"/>
    <s v="Closed"/>
    <s v="8/24/20 18:05"/>
    <s v="8/17/20 19:44"/>
    <n v="0"/>
    <n v="1"/>
    <s v="Jared Smith"/>
    <x v="5"/>
    <n v="4"/>
    <n v="0"/>
    <s v="PROD"/>
    <s v="PRODUCTION"/>
    <s v="New Ticket"/>
    <s v="No SLA for Request"/>
    <s v="YES"/>
  </r>
  <r>
    <n v="111486"/>
    <s v="8/14/20 18:27"/>
    <s v="VPN accounts creation"/>
    <s v="Erick White"/>
    <s v="ewhite@yahoo.com"/>
    <x v="2"/>
    <x v="1"/>
    <s v="Request"/>
    <s v="Web"/>
    <s v="Closed"/>
    <s v="8/20/20 16:38"/>
    <s v="8/15/20 6:27"/>
    <n v="0"/>
    <n v="1"/>
    <s v="Jared Smith"/>
    <x v="5"/>
    <n v="4"/>
    <n v="0"/>
    <s v="PROD"/>
    <s v="PRODUCTION"/>
    <s v="New Ticket"/>
    <s v="No SLA for Request"/>
    <s v="YES"/>
  </r>
  <r>
    <n v="111485"/>
    <s v="8/14/20 12:35"/>
    <s v="VPN accounts"/>
    <s v="Erick White"/>
    <s v="ewhite@yahoo.com"/>
    <x v="2"/>
    <x v="1"/>
    <s v="Request"/>
    <s v="Web"/>
    <s v="Closed"/>
    <s v="8/20/20 16:37"/>
    <s v="8/15/20 0:35"/>
    <n v="0"/>
    <n v="1"/>
    <s v="Jared Smith"/>
    <x v="3"/>
    <n v="5"/>
    <n v="0"/>
    <s v="PROD"/>
    <s v="PRODUCTION"/>
    <s v="New Ticket"/>
    <s v="No SLA for Request"/>
    <s v="YES"/>
  </r>
  <r>
    <n v="111432"/>
    <s v="6/3/20 14:14"/>
    <s v="Request to restart again the SAP Dev Server"/>
    <s v="Aurora Miller"/>
    <s v="aurora.miller@outlook.com"/>
    <x v="2"/>
    <x v="0"/>
    <s v="Request"/>
    <s v="Web"/>
    <s v="Closed"/>
    <s v="8/5/20 17:05"/>
    <s v="6/4/20 2:14"/>
    <n v="0"/>
    <n v="1"/>
    <s v="Jared Smith"/>
    <x v="0"/>
    <n v="5"/>
    <n v="0"/>
    <s v="NON-PROD"/>
    <s v="DEVELOPMENT"/>
    <s v="New Ticket"/>
    <s v="No SLA for Request"/>
    <s v="YES"/>
  </r>
  <r>
    <n v="111425"/>
    <s v="5/27/20 14:15"/>
    <s v="Disable &quot;Sickness&quot; and &quot;Other&quot;"/>
    <s v="Kian Rogers"/>
    <s v="krogers@mailinator.com"/>
    <x v="2"/>
    <x v="0"/>
    <s v="Incident / Problem"/>
    <s v="Web"/>
    <s v="Closed"/>
    <s v="8/3/20 12:12"/>
    <s v="5/28/20 2:15"/>
    <n v="0"/>
    <n v="1"/>
    <s v="Jared Smith"/>
    <x v="1"/>
    <n v="10"/>
    <n v="3"/>
    <s v="NON-PROD"/>
    <s v="TEST"/>
    <s v="Close Ticket"/>
    <e v="#VALUE!"/>
    <e v="#VALUE!"/>
  </r>
  <r>
    <n v="111399"/>
    <s v="3/6/20 12:34"/>
    <s v="Personalization of iProcurement icons/button"/>
    <s v="Reah Junes"/>
    <s v="rjunes@yahoo.com"/>
    <x v="2"/>
    <x v="0"/>
    <s v="Request"/>
    <s v="Web"/>
    <s v="Closed"/>
    <s v="7/30/20 17:06"/>
    <s v="3/7/20 0:34"/>
    <n v="0"/>
    <n v="1"/>
    <s v="Jared Smith"/>
    <x v="1"/>
    <n v="20"/>
    <n v="1"/>
    <s v="PROD"/>
    <s v="PRODUCTION"/>
    <s v="New Ticket"/>
    <s v="No SLA for Request"/>
    <s v="YES"/>
  </r>
  <r>
    <n v="111470"/>
    <s v="7/14/20 18:38"/>
    <s v="Error Page"/>
    <s v="Riza Richardson"/>
    <s v="rrichardson@mailinator.com"/>
    <x v="2"/>
    <x v="0"/>
    <s v="Incident / Problem"/>
    <s v="Web"/>
    <s v="Closed"/>
    <s v="7/21/20 17:45"/>
    <s v="7/15/20 6:38"/>
    <n v="0"/>
    <n v="1"/>
    <s v="Jared Smith"/>
    <x v="1"/>
    <n v="12"/>
    <n v="3"/>
    <s v="PROD"/>
    <s v="PRODUCTION"/>
    <s v="Close Ticket"/>
    <e v="#VALUE!"/>
    <e v="#VALUE!"/>
  </r>
  <r>
    <n v="111471"/>
    <s v="7/16/20 18:22"/>
    <s v="Slow performance laptop"/>
    <s v="Rue Whitaker"/>
    <s v="rue.whitaker@yahoo.com"/>
    <x v="2"/>
    <x v="1"/>
    <s v="Incident / Problem"/>
    <s v="Phone"/>
    <s v="Open"/>
    <s v="7/16/20 18:34"/>
    <s v="7/17/20 17:00"/>
    <n v="1"/>
    <n v="1"/>
    <s v="Raya Musk"/>
    <x v="3"/>
    <n v="4"/>
    <n v="0"/>
    <s v="NON-PROD"/>
    <s v="TEST"/>
    <s v="New Ticket"/>
    <e v="#VALUE!"/>
    <e v="#VALUE!"/>
  </r>
  <r>
    <n v="111455"/>
    <s v="7/2/20 8:41"/>
    <s v="Error in Grade Roster"/>
    <s v="Jasper John"/>
    <s v="jasper.john@gmail.com"/>
    <x v="2"/>
    <x v="0"/>
    <s v="Incident / Problem"/>
    <s v="Web"/>
    <s v="Closed"/>
    <s v="7/15/20 17:30"/>
    <s v="7/2/20 20:41"/>
    <n v="0"/>
    <n v="1"/>
    <s v="Jared Smith"/>
    <x v="0"/>
    <n v="10"/>
    <n v="3"/>
    <s v="PROD"/>
    <s v="PRODUCTION"/>
    <s v="New Ticket"/>
    <d v="2020-02-14T00:00:00"/>
    <s v="NO"/>
  </r>
  <r>
    <n v="111452"/>
    <s v="7/1/20 16:39"/>
    <s v="Replace actual emails in JDE test isntance"/>
    <s v="Melody Thompson"/>
    <s v="mthompson@yahoo.com"/>
    <x v="2"/>
    <x v="0"/>
    <s v="Request"/>
    <s v="Web"/>
    <s v="Closed"/>
    <s v="7/15/20 17:28"/>
    <s v="7/2/20 4:39"/>
    <n v="0"/>
    <n v="1"/>
    <s v="Jared Smith"/>
    <x v="1"/>
    <n v="24"/>
    <n v="4"/>
    <s v="NON-PROD"/>
    <s v="TEST"/>
    <s v="Close Ticket"/>
    <s v="No SLA for Request"/>
    <s v="YES"/>
  </r>
  <r>
    <n v="111458"/>
    <s v="7/7/20 14:33"/>
    <s v="Iphone support"/>
    <s v="Grace Evans"/>
    <s v="gevans@mailinator.com"/>
    <x v="2"/>
    <x v="1"/>
    <s v="Request"/>
    <s v="Phone"/>
    <s v="Closed"/>
    <s v="7/13/20 12:14"/>
    <s v="7/8/20 17:00"/>
    <n v="0"/>
    <n v="1"/>
    <s v="Jared Smith"/>
    <x v="3"/>
    <n v="4"/>
    <n v="0"/>
    <s v="NON-PROD,NON-PROD"/>
    <s v="DEVELOPMENT,DEVELOPMENT"/>
    <s v="New Ticket"/>
    <s v="No SLA for Request"/>
    <s v="YES"/>
  </r>
  <r>
    <n v="111466"/>
    <s v="7/9/20 12:40"/>
    <s v="test using list"/>
    <s v="Jovan Brown"/>
    <s v="jovan_brown@mailinator.com"/>
    <x v="2"/>
    <x v="1"/>
    <s v="Incident / Problem"/>
    <s v="Web"/>
    <s v="Open"/>
    <s v="7/9/20 12:40"/>
    <s v="7/10/20 0:40"/>
    <n v="1"/>
    <n v="0"/>
    <s v="Raya Musk"/>
    <x v="3"/>
    <n v="1"/>
    <n v="0"/>
    <s v="NON-PROD"/>
    <s v="DEVELOPMENT,DEVELOPMENT"/>
    <s v="New Ticket"/>
    <d v="2020-09-14T00:00:00"/>
    <s v="NO"/>
  </r>
  <r>
    <n v="111463"/>
    <s v="7/9/20 12:18"/>
    <s v="assdasd testing"/>
    <s v="Jovan Brown"/>
    <s v="jovan_brown@mailinator.com"/>
    <x v="2"/>
    <x v="1"/>
    <s v="Incident / Problem"/>
    <s v="Web"/>
    <s v="Open"/>
    <s v="7/9/20 12:18"/>
    <s v="7/10/20 0:18"/>
    <n v="1"/>
    <n v="0"/>
    <s v="Raya Musk"/>
    <x v="3"/>
    <n v="1"/>
    <n v="0"/>
    <s v="PROD,PROD"/>
    <s v="DEVELOPMENT,DEVELOPMENT"/>
    <s v="New Ticket"/>
    <d v="2020-09-14T00:00:00"/>
    <s v="NO"/>
  </r>
  <r>
    <n v="111462"/>
    <s v="7/9/20 12:12"/>
    <s v="testing not working"/>
    <s v="Jovan Brown"/>
    <s v="jovan_brown@mailinator.com"/>
    <x v="2"/>
    <x v="1"/>
    <s v="Incident / Problem"/>
    <s v="Web"/>
    <s v="Open"/>
    <s v="7/9/20 12:12"/>
    <s v="7/10/20 0:12"/>
    <n v="1"/>
    <n v="0"/>
    <s v="Raya Musk"/>
    <x v="3"/>
    <n v="1"/>
    <n v="0"/>
    <s v="NON-PROD,NON-PROD"/>
    <s v="DEVELOPMENT,DEVELOPMENT"/>
    <s v="New Ticket"/>
    <d v="2020-09-14T00:00:00"/>
    <s v="NO"/>
  </r>
  <r>
    <n v="111461"/>
    <s v="7/9/20 12:09"/>
    <s v="testing ticketing not appearing"/>
    <s v="Jovan Brown"/>
    <s v="jovan_brown@mailinator.com"/>
    <x v="2"/>
    <x v="1"/>
    <s v="Incident / Problem"/>
    <s v="Web"/>
    <s v="Open"/>
    <s v="7/9/20 12:09"/>
    <s v="7/10/20 0:09"/>
    <n v="1"/>
    <n v="0"/>
    <s v="Raya Musk"/>
    <x v="3"/>
    <n v="1"/>
    <n v="0"/>
    <s v="PROD,PROD"/>
    <s v="DEVELOPMENT,DEVELOPMENT"/>
    <s v="New Ticket"/>
    <d v="2020-09-14T00:00:00"/>
    <s v="NO"/>
  </r>
  <r>
    <n v="111460"/>
    <s v="7/9/20 12:06"/>
    <s v="cannot see category in ticketing"/>
    <s v="Jovan Brown"/>
    <s v="jovan_brown@mailinator.com"/>
    <x v="2"/>
    <x v="1"/>
    <s v="Incident / Problem"/>
    <s v="Web"/>
    <s v="Open"/>
    <s v="7/9/20 12:06"/>
    <s v="7/10/20 0:06"/>
    <n v="1"/>
    <n v="0"/>
    <s v="Raya Musk"/>
    <x v="3"/>
    <n v="1"/>
    <n v="0"/>
    <s v="PROD,PROD"/>
    <s v="DEVELOPMENT,DEVELOPMENT"/>
    <s v="New Ticket"/>
    <d v="2020-09-14T00:00:00"/>
    <s v="NO"/>
  </r>
  <r>
    <n v="111413"/>
    <s v="4/17/20 18:29"/>
    <s v="test"/>
    <s v="Jovan Brown"/>
    <s v="jovan_brown@mailinator.com"/>
    <x v="2"/>
    <x v="1"/>
    <s v="Incident / Problem"/>
    <s v="Web"/>
    <s v="Open"/>
    <s v="4/17/20 18:29"/>
    <s v="4/18/20 6:29"/>
    <n v="1"/>
    <n v="0"/>
    <s v="Jose Satary"/>
    <x v="3"/>
    <n v="1"/>
    <n v="0"/>
    <s v="PROD"/>
    <s v="PRODUCTION,PRODUCTION"/>
    <s v="New Ticket"/>
    <e v="#VALUE!"/>
    <e v="#VALUE!"/>
  </r>
  <r>
    <n v="111395"/>
    <s v="3/2/20 16:06"/>
    <s v="Separate Remittance Advices Setup"/>
    <s v="Erick White"/>
    <s v="ewhite@yahoo.com"/>
    <x v="3"/>
    <x v="0"/>
    <s v="Request"/>
    <s v="Web"/>
    <s v="Open"/>
    <s v="3/31/21 11:19"/>
    <s v="9/1/22 4:06"/>
    <n v="0"/>
    <n v="0"/>
    <s v="Jose Satary"/>
    <x v="1"/>
    <n v="112"/>
    <n v="21"/>
    <s v="NON-PROD"/>
    <s v="TEST"/>
    <s v="New Ticket"/>
    <s v="No SLA for Request"/>
    <s v="YES"/>
  </r>
  <r>
    <n v="111119"/>
    <s v="2/4/19 10:56"/>
    <s v="Error adding new tables on Audit Trail"/>
    <s v="Kimberly Jones"/>
    <s v="kjones@outlook.com"/>
    <x v="3"/>
    <x v="0"/>
    <s v="Incident / Problem"/>
    <s v="Web"/>
    <s v="Open"/>
    <s v="3/29/21 14:08"/>
    <s v="8/4/21 22:56"/>
    <n v="0"/>
    <n v="0"/>
    <s v="Jose Satary"/>
    <x v="1"/>
    <n v="76"/>
    <n v="14"/>
    <s v="NON-PROD"/>
    <s v="PRODUCTION"/>
    <s v="New Ticket"/>
    <d v="2019-04-16T00:00:00"/>
    <s v="NO"/>
  </r>
  <r>
    <n v="111543"/>
    <s v="10/27/20 8:23"/>
    <s v="Set Timeout in Oracle Workflow"/>
    <s v="Kian Rogers"/>
    <s v="krogers@mailinator.com"/>
    <x v="3"/>
    <x v="0"/>
    <s v="Request"/>
    <s v="Web"/>
    <s v="Open"/>
    <s v="3/24/21 13:25"/>
    <s v="4/27/23 20:23"/>
    <n v="0"/>
    <n v="0"/>
    <s v="Jose Satary"/>
    <x v="1"/>
    <n v="16"/>
    <n v="1"/>
    <s v="NON-PROD"/>
    <s v="TEST"/>
    <s v="Open "/>
    <s v="No SLA for Request"/>
    <s v="YES"/>
  </r>
  <r>
    <n v="111531"/>
    <s v="10/9/20 11:57"/>
    <s v="Vacation Leave Rule"/>
    <s v="Kian Rogers"/>
    <s v="krogers@mailinator.com"/>
    <x v="3"/>
    <x v="0"/>
    <s v="Request"/>
    <s v="Web"/>
    <s v="Open"/>
    <s v="3/18/21 14:04"/>
    <s v="4/9/23 23:57"/>
    <n v="0"/>
    <n v="0"/>
    <s v="Jose Satary"/>
    <x v="1"/>
    <n v="21"/>
    <n v="2"/>
    <s v="NON-PROD"/>
    <s v="TEST"/>
    <s v="Open "/>
    <s v="No SLA for Request"/>
    <s v="YES"/>
  </r>
  <r>
    <n v="111481"/>
    <s v="8/11/20 9:53"/>
    <s v="Exclude Public Holidays from Absence Duration "/>
    <s v="Kian Rogers"/>
    <s v="krogers@mailinator.com"/>
    <x v="3"/>
    <x v="0"/>
    <s v="Request"/>
    <s v="Web"/>
    <s v="Closed"/>
    <s v="3/5/21 16:53"/>
    <s v="8/12/20 9:53"/>
    <n v="0"/>
    <n v="1"/>
    <s v="Jared Smith"/>
    <x v="1"/>
    <n v="22"/>
    <n v="5"/>
    <s v="NON-PROD"/>
    <s v="TEST"/>
    <s v="Close Ticket"/>
    <s v="No SLA for Request"/>
    <s v="YES"/>
  </r>
  <r>
    <n v="111515"/>
    <s v="9/30/20 22:44"/>
    <s v="Submission of Leave "/>
    <s v="Kian Rogers"/>
    <s v="krogers@mailinator.com"/>
    <x v="3"/>
    <x v="0"/>
    <s v="Request"/>
    <s v="Web"/>
    <s v="Closed"/>
    <s v="2/19/21 16:50"/>
    <s v="10/1/20 22:44"/>
    <n v="0"/>
    <n v="1"/>
    <s v="Jared Smith"/>
    <x v="1"/>
    <n v="23"/>
    <n v="2"/>
    <s v="NON-PROD"/>
    <s v="TEST"/>
    <s v="Close Ticket"/>
    <s v="No SLA for Request"/>
    <s v="YES"/>
  </r>
  <r>
    <n v="111400"/>
    <s v="3/11/20 18:17"/>
    <s v="Assistance for iProcurement Page Personalization"/>
    <s v="Riza Richardson"/>
    <s v="rrichardson@mailinator.com"/>
    <x v="3"/>
    <x v="0"/>
    <s v="Request"/>
    <s v="Web"/>
    <s v="Closed"/>
    <s v="2/16/21 14:18"/>
    <s v="3/12/20 18:17"/>
    <n v="0"/>
    <n v="1"/>
    <s v="Jared Smith"/>
    <x v="1"/>
    <n v="57"/>
    <n v="8"/>
    <s v="NON-PROD"/>
    <s v="PRODUCTION"/>
    <s v="Close Ticket"/>
    <s v="No SLA for Request"/>
    <s v="YES"/>
  </r>
  <r>
    <n v="111578"/>
    <s v="12/10/20 10:42"/>
    <s v="Clear Cache Browser Concern"/>
    <s v="Aurora Miller"/>
    <s v="aurora.miller@outlook.com"/>
    <x v="3"/>
    <x v="0"/>
    <s v="Request"/>
    <s v="Web"/>
    <s v="Closed"/>
    <s v="2/10/21 17:28"/>
    <s v="12/11/20 10:42"/>
    <n v="0"/>
    <n v="1"/>
    <s v="Jared Smith"/>
    <x v="0"/>
    <n v="12"/>
    <n v="1"/>
    <s v="PROD"/>
    <s v="PRODUCTION"/>
    <s v="Close Ticket"/>
    <s v="No SLA for Request"/>
    <s v="YES"/>
  </r>
  <r>
    <n v="111591"/>
    <s v="1/12/21 16:26"/>
    <s v="Instance Connection Details "/>
    <s v="Troy Daniels"/>
    <s v="troy.daniels@outlook.com"/>
    <x v="3"/>
    <x v="0"/>
    <s v="Request"/>
    <s v="Web"/>
    <s v="Closed"/>
    <s v="1/29/21 17:21"/>
    <s v="1/13/21 16:26"/>
    <n v="0"/>
    <n v="1"/>
    <s v="Jared Smith"/>
    <x v="1"/>
    <n v="11"/>
    <n v="2"/>
    <s v="NON-PROD"/>
    <s v="TEST"/>
    <s v="Close Ticket"/>
    <s v="No SLA for Request"/>
    <s v="YES"/>
  </r>
  <r>
    <n v="111508"/>
    <s v="9/28/20 10:43"/>
    <s v="Vacation Leave Issue"/>
    <s v="Kian Rogers"/>
    <s v="krogers@mailinator.com"/>
    <x v="3"/>
    <x v="0"/>
    <s v="Request"/>
    <s v="Web"/>
    <s v="Open"/>
    <s v="1/25/21 12:06"/>
    <s v="3/29/23 22:43"/>
    <n v="0"/>
    <n v="0"/>
    <s v="Jose Satary"/>
    <x v="1"/>
    <n v="15"/>
    <n v="2"/>
    <s v="NON-PROD"/>
    <s v="TEST"/>
    <s v="Open "/>
    <s v="No SLA for Request"/>
    <s v="YES"/>
  </r>
  <r>
    <n v="111589"/>
    <s v="1/6/21 15:26"/>
    <s v="View Leave Balance Error Page"/>
    <s v="Kian Rogers"/>
    <s v="krogers@mailinator.com"/>
    <x v="3"/>
    <x v="0"/>
    <s v="Incident / Problem"/>
    <s v="Web"/>
    <s v="Closed"/>
    <s v="1/18/21 18:05"/>
    <s v="1/7/21 3:26"/>
    <n v="0"/>
    <n v="1"/>
    <s v="Jared Smith"/>
    <x v="1"/>
    <n v="6"/>
    <n v="2"/>
    <s v="NON-PROD"/>
    <s v="TEST"/>
    <s v="Close Ticket"/>
    <d v="2021-06-15T00:00:00"/>
    <s v="NO"/>
  </r>
  <r>
    <n v="111445"/>
    <s v="6/16/20 9:27"/>
    <s v="Procedure or Document about Refreshing DB"/>
    <s v="Aurora Miller"/>
    <s v="aurora.miller@outlook.com"/>
    <x v="3"/>
    <x v="0"/>
    <s v="Request"/>
    <s v="Web"/>
    <s v="Open"/>
    <s v="12/11/20 20:13"/>
    <s v="12/15/22 21:27"/>
    <n v="0"/>
    <n v="0"/>
    <s v="Jose Satary"/>
    <x v="0"/>
    <n v="4"/>
    <n v="0"/>
    <s v="NON-PROD"/>
    <s v="DEVELOPMENT"/>
    <s v="New Ticket"/>
    <s v="No SLA for Request"/>
    <s v="YES"/>
  </r>
  <r>
    <n v="111579"/>
    <s v="12/11/20 15:46"/>
    <s v="SPMS Report"/>
    <s v="Jane Wilberts"/>
    <s v="jwilberts@mailinator.com"/>
    <x v="3"/>
    <x v="0"/>
    <s v="Request"/>
    <s v="Web"/>
    <s v="Open"/>
    <s v="12/11/20 15:46"/>
    <s v="6/12/23 3:46"/>
    <n v="0"/>
    <n v="1"/>
    <s v="Jose Satary"/>
    <x v="1"/>
    <n v="4"/>
    <n v="0"/>
    <s v="NON-PROD"/>
    <s v="TEST"/>
    <s v="New Ticket"/>
    <s v="No SLA for Request"/>
    <s v="YES"/>
  </r>
  <r>
    <n v="111540"/>
    <s v="10/22/20 15:55"/>
    <s v="Training Process Name"/>
    <s v="Troy Daniels"/>
    <s v="troy.daniels@outlook.com"/>
    <x v="3"/>
    <x v="0"/>
    <s v="Request"/>
    <s v="Web"/>
    <s v="Open"/>
    <s v="11/20/20 16:25"/>
    <s v="4/23/23 3:55"/>
    <n v="0"/>
    <n v="0"/>
    <s v="Jose Satary"/>
    <x v="1"/>
    <n v="5"/>
    <n v="0"/>
    <s v="NON-PROD"/>
    <s v="TEST"/>
    <s v="New Ticket"/>
    <s v="No SLA for Request"/>
    <s v="YES"/>
  </r>
  <r>
    <n v="111537"/>
    <s v="10/19/20 18:30"/>
    <s v="Application of Leave Error"/>
    <s v="Kian Rogers"/>
    <s v="krogers@mailinator.com"/>
    <x v="3"/>
    <x v="0"/>
    <s v="Incident / Problem"/>
    <s v="Web"/>
    <s v="Open"/>
    <s v="10/19/20 18:30"/>
    <s v="4/20/23 6:30"/>
    <n v="0"/>
    <n v="1"/>
    <s v="Jose Satary"/>
    <x v="1"/>
    <n v="4"/>
    <n v="1"/>
    <s v="NON-PROD"/>
    <s v="TEST"/>
    <s v="Open "/>
    <e v="#VALUE!"/>
    <e v="#VALUE!"/>
  </r>
  <r>
    <n v="111532"/>
    <s v="10/9/20 15:19"/>
    <s v="9.2 Dev DB backup, then restore to 9.2 Test"/>
    <s v="Aurora Miller"/>
    <s v="aurora.miller@outlook.com"/>
    <x v="3"/>
    <x v="0"/>
    <s v="Request"/>
    <s v="Web"/>
    <s v="Open"/>
    <s v="10/9/20 15:20"/>
    <s v="4/10/23 3:19"/>
    <n v="0"/>
    <n v="1"/>
    <s v="Jose Satary"/>
    <x v="0"/>
    <n v="2"/>
    <n v="0"/>
    <s v="NON-PROD"/>
    <s v="DEVELOPMENT"/>
    <s v="New Ticket"/>
    <s v="No SLA for Request"/>
    <s v="YES"/>
  </r>
  <r>
    <n v="111477"/>
    <s v="7/27/20 14:44"/>
    <s v="Apply Patch"/>
    <s v="Aurora Miller"/>
    <s v="aurora.miller@outlook.com"/>
    <x v="3"/>
    <x v="0"/>
    <s v="Request"/>
    <s v="Web"/>
    <s v="Closed"/>
    <s v="9/1/20 17:52"/>
    <s v="7/28/20 2:44"/>
    <n v="0"/>
    <n v="1"/>
    <s v="Jared Smith"/>
    <x v="0"/>
    <n v="5"/>
    <n v="0"/>
    <s v="NON-PROD"/>
    <s v="DEVELOPMENT"/>
    <s v="Close Ticket"/>
    <s v="No SLA for Request"/>
    <s v="YES"/>
  </r>
  <r>
    <n v="111472"/>
    <s v="7/17/20 10:47"/>
    <s v="Error upon saving template"/>
    <s v="Marvin Peters"/>
    <s v="mpeters@outlook.com"/>
    <x v="3"/>
    <x v="0"/>
    <s v="Incident / Problem"/>
    <s v="Web"/>
    <s v="Closed"/>
    <s v="7/28/20 18:12"/>
    <s v="7/17/20 22:47"/>
    <n v="0"/>
    <n v="1"/>
    <s v="Jared Smith"/>
    <x v="0"/>
    <n v="18"/>
    <n v="1"/>
    <s v="NON-PROD"/>
    <s v="DEVELOPMENT"/>
    <s v="Close Ticket"/>
    <e v="#VALUE!"/>
    <e v="#VALUE!"/>
  </r>
  <r>
    <n v="111465"/>
    <s v="7/9/20 12:28"/>
    <s v="test"/>
    <s v="Jovan Brown"/>
    <s v="jovan_brown@mailinator.com"/>
    <x v="3"/>
    <x v="1"/>
    <s v="Incident / Problem"/>
    <s v="Web"/>
    <s v="Open"/>
    <s v="7/9/20 12:28"/>
    <s v="7/10/20 0:28"/>
    <n v="1"/>
    <n v="0"/>
    <s v="Raya Musk"/>
    <x v="3"/>
    <n v="1"/>
    <n v="0"/>
    <s v="NON-PROD,NON-PROD"/>
    <s v="TEST,TEST"/>
    <s v="New Ticket"/>
    <d v="2020-09-21T00:00:00"/>
    <s v="NO"/>
  </r>
  <r>
    <n v="111414"/>
    <s v="4/17/20 19:20"/>
    <s v="Run SQR file in CS 9.2"/>
    <s v="John Brown"/>
    <s v="jbrown@outlook.com"/>
    <x v="3"/>
    <x v="0"/>
    <s v="Request"/>
    <s v="Web"/>
    <s v="Open"/>
    <s v="6/1/20 10:56"/>
    <s v="10/17/22 7:20"/>
    <n v="0"/>
    <n v="0"/>
    <s v="Raya Musk"/>
    <x v="0"/>
    <n v="7"/>
    <n v="0"/>
    <s v="NON-PROD"/>
    <s v="DEVELOPMENT"/>
    <s v="New Ticket"/>
    <s v="No SLA for Request"/>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3CB860-121A-4CFA-9B08-7E17181279B5}" name="PivotChar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D3" firstHeaderRow="1" firstDataRow="2" firstDataCol="1"/>
  <pivotFields count="6">
    <pivotField allDrilled="1" subtotalTop="0" showAll="0" dataSourceSort="1" defaultSubtotal="0" defaultAttributeDrillState="1"/>
    <pivotField axis="axisCol"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Items count="1">
    <i/>
  </rowItems>
  <colFields count="1">
    <field x="1"/>
  </colFields>
  <colItems count="3">
    <i>
      <x/>
    </i>
    <i>
      <x v="1"/>
    </i>
    <i t="grand">
      <x/>
    </i>
  </colItems>
  <dataFields count="1">
    <dataField name="Count of Ticket Number" fld="2" subtotal="count" baseField="0" baseItem="0"/>
  </dataFields>
  <chartFormats count="7">
    <chartFormat chart="0" format="205" series="1">
      <pivotArea type="data" outline="0" fieldPosition="0">
        <references count="1">
          <reference field="1" count="1" selected="0">
            <x v="1"/>
          </reference>
        </references>
      </pivotArea>
    </chartFormat>
    <chartFormat chart="0" format="206" series="1">
      <pivotArea type="data" outline="0" fieldPosition="0">
        <references count="1">
          <reference field="1" count="1" selected="0">
            <x v="2"/>
          </reference>
        </references>
      </pivotArea>
    </chartFormat>
    <chartFormat chart="0" format="207" series="1">
      <pivotArea type="data" outline="0" fieldPosition="0">
        <references count="1">
          <reference field="1" count="1" selected="0">
            <x v="0"/>
          </reference>
        </references>
      </pivotArea>
    </chartFormat>
    <chartFormat chart="0" format="208" series="1">
      <pivotArea type="data" outline="0" fieldPosition="0">
        <references count="1">
          <reference field="4294967294" count="1" selected="0">
            <x v="0"/>
          </reference>
        </references>
      </pivotArea>
    </chartFormat>
    <chartFormat chart="0" format="209" series="1">
      <pivotArea type="data" outline="0" fieldPosition="0">
        <references count="2">
          <reference field="4294967294" count="1" selected="0">
            <x v="0"/>
          </reference>
          <reference field="1" count="1" selected="0">
            <x v="1"/>
          </reference>
        </references>
      </pivotArea>
    </chartFormat>
    <chartFormat chart="0" format="210" series="1">
      <pivotArea type="data" outline="0" fieldPosition="0">
        <references count="2">
          <reference field="4294967294" count="1" selected="0">
            <x v="0"/>
          </reference>
          <reference field="1" count="1" selected="0">
            <x v="2"/>
          </reference>
        </references>
      </pivotArea>
    </chartFormat>
    <chartFormat chart="0" format="211" series="1">
      <pivotArea type="data" outline="0" fieldPosition="0">
        <references count="2">
          <reference field="4294967294" count="1" selected="0">
            <x v="0"/>
          </reference>
          <reference field="1" count="1" selected="0">
            <x v="0"/>
          </reference>
        </references>
      </pivotArea>
    </chartFormat>
  </chartFormats>
  <pivotHierarchies count="28">
    <pivotHierarchy dragToData="1"/>
    <pivotHierarchy dragToData="1"/>
    <pivotHierarchy dragToData="1"/>
    <pivotHierarchy dragToData="1"/>
    <pivotHierarchy dragToData="1"/>
    <pivotHierarchy multipleItemSelectionAllowed="1" dragToData="1">
      <members count="1" level="1">
        <member name="[Range].[Priority].&amp;[Low]"/>
      </members>
    </pivotHierarchy>
    <pivotHierarchy multipleItemSelectionAllowed="1" dragToData="1">
      <members count="1" level="1">
        <member name="[Range].[Department].&amp;[SAP JDE Support Department]"/>
      </members>
    </pivotHierarchy>
    <pivotHierarchy dragToData="1"/>
    <pivotHierarchy multipleItemSelectionAllowed="1" dragToData="1">
      <members count="1" level="1">
        <member name="[Range].[Source].&amp;[Web]"/>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ange].[Breached SLA].&amp;[YES]"/>
      </members>
    </pivotHierarchy>
    <pivotHierarchy dragToRow="0" dragToCol="0" dragToPage="0" dragToData="1"/>
    <pivotHierarchy dragToRow="0" dragToCol="0" dragToPage="0" dragToData="1"/>
    <pivotHierarchy dragToData="1"/>
    <pivotHierarchy dragToData="1"/>
    <pivotHierarchy dragToData="1" caption="Count of Ticket Number"/>
  </pivotHierarchies>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1" columnCount="3" cacheId="231876978">
        <x15:pivotRow count="3">
          <x15:c>
            <x15:v>6</x15:v>
          </x15:c>
          <x15:c>
            <x15:v>9</x15:v>
          </x15:c>
          <x15:c>
            <x15:v>15</x15:v>
          </x15:c>
        </x15:pivotRow>
      </x15:pivotTableData>
    </ext>
    <ext xmlns:x15="http://schemas.microsoft.com/office/spreadsheetml/2010/11/main" uri="{E67621CE-5B39-4880-91FE-76760E9C1902}">
      <x15:pivotTableUISettings sourceDataName="WorksheetConnection_cleaned_helpdesk_tickets!$B$1:$X$195">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CEBEF8-6986-40BE-9A42-65409C64D5E4}"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Teams">
  <location ref="A12:B19" firstHeaderRow="1" firstDataRow="1" firstDataCol="1"/>
  <pivotFields count="23">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7">
        <item x="4"/>
        <item x="3"/>
        <item x="1"/>
        <item x="2"/>
        <item x="5"/>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5"/>
  </rowFields>
  <rowItems count="7">
    <i>
      <x/>
    </i>
    <i>
      <x v="1"/>
    </i>
    <i>
      <x v="2"/>
    </i>
    <i>
      <x v="3"/>
    </i>
    <i>
      <x v="4"/>
    </i>
    <i>
      <x v="5"/>
    </i>
    <i t="grand">
      <x/>
    </i>
  </rowItems>
  <colItems count="1">
    <i/>
  </colItems>
  <dataFields count="1">
    <dataField name="Total No of Tickets by Team" fld="15" subtotal="count" baseField="0" baseItem="0"/>
  </dataFields>
  <pivotTableStyleInfo name="PivotStyleMedium6"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3E28E6-84A2-42AE-86B2-275C9C8A1ADE}"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iority">
  <location ref="A3:B8" firstHeaderRow="1" firstDataRow="1" firstDataCol="1"/>
  <pivotFields count="23">
    <pivotField showAll="0"/>
    <pivotField showAll="0"/>
    <pivotField showAll="0"/>
    <pivotField showAll="0"/>
    <pivotField showAll="0"/>
    <pivotField axis="axisRow" dataField="1" showAll="0">
      <items count="5">
        <item x="0"/>
        <item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Total no of Tickets by Priority" fld="5" subtotal="count" baseField="0" baseItem="0"/>
  </dataFields>
  <formats count="12">
    <format dxfId="11">
      <pivotArea collapsedLevelsAreSubtotals="1" fieldPosition="0">
        <references count="1">
          <reference field="5" count="1">
            <x v="0"/>
          </reference>
        </references>
      </pivotArea>
    </format>
    <format dxfId="10">
      <pivotArea dataOnly="0" labelOnly="1" fieldPosition="0">
        <references count="1">
          <reference field="5" count="1">
            <x v="0"/>
          </reference>
        </references>
      </pivotArea>
    </format>
    <format dxfId="9">
      <pivotArea collapsedLevelsAreSubtotals="1" fieldPosition="0">
        <references count="1">
          <reference field="5" count="1">
            <x v="1"/>
          </reference>
        </references>
      </pivotArea>
    </format>
    <format dxfId="8">
      <pivotArea dataOnly="0" labelOnly="1" fieldPosition="0">
        <references count="1">
          <reference field="5" count="1">
            <x v="1"/>
          </reference>
        </references>
      </pivotArea>
    </format>
    <format dxfId="7">
      <pivotArea collapsedLevelsAreSubtotals="1" fieldPosition="0">
        <references count="1">
          <reference field="5" count="1">
            <x v="1"/>
          </reference>
        </references>
      </pivotArea>
    </format>
    <format dxfId="6">
      <pivotArea dataOnly="0" labelOnly="1" fieldPosition="0">
        <references count="1">
          <reference field="5" count="1">
            <x v="1"/>
          </reference>
        </references>
      </pivotArea>
    </format>
    <format dxfId="5">
      <pivotArea collapsedLevelsAreSubtotals="1" fieldPosition="0">
        <references count="1">
          <reference field="5" count="1">
            <x v="2"/>
          </reference>
        </references>
      </pivotArea>
    </format>
    <format dxfId="4">
      <pivotArea dataOnly="0" labelOnly="1" fieldPosition="0">
        <references count="1">
          <reference field="5" count="1">
            <x v="2"/>
          </reference>
        </references>
      </pivotArea>
    </format>
    <format dxfId="3">
      <pivotArea collapsedLevelsAreSubtotals="1" fieldPosition="0">
        <references count="1">
          <reference field="5" count="1">
            <x v="2"/>
          </reference>
        </references>
      </pivotArea>
    </format>
    <format dxfId="2">
      <pivotArea dataOnly="0" labelOnly="1" fieldPosition="0">
        <references count="1">
          <reference field="5" count="1">
            <x v="2"/>
          </reference>
        </references>
      </pivotArea>
    </format>
    <format dxfId="1">
      <pivotArea field="5" type="button" dataOnly="0" labelOnly="1" outline="0" axis="axisRow" fieldPosition="0"/>
    </format>
    <format dxfId="0">
      <pivotArea dataOnly="0" labelOnly="1" outline="0" axis="axisValues" fieldPosition="0"/>
    </format>
  </formats>
  <pivotTableStyleInfo name="PivotStyleDark11"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ority" xr10:uid="{F1590B4F-E7F4-45B9-8450-E636231A4E77}" sourceName="[Range].[Priority]">
  <data>
    <olap pivotCacheId="546101390">
      <levels count="2">
        <level uniqueName="[Range].[Priority].[(All)]" sourceCaption="(All)" count="0"/>
        <level uniqueName="[Range].[Priority].[Priority]" sourceCaption="Priority" count="4">
          <ranges>
            <range startItem="0">
              <i n="[Range].[Priority].&amp;[Emergency]" c="Emergency"/>
              <i n="[Range].[Priority].&amp;[High]" c="High"/>
              <i n="[Range].[Priority].&amp;[Low]" c="Low"/>
              <i n="[Range].[Priority].&amp;[Normal]" c="Normal"/>
            </range>
          </ranges>
        </level>
      </levels>
      <selections count="1">
        <selection n="[Range].[Priority].&amp;[Low]"/>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 xr10:uid="{FE37AA47-D5B4-4F85-BDFB-864FC46FB1F7}" sourceName="[Range].[Source]">
  <data>
    <olap pivotCacheId="546101390">
      <levels count="2">
        <level uniqueName="[Range].[Source].[(All)]" sourceCaption="(All)" count="0"/>
        <level uniqueName="[Range].[Source].[Source]" sourceCaption="Source" count="4">
          <ranges>
            <range startItem="0">
              <i n="[Range].[Source].&amp;[Web]" c="Web"/>
              <i n="[Range].[Source].&amp;[Email]" c="Email" nd="1"/>
              <i n="[Range].[Source].&amp;[Other]" c="Other" nd="1"/>
              <i n="[Range].[Source].&amp;[Phone]" c="Phone" nd="1"/>
            </range>
          </ranges>
        </level>
      </levels>
      <selections count="1">
        <selection n="[Range].[Source].&amp;[Web]"/>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4AE06E40-58F8-4999-B476-13D02A08D8A7}" sourceName="[Range].[Type]">
  <data>
    <olap pivotCacheId="546101390">
      <levels count="2">
        <level uniqueName="[Range].[Type].[(All)]" sourceCaption="(All)" count="0"/>
        <level uniqueName="[Range].[Type].[Type]" sourceCaption="Type" count="2">
          <ranges>
            <range startItem="0">
              <i n="[Range].[Type].&amp;[Request]" c="Request"/>
              <i n="[Range].[Type].&amp;[Incident / Problem]" c="Incident / Problem" nd="1"/>
            </range>
          </ranges>
        </level>
      </levels>
      <selections count="1">
        <selection n="[Range].[Type].[All]"/>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0CB7C7D-28E3-4026-B4C1-5D3C470BB767}" sourceName="[Range].[Department]">
  <data>
    <olap pivotCacheId="546101390">
      <levels count="2">
        <level uniqueName="[Range].[Department].[(All)]" sourceCaption="(All)" count="0"/>
        <level uniqueName="[Range].[Department].[Department]" sourceCaption="Department" count="2">
          <ranges>
            <range startItem="0">
              <i n="[Range].[Department].&amp;[SAP JDE Support Department]" c="SAP JDE Support Department"/>
              <i n="[Range].[Department].&amp;[Internal Technical Department]" c="Internal Technical Department" nd="1"/>
            </range>
          </ranges>
        </level>
      </levels>
      <selections count="1">
        <selection n="[Range].[Department].&amp;[SAP JDE Support Department]"/>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eached_SLA" xr10:uid="{6448BAD8-ED95-4A2D-ACBA-F397A4BAD61C}" sourceName="[Range].[Breached SLA]">
  <data>
    <olap pivotCacheId="546101390">
      <levels count="2">
        <level uniqueName="[Range].[Breached SLA].[(All)]" sourceCaption="(All)" count="0"/>
        <level uniqueName="[Range].[Breached SLA].[Breached SLA]" sourceCaption="Breached SLA" count="3">
          <ranges>
            <range startItem="0">
              <i n="[Range].[Breached SLA].&amp;[#VALUE!]" c="#VALUE!"/>
              <i n="[Range].[Breached SLA].&amp;[NO]" c="NO"/>
              <i n="[Range].[Breached SLA].&amp;[YES]" c="YES"/>
            </range>
          </ranges>
        </level>
      </levels>
      <selections count="1">
        <selection n="[Range].[Breached SLA].&amp;[YES]"/>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ority" xr10:uid="{C1EB3478-3A33-40A6-8C5E-47952112BBB9}" cache="Slicer_Priority" caption="Priority" level="1" rowHeight="241300"/>
  <slicer name="Source" xr10:uid="{133E679D-BBF9-48E2-B97E-D25B11A96CC8}" cache="Slicer_Source" caption="Source" level="1" rowHeight="241300"/>
  <slicer name="Type" xr10:uid="{A414D6EC-5248-4429-ABC5-0C8EF77457DB}" cache="Slicer_Type" caption="Type" level="1" rowHeight="241300"/>
  <slicer name="Department" xr10:uid="{CF00C546-5127-4431-B817-CC6AF68717EF}" cache="Slicer_Department" caption="Department" level="1" rowHeight="241300"/>
  <slicer name="Breached SLA" xr10:uid="{53769A98-4B8B-4995-8CAF-31608DBCFBCF}" cache="Slicer_Breached_SLA" caption="Breached SLA"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5"/>
  <sheetViews>
    <sheetView tabSelected="1" topLeftCell="K177" workbookViewId="0">
      <selection activeCell="X2" sqref="X2"/>
    </sheetView>
  </sheetViews>
  <sheetFormatPr baseColWidth="10" defaultColWidth="8.83203125" defaultRowHeight="15" x14ac:dyDescent="0.2"/>
  <cols>
    <col min="3" max="3" width="13.5" style="7" bestFit="1" customWidth="1"/>
    <col min="4" max="6" width="8.6640625" customWidth="1"/>
    <col min="7" max="7" width="9.83203125" bestFit="1" customWidth="1"/>
    <col min="8" max="8" width="26.5" bestFit="1" customWidth="1"/>
    <col min="9" max="9" width="16.33203125" style="4" bestFit="1" customWidth="1"/>
    <col min="10" max="21" width="8.6640625" customWidth="1"/>
    <col min="22" max="22" width="23.83203125" bestFit="1" customWidth="1"/>
    <col min="23" max="23" width="16.6640625" bestFit="1" customWidth="1"/>
    <col min="25" max="25" width="45.83203125" bestFit="1" customWidth="1"/>
    <col min="26" max="27" width="5.5" bestFit="1" customWidth="1"/>
  </cols>
  <sheetData>
    <row r="1" spans="1:25" x14ac:dyDescent="0.2">
      <c r="B1" s="1" t="s">
        <v>0</v>
      </c>
      <c r="C1" s="6" t="s">
        <v>1</v>
      </c>
      <c r="D1" s="1" t="s">
        <v>2</v>
      </c>
      <c r="E1" s="1" t="s">
        <v>3</v>
      </c>
      <c r="F1" s="1" t="s">
        <v>4</v>
      </c>
      <c r="G1" s="1" t="s">
        <v>5</v>
      </c>
      <c r="H1" s="1" t="s">
        <v>6</v>
      </c>
      <c r="I1" s="3" t="s">
        <v>7</v>
      </c>
      <c r="J1" s="1" t="s">
        <v>8</v>
      </c>
      <c r="K1" s="1" t="s">
        <v>9</v>
      </c>
      <c r="L1" s="1" t="s">
        <v>10</v>
      </c>
      <c r="M1" s="1" t="s">
        <v>11</v>
      </c>
      <c r="N1" s="1" t="s">
        <v>12</v>
      </c>
      <c r="O1" s="1" t="s">
        <v>13</v>
      </c>
      <c r="P1" s="1" t="s">
        <v>14</v>
      </c>
      <c r="Q1" s="1" t="s">
        <v>15</v>
      </c>
      <c r="R1" s="1" t="s">
        <v>16</v>
      </c>
      <c r="S1" s="1" t="s">
        <v>17</v>
      </c>
      <c r="T1" s="1" t="s">
        <v>18</v>
      </c>
      <c r="U1" s="1" t="s">
        <v>19</v>
      </c>
      <c r="V1" s="1" t="s">
        <v>20</v>
      </c>
      <c r="W1" s="2" t="s">
        <v>861</v>
      </c>
      <c r="X1" s="2" t="s">
        <v>862</v>
      </c>
      <c r="Y1" s="2"/>
    </row>
    <row r="2" spans="1:25" x14ac:dyDescent="0.2">
      <c r="A2" s="1">
        <v>0</v>
      </c>
      <c r="B2">
        <v>111636</v>
      </c>
      <c r="C2" s="7" t="s">
        <v>21</v>
      </c>
      <c r="D2" t="s">
        <v>215</v>
      </c>
      <c r="E2" t="s">
        <v>397</v>
      </c>
      <c r="F2" t="s">
        <v>427</v>
      </c>
      <c r="G2" t="s">
        <v>457</v>
      </c>
      <c r="H2" t="s">
        <v>461</v>
      </c>
      <c r="I2" s="4" t="s">
        <v>463</v>
      </c>
      <c r="J2" t="s">
        <v>465</v>
      </c>
      <c r="K2" t="s">
        <v>469</v>
      </c>
      <c r="L2" t="s">
        <v>472</v>
      </c>
      <c r="M2" t="s">
        <v>634</v>
      </c>
      <c r="N2">
        <v>0</v>
      </c>
      <c r="O2">
        <v>1</v>
      </c>
      <c r="P2" t="s">
        <v>825</v>
      </c>
      <c r="Q2" t="s">
        <v>831</v>
      </c>
      <c r="R2">
        <v>16</v>
      </c>
      <c r="S2">
        <v>2</v>
      </c>
      <c r="T2" t="s">
        <v>837</v>
      </c>
      <c r="U2" t="s">
        <v>841</v>
      </c>
      <c r="V2" t="s">
        <v>847</v>
      </c>
      <c r="W2" s="5">
        <f t="shared" ref="W2:W65" si="0">IF(I2="Request","No SLA for Request",IF(AND(G2="High",I2="Incident / Problem"),WORKDAY(C2,3,0),IF(AND(G2="Low",I2="Incident / Problem"),WORKDAY(C2,10,0),IF(AND(G2="Normal",I2="Incident / Problem"),WORKDAY(C2,5,0),IF(AND(G2="Emergency",I2="Incident / Problem"),WORKDAY(C2,0.1667,0))))))</f>
        <v>44533</v>
      </c>
      <c r="X2" t="str">
        <f t="shared" ref="X2:X33" si="1">IF(W2&gt;L2,"YES","NO")</f>
        <v>NO</v>
      </c>
    </row>
    <row r="3" spans="1:25" x14ac:dyDescent="0.2">
      <c r="A3" s="1">
        <v>1</v>
      </c>
      <c r="B3">
        <v>111632</v>
      </c>
      <c r="C3" s="7" t="s">
        <v>22</v>
      </c>
      <c r="D3" t="s">
        <v>216</v>
      </c>
      <c r="E3" t="s">
        <v>398</v>
      </c>
      <c r="F3" t="s">
        <v>428</v>
      </c>
      <c r="G3" t="s">
        <v>457</v>
      </c>
      <c r="H3" t="s">
        <v>461</v>
      </c>
      <c r="I3" s="4" t="s">
        <v>463</v>
      </c>
      <c r="J3" t="s">
        <v>465</v>
      </c>
      <c r="K3" t="s">
        <v>470</v>
      </c>
      <c r="L3" t="s">
        <v>473</v>
      </c>
      <c r="M3" t="s">
        <v>635</v>
      </c>
      <c r="N3">
        <v>1</v>
      </c>
      <c r="O3">
        <v>1</v>
      </c>
      <c r="P3" t="s">
        <v>826</v>
      </c>
      <c r="Q3" t="s">
        <v>832</v>
      </c>
      <c r="R3">
        <v>28</v>
      </c>
      <c r="S3">
        <v>6</v>
      </c>
      <c r="T3" t="s">
        <v>837</v>
      </c>
      <c r="U3" t="s">
        <v>841</v>
      </c>
      <c r="V3" t="s">
        <v>847</v>
      </c>
      <c r="W3" s="5">
        <f t="shared" si="0"/>
        <v>44265</v>
      </c>
      <c r="X3" t="str">
        <f t="shared" si="1"/>
        <v>NO</v>
      </c>
    </row>
    <row r="4" spans="1:25" x14ac:dyDescent="0.2">
      <c r="A4" s="1">
        <v>2</v>
      </c>
      <c r="B4">
        <v>111621</v>
      </c>
      <c r="C4" s="7" t="s">
        <v>23</v>
      </c>
      <c r="D4" t="s">
        <v>217</v>
      </c>
      <c r="E4" t="s">
        <v>399</v>
      </c>
      <c r="F4" t="s">
        <v>429</v>
      </c>
      <c r="G4" t="s">
        <v>457</v>
      </c>
      <c r="H4" t="s">
        <v>462</v>
      </c>
      <c r="I4" s="4" t="s">
        <v>463</v>
      </c>
      <c r="J4" t="s">
        <v>465</v>
      </c>
      <c r="K4" t="s">
        <v>469</v>
      </c>
      <c r="L4" t="s">
        <v>474</v>
      </c>
      <c r="M4" t="s">
        <v>636</v>
      </c>
      <c r="N4">
        <v>0</v>
      </c>
      <c r="O4">
        <v>1</v>
      </c>
      <c r="P4" t="s">
        <v>825</v>
      </c>
      <c r="Q4" t="s">
        <v>833</v>
      </c>
      <c r="R4">
        <v>5</v>
      </c>
      <c r="S4">
        <v>1</v>
      </c>
      <c r="T4" t="s">
        <v>837</v>
      </c>
      <c r="U4" t="s">
        <v>841</v>
      </c>
      <c r="V4" t="s">
        <v>847</v>
      </c>
      <c r="W4" s="5">
        <f t="shared" si="0"/>
        <v>44249</v>
      </c>
      <c r="X4" t="str">
        <f t="shared" si="1"/>
        <v>NO</v>
      </c>
    </row>
    <row r="5" spans="1:25" x14ac:dyDescent="0.2">
      <c r="A5" s="1">
        <v>3</v>
      </c>
      <c r="B5">
        <v>111608</v>
      </c>
      <c r="C5" s="7" t="s">
        <v>24</v>
      </c>
      <c r="D5" t="s">
        <v>218</v>
      </c>
      <c r="E5" t="s">
        <v>400</v>
      </c>
      <c r="F5" t="s">
        <v>430</v>
      </c>
      <c r="G5" t="s">
        <v>457</v>
      </c>
      <c r="H5" t="s">
        <v>461</v>
      </c>
      <c r="I5" s="4" t="s">
        <v>463</v>
      </c>
      <c r="J5" t="s">
        <v>465</v>
      </c>
      <c r="K5" t="s">
        <v>469</v>
      </c>
      <c r="L5" t="s">
        <v>475</v>
      </c>
      <c r="M5" t="s">
        <v>637</v>
      </c>
      <c r="N5">
        <v>0</v>
      </c>
      <c r="O5">
        <v>1</v>
      </c>
      <c r="P5" t="s">
        <v>825</v>
      </c>
      <c r="Q5" t="s">
        <v>832</v>
      </c>
      <c r="R5">
        <v>12</v>
      </c>
      <c r="S5">
        <v>1</v>
      </c>
      <c r="T5" t="s">
        <v>837</v>
      </c>
      <c r="U5" t="s">
        <v>841</v>
      </c>
      <c r="V5" t="s">
        <v>848</v>
      </c>
      <c r="W5" s="5">
        <f t="shared" si="0"/>
        <v>44242</v>
      </c>
      <c r="X5" t="str">
        <f t="shared" si="1"/>
        <v>NO</v>
      </c>
    </row>
    <row r="6" spans="1:25" x14ac:dyDescent="0.2">
      <c r="A6" s="1">
        <v>4</v>
      </c>
      <c r="B6">
        <v>111596</v>
      </c>
      <c r="C6" s="7" t="s">
        <v>25</v>
      </c>
      <c r="D6" t="s">
        <v>219</v>
      </c>
      <c r="E6" t="s">
        <v>400</v>
      </c>
      <c r="F6" t="s">
        <v>430</v>
      </c>
      <c r="G6" t="s">
        <v>457</v>
      </c>
      <c r="H6" t="s">
        <v>461</v>
      </c>
      <c r="I6" s="4" t="s">
        <v>463</v>
      </c>
      <c r="J6" t="s">
        <v>465</v>
      </c>
      <c r="K6" t="s">
        <v>469</v>
      </c>
      <c r="L6" t="s">
        <v>476</v>
      </c>
      <c r="M6" t="s">
        <v>638</v>
      </c>
      <c r="N6">
        <v>0</v>
      </c>
      <c r="O6">
        <v>1</v>
      </c>
      <c r="P6" t="s">
        <v>825</v>
      </c>
      <c r="Q6" t="s">
        <v>832</v>
      </c>
      <c r="R6">
        <v>7</v>
      </c>
      <c r="S6">
        <v>1</v>
      </c>
      <c r="T6" t="s">
        <v>837</v>
      </c>
      <c r="U6" t="s">
        <v>841</v>
      </c>
      <c r="V6" t="s">
        <v>848</v>
      </c>
      <c r="W6" s="5">
        <f t="shared" si="0"/>
        <v>44218</v>
      </c>
      <c r="X6" t="str">
        <f t="shared" si="1"/>
        <v>NO</v>
      </c>
    </row>
    <row r="7" spans="1:25" x14ac:dyDescent="0.2">
      <c r="A7" s="1">
        <v>5</v>
      </c>
      <c r="B7">
        <v>111491</v>
      </c>
      <c r="C7" s="7" t="s">
        <v>26</v>
      </c>
      <c r="D7" t="s">
        <v>220</v>
      </c>
      <c r="E7" t="s">
        <v>401</v>
      </c>
      <c r="F7" t="s">
        <v>431</v>
      </c>
      <c r="G7" t="s">
        <v>457</v>
      </c>
      <c r="H7" t="s">
        <v>461</v>
      </c>
      <c r="I7" s="4" t="s">
        <v>463</v>
      </c>
      <c r="J7" t="s">
        <v>465</v>
      </c>
      <c r="K7" t="s">
        <v>469</v>
      </c>
      <c r="L7" t="s">
        <v>477</v>
      </c>
      <c r="M7" t="s">
        <v>639</v>
      </c>
      <c r="N7">
        <v>0</v>
      </c>
      <c r="O7">
        <v>1</v>
      </c>
      <c r="P7" t="s">
        <v>825</v>
      </c>
      <c r="Q7" t="s">
        <v>831</v>
      </c>
      <c r="R7">
        <v>11</v>
      </c>
      <c r="S7">
        <v>1</v>
      </c>
      <c r="T7" t="s">
        <v>837</v>
      </c>
      <c r="U7" t="s">
        <v>841</v>
      </c>
      <c r="V7" t="s">
        <v>848</v>
      </c>
      <c r="W7" s="5">
        <f t="shared" si="0"/>
        <v>44063</v>
      </c>
      <c r="X7" t="str">
        <f t="shared" si="1"/>
        <v>NO</v>
      </c>
    </row>
    <row r="8" spans="1:25" x14ac:dyDescent="0.2">
      <c r="A8" s="1">
        <v>6</v>
      </c>
      <c r="B8">
        <v>111571</v>
      </c>
      <c r="C8" s="7" t="s">
        <v>27</v>
      </c>
      <c r="D8" t="s">
        <v>221</v>
      </c>
      <c r="E8" t="s">
        <v>401</v>
      </c>
      <c r="F8" t="s">
        <v>431</v>
      </c>
      <c r="G8" t="s">
        <v>457</v>
      </c>
      <c r="H8" t="s">
        <v>461</v>
      </c>
      <c r="I8" s="4" t="s">
        <v>463</v>
      </c>
      <c r="J8" t="s">
        <v>465</v>
      </c>
      <c r="K8" t="s">
        <v>469</v>
      </c>
      <c r="L8" t="s">
        <v>478</v>
      </c>
      <c r="M8" t="s">
        <v>640</v>
      </c>
      <c r="N8">
        <v>0</v>
      </c>
      <c r="O8">
        <v>1</v>
      </c>
      <c r="P8" t="s">
        <v>825</v>
      </c>
      <c r="Q8" t="s">
        <v>831</v>
      </c>
      <c r="R8">
        <v>5</v>
      </c>
      <c r="S8">
        <v>4</v>
      </c>
      <c r="T8" t="s">
        <v>837</v>
      </c>
      <c r="U8" t="s">
        <v>841</v>
      </c>
      <c r="V8" t="s">
        <v>849</v>
      </c>
      <c r="W8" s="5">
        <f t="shared" si="0"/>
        <v>44175</v>
      </c>
      <c r="X8" t="str">
        <f t="shared" si="1"/>
        <v>NO</v>
      </c>
    </row>
    <row r="9" spans="1:25" x14ac:dyDescent="0.2">
      <c r="A9" s="1">
        <v>7</v>
      </c>
      <c r="B9">
        <v>111572</v>
      </c>
      <c r="C9" s="7" t="s">
        <v>28</v>
      </c>
      <c r="D9" t="s">
        <v>222</v>
      </c>
      <c r="E9" t="s">
        <v>401</v>
      </c>
      <c r="F9" t="s">
        <v>431</v>
      </c>
      <c r="G9" t="s">
        <v>457</v>
      </c>
      <c r="H9" t="s">
        <v>461</v>
      </c>
      <c r="I9" s="4" t="s">
        <v>463</v>
      </c>
      <c r="J9" t="s">
        <v>465</v>
      </c>
      <c r="K9" t="s">
        <v>469</v>
      </c>
      <c r="L9" t="s">
        <v>479</v>
      </c>
      <c r="M9" t="s">
        <v>641</v>
      </c>
      <c r="N9">
        <v>0</v>
      </c>
      <c r="O9">
        <v>1</v>
      </c>
      <c r="P9" t="s">
        <v>825</v>
      </c>
      <c r="Q9" t="s">
        <v>831</v>
      </c>
      <c r="R9">
        <v>5</v>
      </c>
      <c r="S9">
        <v>1</v>
      </c>
      <c r="T9" t="s">
        <v>837</v>
      </c>
      <c r="U9" t="s">
        <v>841</v>
      </c>
      <c r="V9" t="s">
        <v>849</v>
      </c>
      <c r="W9" s="5">
        <f t="shared" si="0"/>
        <v>44175</v>
      </c>
      <c r="X9" t="str">
        <f t="shared" si="1"/>
        <v>NO</v>
      </c>
    </row>
    <row r="10" spans="1:25" x14ac:dyDescent="0.2">
      <c r="A10" s="1">
        <v>8</v>
      </c>
      <c r="B10">
        <v>111573</v>
      </c>
      <c r="C10" s="7" t="s">
        <v>29</v>
      </c>
      <c r="D10" t="s">
        <v>223</v>
      </c>
      <c r="E10" t="s">
        <v>401</v>
      </c>
      <c r="F10" t="s">
        <v>431</v>
      </c>
      <c r="G10" t="s">
        <v>457</v>
      </c>
      <c r="H10" t="s">
        <v>461</v>
      </c>
      <c r="I10" s="4" t="s">
        <v>463</v>
      </c>
      <c r="J10" t="s">
        <v>465</v>
      </c>
      <c r="K10" t="s">
        <v>469</v>
      </c>
      <c r="L10" t="s">
        <v>480</v>
      </c>
      <c r="M10" t="s">
        <v>642</v>
      </c>
      <c r="N10">
        <v>0</v>
      </c>
      <c r="O10">
        <v>1</v>
      </c>
      <c r="P10" t="s">
        <v>825</v>
      </c>
      <c r="Q10" t="s">
        <v>831</v>
      </c>
      <c r="R10">
        <v>5</v>
      </c>
      <c r="S10">
        <v>1</v>
      </c>
      <c r="T10" t="s">
        <v>837</v>
      </c>
      <c r="U10" t="s">
        <v>841</v>
      </c>
      <c r="V10" t="s">
        <v>849</v>
      </c>
      <c r="W10" s="5">
        <f t="shared" si="0"/>
        <v>44175</v>
      </c>
      <c r="X10" t="str">
        <f t="shared" si="1"/>
        <v>NO</v>
      </c>
    </row>
    <row r="11" spans="1:25" x14ac:dyDescent="0.2">
      <c r="A11" s="1">
        <v>9</v>
      </c>
      <c r="B11">
        <v>111575</v>
      </c>
      <c r="C11" s="7" t="s">
        <v>30</v>
      </c>
      <c r="D11" t="s">
        <v>224</v>
      </c>
      <c r="E11" t="s">
        <v>401</v>
      </c>
      <c r="F11" t="s">
        <v>431</v>
      </c>
      <c r="G11" t="s">
        <v>457</v>
      </c>
      <c r="H11" t="s">
        <v>461</v>
      </c>
      <c r="I11" s="4" t="s">
        <v>463</v>
      </c>
      <c r="J11" t="s">
        <v>465</v>
      </c>
      <c r="K11" t="s">
        <v>469</v>
      </c>
      <c r="L11" t="s">
        <v>481</v>
      </c>
      <c r="M11" t="s">
        <v>643</v>
      </c>
      <c r="N11">
        <v>0</v>
      </c>
      <c r="O11">
        <v>1</v>
      </c>
      <c r="P11" t="s">
        <v>825</v>
      </c>
      <c r="Q11" t="s">
        <v>831</v>
      </c>
      <c r="R11">
        <v>5</v>
      </c>
      <c r="S11">
        <v>1</v>
      </c>
      <c r="T11" t="s">
        <v>837</v>
      </c>
      <c r="U11" t="s">
        <v>841</v>
      </c>
      <c r="V11" t="s">
        <v>849</v>
      </c>
      <c r="W11" s="5">
        <f t="shared" si="0"/>
        <v>44175</v>
      </c>
      <c r="X11" t="str">
        <f t="shared" si="1"/>
        <v>NO</v>
      </c>
    </row>
    <row r="12" spans="1:25" x14ac:dyDescent="0.2">
      <c r="A12" s="1">
        <v>10</v>
      </c>
      <c r="B12">
        <v>111576</v>
      </c>
      <c r="C12" s="7" t="s">
        <v>31</v>
      </c>
      <c r="D12" t="s">
        <v>225</v>
      </c>
      <c r="E12" t="s">
        <v>401</v>
      </c>
      <c r="F12" t="s">
        <v>431</v>
      </c>
      <c r="G12" t="s">
        <v>457</v>
      </c>
      <c r="H12" t="s">
        <v>461</v>
      </c>
      <c r="I12" s="4" t="s">
        <v>463</v>
      </c>
      <c r="J12" t="s">
        <v>465</v>
      </c>
      <c r="K12" t="s">
        <v>469</v>
      </c>
      <c r="L12" t="s">
        <v>482</v>
      </c>
      <c r="M12" t="s">
        <v>644</v>
      </c>
      <c r="N12">
        <v>0</v>
      </c>
      <c r="O12">
        <v>1</v>
      </c>
      <c r="P12" t="s">
        <v>825</v>
      </c>
      <c r="Q12" t="s">
        <v>831</v>
      </c>
      <c r="R12">
        <v>5</v>
      </c>
      <c r="S12">
        <v>1</v>
      </c>
      <c r="T12" t="s">
        <v>837</v>
      </c>
      <c r="U12" t="s">
        <v>841</v>
      </c>
      <c r="V12" t="s">
        <v>849</v>
      </c>
      <c r="W12" s="5">
        <f t="shared" si="0"/>
        <v>44175</v>
      </c>
      <c r="X12" t="str">
        <f t="shared" si="1"/>
        <v>NO</v>
      </c>
    </row>
    <row r="13" spans="1:25" x14ac:dyDescent="0.2">
      <c r="A13" s="1">
        <v>11</v>
      </c>
      <c r="B13">
        <v>111581</v>
      </c>
      <c r="C13" s="7" t="s">
        <v>32</v>
      </c>
      <c r="D13" t="s">
        <v>226</v>
      </c>
      <c r="E13" t="s">
        <v>402</v>
      </c>
      <c r="F13" t="s">
        <v>432</v>
      </c>
      <c r="G13" t="s">
        <v>457</v>
      </c>
      <c r="H13" t="s">
        <v>461</v>
      </c>
      <c r="I13" s="4" t="s">
        <v>464</v>
      </c>
      <c r="J13" t="s">
        <v>465</v>
      </c>
      <c r="K13" t="s">
        <v>469</v>
      </c>
      <c r="L13" t="s">
        <v>483</v>
      </c>
      <c r="M13" t="s">
        <v>645</v>
      </c>
      <c r="N13">
        <v>0</v>
      </c>
      <c r="O13">
        <v>1</v>
      </c>
      <c r="P13" t="s">
        <v>825</v>
      </c>
      <c r="Q13" t="s">
        <v>832</v>
      </c>
      <c r="R13">
        <v>9</v>
      </c>
      <c r="S13">
        <v>2</v>
      </c>
      <c r="T13" t="s">
        <v>838</v>
      </c>
      <c r="U13" t="s">
        <v>842</v>
      </c>
      <c r="V13" t="s">
        <v>848</v>
      </c>
      <c r="W13" s="5" t="str">
        <f t="shared" si="0"/>
        <v>No SLA for Request</v>
      </c>
      <c r="X13" t="str">
        <f t="shared" si="1"/>
        <v>YES</v>
      </c>
    </row>
    <row r="14" spans="1:25" x14ac:dyDescent="0.2">
      <c r="A14" s="1">
        <v>12</v>
      </c>
      <c r="B14">
        <v>111586</v>
      </c>
      <c r="C14" s="7" t="s">
        <v>33</v>
      </c>
      <c r="D14" t="s">
        <v>227</v>
      </c>
      <c r="E14" t="s">
        <v>403</v>
      </c>
      <c r="F14" t="s">
        <v>433</v>
      </c>
      <c r="G14" t="s">
        <v>457</v>
      </c>
      <c r="H14" t="s">
        <v>461</v>
      </c>
      <c r="I14" s="4" t="s">
        <v>464</v>
      </c>
      <c r="J14" t="s">
        <v>465</v>
      </c>
      <c r="K14" t="s">
        <v>469</v>
      </c>
      <c r="L14" t="s">
        <v>484</v>
      </c>
      <c r="M14" t="s">
        <v>646</v>
      </c>
      <c r="N14">
        <v>0</v>
      </c>
      <c r="O14">
        <v>1</v>
      </c>
      <c r="P14" t="s">
        <v>825</v>
      </c>
      <c r="Q14" t="s">
        <v>832</v>
      </c>
      <c r="R14">
        <v>7</v>
      </c>
      <c r="S14">
        <v>0</v>
      </c>
      <c r="T14" t="s">
        <v>837</v>
      </c>
      <c r="U14" t="s">
        <v>841</v>
      </c>
      <c r="V14" t="s">
        <v>848</v>
      </c>
      <c r="W14" s="5" t="str">
        <f t="shared" si="0"/>
        <v>No SLA for Request</v>
      </c>
      <c r="X14" t="str">
        <f t="shared" si="1"/>
        <v>YES</v>
      </c>
    </row>
    <row r="15" spans="1:25" x14ac:dyDescent="0.2">
      <c r="A15" s="1">
        <v>13</v>
      </c>
      <c r="B15">
        <v>111564</v>
      </c>
      <c r="C15" s="7" t="s">
        <v>34</v>
      </c>
      <c r="D15" t="s">
        <v>228</v>
      </c>
      <c r="E15" t="s">
        <v>401</v>
      </c>
      <c r="F15" t="s">
        <v>431</v>
      </c>
      <c r="G15" t="s">
        <v>457</v>
      </c>
      <c r="H15" t="s">
        <v>461</v>
      </c>
      <c r="I15" s="4" t="s">
        <v>463</v>
      </c>
      <c r="J15" t="s">
        <v>465</v>
      </c>
      <c r="K15" t="s">
        <v>469</v>
      </c>
      <c r="L15" t="s">
        <v>485</v>
      </c>
      <c r="M15" t="s">
        <v>647</v>
      </c>
      <c r="N15">
        <v>0</v>
      </c>
      <c r="O15">
        <v>1</v>
      </c>
      <c r="P15" t="s">
        <v>827</v>
      </c>
      <c r="Q15" t="s">
        <v>831</v>
      </c>
      <c r="R15">
        <v>5</v>
      </c>
      <c r="S15">
        <v>1</v>
      </c>
      <c r="T15" t="s">
        <v>837</v>
      </c>
      <c r="U15" t="s">
        <v>841</v>
      </c>
      <c r="V15" t="s">
        <v>847</v>
      </c>
      <c r="W15" s="5">
        <f t="shared" si="0"/>
        <v>44160</v>
      </c>
      <c r="X15" t="str">
        <f t="shared" si="1"/>
        <v>NO</v>
      </c>
    </row>
    <row r="16" spans="1:25" x14ac:dyDescent="0.2">
      <c r="A16" s="1">
        <v>14</v>
      </c>
      <c r="B16">
        <v>111550</v>
      </c>
      <c r="C16" s="7" t="s">
        <v>35</v>
      </c>
      <c r="D16" t="s">
        <v>229</v>
      </c>
      <c r="E16" t="s">
        <v>400</v>
      </c>
      <c r="F16" t="s">
        <v>430</v>
      </c>
      <c r="G16" t="s">
        <v>457</v>
      </c>
      <c r="H16" t="s">
        <v>461</v>
      </c>
      <c r="I16" s="4" t="s">
        <v>463</v>
      </c>
      <c r="J16" t="s">
        <v>465</v>
      </c>
      <c r="K16" t="s">
        <v>469</v>
      </c>
      <c r="L16" t="s">
        <v>486</v>
      </c>
      <c r="M16" t="s">
        <v>648</v>
      </c>
      <c r="N16">
        <v>0</v>
      </c>
      <c r="O16">
        <v>1</v>
      </c>
      <c r="P16" t="s">
        <v>825</v>
      </c>
      <c r="Q16" t="s">
        <v>832</v>
      </c>
      <c r="R16">
        <v>8</v>
      </c>
      <c r="S16">
        <v>1</v>
      </c>
      <c r="T16" t="s">
        <v>837</v>
      </c>
      <c r="U16" t="s">
        <v>841</v>
      </c>
      <c r="V16" t="s">
        <v>848</v>
      </c>
      <c r="W16" s="5">
        <f t="shared" si="0"/>
        <v>44145</v>
      </c>
      <c r="X16" t="str">
        <f t="shared" si="1"/>
        <v>NO</v>
      </c>
    </row>
    <row r="17" spans="1:24" x14ac:dyDescent="0.2">
      <c r="A17" s="1">
        <v>15</v>
      </c>
      <c r="B17">
        <v>111530</v>
      </c>
      <c r="C17" s="7" t="s">
        <v>36</v>
      </c>
      <c r="D17" t="s">
        <v>230</v>
      </c>
      <c r="E17" t="s">
        <v>402</v>
      </c>
      <c r="F17" t="s">
        <v>432</v>
      </c>
      <c r="G17" t="s">
        <v>457</v>
      </c>
      <c r="H17" t="s">
        <v>461</v>
      </c>
      <c r="I17" s="4" t="s">
        <v>464</v>
      </c>
      <c r="J17" t="s">
        <v>465</v>
      </c>
      <c r="K17" t="s">
        <v>469</v>
      </c>
      <c r="L17" t="s">
        <v>487</v>
      </c>
      <c r="M17" t="s">
        <v>649</v>
      </c>
      <c r="N17">
        <v>0</v>
      </c>
      <c r="O17">
        <v>1</v>
      </c>
      <c r="P17" t="s">
        <v>825</v>
      </c>
      <c r="Q17" t="s">
        <v>832</v>
      </c>
      <c r="R17">
        <v>13</v>
      </c>
      <c r="S17">
        <v>1</v>
      </c>
      <c r="T17" t="s">
        <v>838</v>
      </c>
      <c r="U17" t="s">
        <v>842</v>
      </c>
      <c r="V17" t="s">
        <v>848</v>
      </c>
      <c r="W17" s="5" t="str">
        <f t="shared" si="0"/>
        <v>No SLA for Request</v>
      </c>
      <c r="X17" t="str">
        <f t="shared" si="1"/>
        <v>YES</v>
      </c>
    </row>
    <row r="18" spans="1:24" x14ac:dyDescent="0.2">
      <c r="A18" s="1">
        <v>16</v>
      </c>
      <c r="B18">
        <v>111511</v>
      </c>
      <c r="C18" s="7" t="s">
        <v>37</v>
      </c>
      <c r="D18" t="s">
        <v>231</v>
      </c>
      <c r="E18" t="s">
        <v>404</v>
      </c>
      <c r="F18" t="s">
        <v>434</v>
      </c>
      <c r="G18" t="s">
        <v>457</v>
      </c>
      <c r="H18" t="s">
        <v>462</v>
      </c>
      <c r="I18" s="4" t="s">
        <v>464</v>
      </c>
      <c r="J18" t="s">
        <v>466</v>
      </c>
      <c r="K18" t="s">
        <v>469</v>
      </c>
      <c r="L18" t="s">
        <v>488</v>
      </c>
      <c r="M18" t="s">
        <v>650</v>
      </c>
      <c r="N18">
        <v>0</v>
      </c>
      <c r="O18">
        <v>1</v>
      </c>
      <c r="P18" t="s">
        <v>825</v>
      </c>
      <c r="Q18" t="s">
        <v>833</v>
      </c>
      <c r="R18">
        <v>5</v>
      </c>
      <c r="S18">
        <v>0</v>
      </c>
      <c r="T18" t="s">
        <v>837</v>
      </c>
      <c r="U18" t="s">
        <v>843</v>
      </c>
      <c r="V18" t="s">
        <v>847</v>
      </c>
      <c r="W18" s="5" t="str">
        <f t="shared" si="0"/>
        <v>No SLA for Request</v>
      </c>
      <c r="X18" t="str">
        <f t="shared" si="1"/>
        <v>YES</v>
      </c>
    </row>
    <row r="19" spans="1:24" x14ac:dyDescent="0.2">
      <c r="A19" s="1">
        <v>17</v>
      </c>
      <c r="B19">
        <v>111493</v>
      </c>
      <c r="C19" s="7" t="s">
        <v>38</v>
      </c>
      <c r="D19" t="s">
        <v>232</v>
      </c>
      <c r="E19" t="s">
        <v>403</v>
      </c>
      <c r="F19" t="s">
        <v>433</v>
      </c>
      <c r="G19" t="s">
        <v>457</v>
      </c>
      <c r="H19" t="s">
        <v>461</v>
      </c>
      <c r="I19" s="4" t="s">
        <v>463</v>
      </c>
      <c r="J19" t="s">
        <v>465</v>
      </c>
      <c r="K19" t="s">
        <v>469</v>
      </c>
      <c r="L19" t="s">
        <v>489</v>
      </c>
      <c r="M19" t="s">
        <v>651</v>
      </c>
      <c r="N19">
        <v>0</v>
      </c>
      <c r="O19">
        <v>1</v>
      </c>
      <c r="P19" t="s">
        <v>825</v>
      </c>
      <c r="Q19" t="s">
        <v>832</v>
      </c>
      <c r="R19">
        <v>12</v>
      </c>
      <c r="S19">
        <v>3</v>
      </c>
      <c r="T19" t="s">
        <v>837</v>
      </c>
      <c r="U19" t="s">
        <v>841</v>
      </c>
      <c r="V19" t="s">
        <v>847</v>
      </c>
      <c r="W19" s="5">
        <f t="shared" si="0"/>
        <v>44066</v>
      </c>
      <c r="X19" t="str">
        <f t="shared" si="1"/>
        <v>NO</v>
      </c>
    </row>
    <row r="20" spans="1:24" x14ac:dyDescent="0.2">
      <c r="A20" s="1">
        <v>18</v>
      </c>
      <c r="B20">
        <v>111487</v>
      </c>
      <c r="C20" s="7" t="s">
        <v>39</v>
      </c>
      <c r="D20" t="s">
        <v>233</v>
      </c>
      <c r="E20" t="s">
        <v>405</v>
      </c>
      <c r="F20" t="s">
        <v>435</v>
      </c>
      <c r="G20" t="s">
        <v>457</v>
      </c>
      <c r="H20" t="s">
        <v>461</v>
      </c>
      <c r="I20" s="4" t="s">
        <v>463</v>
      </c>
      <c r="J20" t="s">
        <v>465</v>
      </c>
      <c r="K20" t="s">
        <v>469</v>
      </c>
      <c r="L20" t="s">
        <v>490</v>
      </c>
      <c r="M20" t="s">
        <v>652</v>
      </c>
      <c r="N20">
        <v>0</v>
      </c>
      <c r="O20">
        <v>1</v>
      </c>
      <c r="P20" t="s">
        <v>825</v>
      </c>
      <c r="Q20" t="s">
        <v>831</v>
      </c>
      <c r="R20">
        <v>8</v>
      </c>
      <c r="S20">
        <v>1</v>
      </c>
      <c r="T20" t="s">
        <v>837</v>
      </c>
      <c r="U20" t="s">
        <v>841</v>
      </c>
      <c r="V20" t="s">
        <v>847</v>
      </c>
      <c r="W20" s="5">
        <f t="shared" si="0"/>
        <v>44058</v>
      </c>
      <c r="X20" t="str">
        <f t="shared" si="1"/>
        <v>NO</v>
      </c>
    </row>
    <row r="21" spans="1:24" x14ac:dyDescent="0.2">
      <c r="A21" s="1">
        <v>19</v>
      </c>
      <c r="B21">
        <v>111479</v>
      </c>
      <c r="C21" s="7" t="s">
        <v>40</v>
      </c>
      <c r="D21" t="s">
        <v>234</v>
      </c>
      <c r="E21" t="s">
        <v>399</v>
      </c>
      <c r="F21" t="s">
        <v>429</v>
      </c>
      <c r="G21" t="s">
        <v>457</v>
      </c>
      <c r="H21" t="s">
        <v>462</v>
      </c>
      <c r="I21" s="4" t="s">
        <v>463</v>
      </c>
      <c r="J21" t="s">
        <v>465</v>
      </c>
      <c r="K21" t="s">
        <v>469</v>
      </c>
      <c r="L21" t="s">
        <v>491</v>
      </c>
      <c r="M21" t="s">
        <v>653</v>
      </c>
      <c r="N21">
        <v>0</v>
      </c>
      <c r="O21">
        <v>1</v>
      </c>
      <c r="P21" t="s">
        <v>825</v>
      </c>
      <c r="Q21" t="s">
        <v>833</v>
      </c>
      <c r="R21">
        <v>4</v>
      </c>
      <c r="S21">
        <v>1</v>
      </c>
      <c r="T21" t="s">
        <v>837</v>
      </c>
      <c r="U21" t="s">
        <v>843</v>
      </c>
      <c r="V21" t="s">
        <v>847</v>
      </c>
      <c r="W21" s="5">
        <f t="shared" si="0"/>
        <v>44050</v>
      </c>
      <c r="X21" t="str">
        <f t="shared" si="1"/>
        <v>NO</v>
      </c>
    </row>
    <row r="22" spans="1:24" x14ac:dyDescent="0.2">
      <c r="A22" s="1">
        <v>20</v>
      </c>
      <c r="B22">
        <v>111451</v>
      </c>
      <c r="C22" s="7" t="s">
        <v>41</v>
      </c>
      <c r="D22" t="s">
        <v>235</v>
      </c>
      <c r="E22" t="s">
        <v>406</v>
      </c>
      <c r="F22" t="s">
        <v>436</v>
      </c>
      <c r="G22" t="s">
        <v>457</v>
      </c>
      <c r="H22" t="s">
        <v>462</v>
      </c>
      <c r="I22" s="4" t="s">
        <v>463</v>
      </c>
      <c r="J22" t="s">
        <v>467</v>
      </c>
      <c r="K22" t="s">
        <v>469</v>
      </c>
      <c r="L22" t="s">
        <v>492</v>
      </c>
      <c r="M22" t="s">
        <v>654</v>
      </c>
      <c r="N22">
        <v>0</v>
      </c>
      <c r="O22">
        <v>1</v>
      </c>
      <c r="P22" t="s">
        <v>825</v>
      </c>
      <c r="Q22" t="s">
        <v>833</v>
      </c>
      <c r="R22">
        <v>4</v>
      </c>
      <c r="S22">
        <v>0</v>
      </c>
      <c r="T22" t="s">
        <v>839</v>
      </c>
      <c r="U22" t="s">
        <v>844</v>
      </c>
      <c r="V22" t="s">
        <v>847</v>
      </c>
      <c r="W22" s="5">
        <f t="shared" si="0"/>
        <v>44013</v>
      </c>
      <c r="X22" t="str">
        <f t="shared" si="1"/>
        <v>NO</v>
      </c>
    </row>
    <row r="23" spans="1:24" x14ac:dyDescent="0.2">
      <c r="A23" s="1">
        <v>53</v>
      </c>
      <c r="B23">
        <v>111478</v>
      </c>
      <c r="C23" s="7" t="s">
        <v>42</v>
      </c>
      <c r="D23" t="s">
        <v>236</v>
      </c>
      <c r="E23" t="s">
        <v>407</v>
      </c>
      <c r="F23" t="s">
        <v>437</v>
      </c>
      <c r="G23" t="s">
        <v>458</v>
      </c>
      <c r="H23" t="s">
        <v>461</v>
      </c>
      <c r="I23" s="4" t="s">
        <v>463</v>
      </c>
      <c r="J23" t="s">
        <v>465</v>
      </c>
      <c r="K23" t="s">
        <v>471</v>
      </c>
      <c r="L23" t="s">
        <v>493</v>
      </c>
      <c r="M23" t="s">
        <v>655</v>
      </c>
      <c r="N23">
        <v>1</v>
      </c>
      <c r="O23">
        <v>1</v>
      </c>
      <c r="P23" t="s">
        <v>826</v>
      </c>
      <c r="Q23" t="s">
        <v>832</v>
      </c>
      <c r="R23">
        <v>132</v>
      </c>
      <c r="S23">
        <v>25</v>
      </c>
      <c r="T23" t="s">
        <v>837</v>
      </c>
      <c r="U23" t="s">
        <v>841</v>
      </c>
      <c r="V23" t="s">
        <v>847</v>
      </c>
      <c r="W23" s="5">
        <f t="shared" si="0"/>
        <v>44047</v>
      </c>
      <c r="X23" t="str">
        <f t="shared" si="1"/>
        <v>NO</v>
      </c>
    </row>
    <row r="24" spans="1:24" x14ac:dyDescent="0.2">
      <c r="A24" s="1">
        <v>54</v>
      </c>
      <c r="B24">
        <v>111633</v>
      </c>
      <c r="C24" s="7" t="s">
        <v>43</v>
      </c>
      <c r="D24" t="s">
        <v>237</v>
      </c>
      <c r="E24" t="s">
        <v>397</v>
      </c>
      <c r="F24" t="s">
        <v>427</v>
      </c>
      <c r="G24" t="s">
        <v>458</v>
      </c>
      <c r="H24" t="s">
        <v>461</v>
      </c>
      <c r="I24" s="4" t="s">
        <v>463</v>
      </c>
      <c r="J24" t="s">
        <v>465</v>
      </c>
      <c r="K24" t="s">
        <v>470</v>
      </c>
      <c r="L24" t="s">
        <v>494</v>
      </c>
      <c r="M24" t="s">
        <v>656</v>
      </c>
      <c r="N24">
        <v>1</v>
      </c>
      <c r="O24">
        <v>0</v>
      </c>
      <c r="P24" t="s">
        <v>826</v>
      </c>
      <c r="Q24" t="s">
        <v>831</v>
      </c>
      <c r="R24">
        <v>32</v>
      </c>
      <c r="S24">
        <v>8</v>
      </c>
      <c r="T24" t="s">
        <v>837</v>
      </c>
      <c r="U24" t="s">
        <v>841</v>
      </c>
      <c r="V24" t="s">
        <v>847</v>
      </c>
      <c r="W24" s="5">
        <f t="shared" si="0"/>
        <v>44271</v>
      </c>
      <c r="X24" t="str">
        <f t="shared" si="1"/>
        <v>NO</v>
      </c>
    </row>
    <row r="25" spans="1:24" x14ac:dyDescent="0.2">
      <c r="A25" s="1">
        <v>55</v>
      </c>
      <c r="B25">
        <v>111649</v>
      </c>
      <c r="C25" s="7" t="s">
        <v>44</v>
      </c>
      <c r="D25" t="s">
        <v>238</v>
      </c>
      <c r="E25" t="s">
        <v>397</v>
      </c>
      <c r="F25" t="s">
        <v>427</v>
      </c>
      <c r="G25" t="s">
        <v>458</v>
      </c>
      <c r="H25" t="s">
        <v>461</v>
      </c>
      <c r="I25" s="4" t="s">
        <v>463</v>
      </c>
      <c r="J25" t="s">
        <v>465</v>
      </c>
      <c r="K25" t="s">
        <v>471</v>
      </c>
      <c r="L25" t="s">
        <v>495</v>
      </c>
      <c r="M25" t="s">
        <v>657</v>
      </c>
      <c r="N25">
        <v>0</v>
      </c>
      <c r="O25">
        <v>1</v>
      </c>
      <c r="P25" t="s">
        <v>826</v>
      </c>
      <c r="Q25" t="s">
        <v>831</v>
      </c>
      <c r="R25">
        <v>6</v>
      </c>
      <c r="S25">
        <v>2</v>
      </c>
      <c r="T25" t="s">
        <v>837</v>
      </c>
      <c r="U25" t="s">
        <v>841</v>
      </c>
      <c r="V25" t="s">
        <v>847</v>
      </c>
      <c r="W25" s="5">
        <f t="shared" si="0"/>
        <v>44281</v>
      </c>
      <c r="X25" t="str">
        <f t="shared" si="1"/>
        <v>NO</v>
      </c>
    </row>
    <row r="26" spans="1:24" x14ac:dyDescent="0.2">
      <c r="A26" s="1">
        <v>56</v>
      </c>
      <c r="B26">
        <v>111570</v>
      </c>
      <c r="C26" s="7" t="s">
        <v>45</v>
      </c>
      <c r="D26" t="s">
        <v>239</v>
      </c>
      <c r="E26" t="s">
        <v>407</v>
      </c>
      <c r="F26" t="s">
        <v>437</v>
      </c>
      <c r="G26" t="s">
        <v>458</v>
      </c>
      <c r="H26" t="s">
        <v>461</v>
      </c>
      <c r="I26" s="4" t="s">
        <v>463</v>
      </c>
      <c r="J26" t="s">
        <v>465</v>
      </c>
      <c r="K26" t="s">
        <v>470</v>
      </c>
      <c r="L26" t="s">
        <v>496</v>
      </c>
      <c r="M26" t="s">
        <v>658</v>
      </c>
      <c r="N26">
        <v>1</v>
      </c>
      <c r="O26">
        <v>1</v>
      </c>
      <c r="P26" t="s">
        <v>826</v>
      </c>
      <c r="Q26" t="s">
        <v>832</v>
      </c>
      <c r="R26">
        <v>38</v>
      </c>
      <c r="S26">
        <v>5</v>
      </c>
      <c r="T26" t="s">
        <v>837</v>
      </c>
      <c r="U26" t="s">
        <v>841</v>
      </c>
      <c r="V26" t="s">
        <v>847</v>
      </c>
      <c r="W26" s="5">
        <f t="shared" si="0"/>
        <v>44174</v>
      </c>
      <c r="X26" t="str">
        <f t="shared" si="1"/>
        <v>NO</v>
      </c>
    </row>
    <row r="27" spans="1:24" x14ac:dyDescent="0.2">
      <c r="A27" s="1">
        <v>57</v>
      </c>
      <c r="B27">
        <v>111501</v>
      </c>
      <c r="C27" s="7" t="s">
        <v>46</v>
      </c>
      <c r="D27" t="s">
        <v>240</v>
      </c>
      <c r="E27" t="s">
        <v>408</v>
      </c>
      <c r="F27" t="s">
        <v>438</v>
      </c>
      <c r="G27" t="s">
        <v>458</v>
      </c>
      <c r="H27" t="s">
        <v>461</v>
      </c>
      <c r="I27" s="4" t="s">
        <v>463</v>
      </c>
      <c r="J27" t="s">
        <v>465</v>
      </c>
      <c r="K27" t="s">
        <v>469</v>
      </c>
      <c r="L27" t="s">
        <v>497</v>
      </c>
      <c r="M27" t="s">
        <v>659</v>
      </c>
      <c r="N27">
        <v>0</v>
      </c>
      <c r="O27">
        <v>1</v>
      </c>
      <c r="P27" t="s">
        <v>825</v>
      </c>
      <c r="Q27" t="s">
        <v>832</v>
      </c>
      <c r="R27">
        <v>59</v>
      </c>
      <c r="S27">
        <v>8</v>
      </c>
      <c r="T27" t="s">
        <v>837</v>
      </c>
      <c r="U27" t="s">
        <v>841</v>
      </c>
      <c r="V27" t="s">
        <v>847</v>
      </c>
      <c r="W27" s="5">
        <f t="shared" si="0"/>
        <v>44088</v>
      </c>
      <c r="X27" t="str">
        <f t="shared" si="1"/>
        <v>NO</v>
      </c>
    </row>
    <row r="28" spans="1:24" x14ac:dyDescent="0.2">
      <c r="A28" s="1">
        <v>58</v>
      </c>
      <c r="B28">
        <v>111590</v>
      </c>
      <c r="C28" s="7" t="s">
        <v>47</v>
      </c>
      <c r="D28" t="s">
        <v>241</v>
      </c>
      <c r="E28" t="s">
        <v>404</v>
      </c>
      <c r="F28" t="s">
        <v>434</v>
      </c>
      <c r="G28" t="s">
        <v>458</v>
      </c>
      <c r="H28" t="s">
        <v>461</v>
      </c>
      <c r="I28" s="4" t="s">
        <v>463</v>
      </c>
      <c r="J28" t="s">
        <v>465</v>
      </c>
      <c r="K28" t="s">
        <v>469</v>
      </c>
      <c r="L28" t="s">
        <v>498</v>
      </c>
      <c r="M28" t="s">
        <v>660</v>
      </c>
      <c r="N28">
        <v>0</v>
      </c>
      <c r="O28">
        <v>1</v>
      </c>
      <c r="P28" t="s">
        <v>825</v>
      </c>
      <c r="Q28" t="s">
        <v>832</v>
      </c>
      <c r="R28">
        <v>13</v>
      </c>
      <c r="S28">
        <v>4</v>
      </c>
      <c r="T28" t="s">
        <v>837</v>
      </c>
      <c r="U28" t="s">
        <v>841</v>
      </c>
      <c r="V28" t="s">
        <v>847</v>
      </c>
      <c r="W28" s="5">
        <f t="shared" si="0"/>
        <v>44209</v>
      </c>
      <c r="X28" t="str">
        <f t="shared" si="1"/>
        <v>NO</v>
      </c>
    </row>
    <row r="29" spans="1:24" x14ac:dyDescent="0.2">
      <c r="A29" s="1">
        <v>59</v>
      </c>
      <c r="B29">
        <v>111597</v>
      </c>
      <c r="C29" s="7" t="s">
        <v>48</v>
      </c>
      <c r="D29" t="s">
        <v>242</v>
      </c>
      <c r="E29" t="s">
        <v>404</v>
      </c>
      <c r="F29" t="s">
        <v>434</v>
      </c>
      <c r="G29" t="s">
        <v>458</v>
      </c>
      <c r="H29" t="s">
        <v>461</v>
      </c>
      <c r="I29" s="4" t="s">
        <v>463</v>
      </c>
      <c r="J29" t="s">
        <v>465</v>
      </c>
      <c r="K29" t="s">
        <v>469</v>
      </c>
      <c r="L29" t="s">
        <v>499</v>
      </c>
      <c r="M29" t="s">
        <v>661</v>
      </c>
      <c r="N29">
        <v>0</v>
      </c>
      <c r="O29">
        <v>1</v>
      </c>
      <c r="P29" t="s">
        <v>825</v>
      </c>
      <c r="Q29" t="s">
        <v>832</v>
      </c>
      <c r="R29">
        <v>14</v>
      </c>
      <c r="S29">
        <v>5</v>
      </c>
      <c r="T29" t="s">
        <v>837</v>
      </c>
      <c r="U29" t="s">
        <v>841</v>
      </c>
      <c r="V29" t="s">
        <v>847</v>
      </c>
      <c r="W29" s="5">
        <f t="shared" si="0"/>
        <v>44223</v>
      </c>
      <c r="X29" t="str">
        <f t="shared" si="1"/>
        <v>NO</v>
      </c>
    </row>
    <row r="30" spans="1:24" x14ac:dyDescent="0.2">
      <c r="A30" s="1">
        <v>60</v>
      </c>
      <c r="B30">
        <v>111601</v>
      </c>
      <c r="C30" s="7" t="s">
        <v>49</v>
      </c>
      <c r="D30" t="s">
        <v>243</v>
      </c>
      <c r="E30" t="s">
        <v>401</v>
      </c>
      <c r="F30" t="s">
        <v>431</v>
      </c>
      <c r="G30" t="s">
        <v>458</v>
      </c>
      <c r="H30" t="s">
        <v>461</v>
      </c>
      <c r="I30" s="4" t="s">
        <v>463</v>
      </c>
      <c r="J30" t="s">
        <v>465</v>
      </c>
      <c r="K30" t="s">
        <v>469</v>
      </c>
      <c r="L30" t="s">
        <v>500</v>
      </c>
      <c r="M30" t="s">
        <v>662</v>
      </c>
      <c r="N30">
        <v>0</v>
      </c>
      <c r="O30">
        <v>1</v>
      </c>
      <c r="P30" t="s">
        <v>825</v>
      </c>
      <c r="Q30" t="s">
        <v>831</v>
      </c>
      <c r="R30">
        <v>6</v>
      </c>
      <c r="S30">
        <v>2</v>
      </c>
      <c r="T30" t="s">
        <v>837</v>
      </c>
      <c r="U30" t="s">
        <v>841</v>
      </c>
      <c r="V30" t="s">
        <v>848</v>
      </c>
      <c r="W30" s="5">
        <f t="shared" si="0"/>
        <v>44229</v>
      </c>
      <c r="X30" t="str">
        <f t="shared" si="1"/>
        <v>NO</v>
      </c>
    </row>
    <row r="31" spans="1:24" x14ac:dyDescent="0.2">
      <c r="A31" s="1">
        <v>61</v>
      </c>
      <c r="B31">
        <v>111549</v>
      </c>
      <c r="C31" s="7" t="s">
        <v>50</v>
      </c>
      <c r="D31" t="s">
        <v>244</v>
      </c>
      <c r="E31" t="s">
        <v>403</v>
      </c>
      <c r="F31" t="s">
        <v>433</v>
      </c>
      <c r="G31" t="s">
        <v>458</v>
      </c>
      <c r="H31" t="s">
        <v>461</v>
      </c>
      <c r="I31" s="4" t="s">
        <v>463</v>
      </c>
      <c r="J31" t="s">
        <v>465</v>
      </c>
      <c r="K31" t="s">
        <v>469</v>
      </c>
      <c r="L31" t="s">
        <v>501</v>
      </c>
      <c r="M31" t="s">
        <v>663</v>
      </c>
      <c r="N31">
        <v>0</v>
      </c>
      <c r="O31">
        <v>1</v>
      </c>
      <c r="P31" t="s">
        <v>825</v>
      </c>
      <c r="Q31" t="s">
        <v>832</v>
      </c>
      <c r="R31">
        <v>19</v>
      </c>
      <c r="S31">
        <v>11</v>
      </c>
      <c r="T31" t="s">
        <v>837</v>
      </c>
      <c r="U31" t="s">
        <v>841</v>
      </c>
      <c r="V31" t="s">
        <v>848</v>
      </c>
      <c r="W31" s="5">
        <f t="shared" si="0"/>
        <v>44148</v>
      </c>
      <c r="X31" t="str">
        <f t="shared" si="1"/>
        <v>NO</v>
      </c>
    </row>
    <row r="32" spans="1:24" x14ac:dyDescent="0.2">
      <c r="A32" s="1">
        <v>62</v>
      </c>
      <c r="B32">
        <v>111588</v>
      </c>
      <c r="C32" s="7" t="s">
        <v>51</v>
      </c>
      <c r="D32" t="s">
        <v>245</v>
      </c>
      <c r="E32" t="s">
        <v>409</v>
      </c>
      <c r="F32" t="s">
        <v>439</v>
      </c>
      <c r="G32" t="s">
        <v>458</v>
      </c>
      <c r="H32" t="s">
        <v>461</v>
      </c>
      <c r="I32" s="4" t="s">
        <v>464</v>
      </c>
      <c r="J32" t="s">
        <v>465</v>
      </c>
      <c r="K32" t="s">
        <v>469</v>
      </c>
      <c r="L32" t="s">
        <v>502</v>
      </c>
      <c r="M32" t="s">
        <v>664</v>
      </c>
      <c r="N32">
        <v>0</v>
      </c>
      <c r="O32">
        <v>1</v>
      </c>
      <c r="P32" t="s">
        <v>825</v>
      </c>
      <c r="Q32" t="s">
        <v>832</v>
      </c>
      <c r="R32">
        <v>10</v>
      </c>
      <c r="S32">
        <v>1</v>
      </c>
      <c r="T32" t="s">
        <v>838</v>
      </c>
      <c r="U32" t="s">
        <v>842</v>
      </c>
      <c r="V32" t="s">
        <v>847</v>
      </c>
      <c r="W32" s="5" t="str">
        <f t="shared" si="0"/>
        <v>No SLA for Request</v>
      </c>
      <c r="X32" t="str">
        <f t="shared" si="1"/>
        <v>YES</v>
      </c>
    </row>
    <row r="33" spans="1:24" x14ac:dyDescent="0.2">
      <c r="A33" s="1">
        <v>63</v>
      </c>
      <c r="B33">
        <v>111565</v>
      </c>
      <c r="C33" s="7" t="s">
        <v>52</v>
      </c>
      <c r="D33" t="s">
        <v>246</v>
      </c>
      <c r="E33" t="s">
        <v>409</v>
      </c>
      <c r="F33" t="s">
        <v>439</v>
      </c>
      <c r="G33" t="s">
        <v>458</v>
      </c>
      <c r="H33" t="s">
        <v>461</v>
      </c>
      <c r="I33" s="4" t="s">
        <v>463</v>
      </c>
      <c r="J33" t="s">
        <v>465</v>
      </c>
      <c r="K33" t="s">
        <v>469</v>
      </c>
      <c r="L33" t="s">
        <v>503</v>
      </c>
      <c r="M33" t="s">
        <v>665</v>
      </c>
      <c r="N33">
        <v>0</v>
      </c>
      <c r="O33">
        <v>1</v>
      </c>
      <c r="P33" t="s">
        <v>825</v>
      </c>
      <c r="Q33" t="s">
        <v>832</v>
      </c>
      <c r="R33">
        <v>14</v>
      </c>
      <c r="S33">
        <v>2</v>
      </c>
      <c r="T33" t="s">
        <v>837</v>
      </c>
      <c r="U33" t="s">
        <v>841</v>
      </c>
      <c r="V33" t="s">
        <v>847</v>
      </c>
      <c r="W33" s="5">
        <f t="shared" si="0"/>
        <v>44169</v>
      </c>
      <c r="X33" t="str">
        <f t="shared" si="1"/>
        <v>NO</v>
      </c>
    </row>
    <row r="34" spans="1:24" x14ac:dyDescent="0.2">
      <c r="A34" s="1">
        <v>64</v>
      </c>
      <c r="B34">
        <v>111587</v>
      </c>
      <c r="C34" s="7" t="s">
        <v>53</v>
      </c>
      <c r="D34" t="s">
        <v>247</v>
      </c>
      <c r="E34" t="s">
        <v>397</v>
      </c>
      <c r="F34" t="s">
        <v>427</v>
      </c>
      <c r="G34" t="s">
        <v>458</v>
      </c>
      <c r="H34" t="s">
        <v>461</v>
      </c>
      <c r="I34" s="4" t="s">
        <v>463</v>
      </c>
      <c r="J34" t="s">
        <v>465</v>
      </c>
      <c r="K34" t="s">
        <v>469</v>
      </c>
      <c r="L34" t="s">
        <v>504</v>
      </c>
      <c r="M34" t="s">
        <v>666</v>
      </c>
      <c r="N34">
        <v>0</v>
      </c>
      <c r="O34">
        <v>1</v>
      </c>
      <c r="P34" t="s">
        <v>825</v>
      </c>
      <c r="Q34" t="s">
        <v>831</v>
      </c>
      <c r="R34">
        <v>7</v>
      </c>
      <c r="S34">
        <v>2</v>
      </c>
      <c r="T34" t="s">
        <v>838</v>
      </c>
      <c r="U34" t="s">
        <v>841</v>
      </c>
      <c r="V34" t="s">
        <v>847</v>
      </c>
      <c r="W34" s="5">
        <f t="shared" si="0"/>
        <v>44197</v>
      </c>
      <c r="X34" t="str">
        <f t="shared" ref="X34:X65" si="2">IF(W34&gt;L34,"YES","NO")</f>
        <v>NO</v>
      </c>
    </row>
    <row r="35" spans="1:24" x14ac:dyDescent="0.2">
      <c r="A35" s="1">
        <v>65</v>
      </c>
      <c r="B35">
        <v>111574</v>
      </c>
      <c r="C35" s="7" t="s">
        <v>54</v>
      </c>
      <c r="D35" t="s">
        <v>248</v>
      </c>
      <c r="E35" t="s">
        <v>401</v>
      </c>
      <c r="F35" t="s">
        <v>431</v>
      </c>
      <c r="G35" t="s">
        <v>458</v>
      </c>
      <c r="H35" t="s">
        <v>461</v>
      </c>
      <c r="I35" s="4" t="s">
        <v>463</v>
      </c>
      <c r="J35" t="s">
        <v>465</v>
      </c>
      <c r="K35" t="s">
        <v>469</v>
      </c>
      <c r="L35" t="s">
        <v>505</v>
      </c>
      <c r="M35" t="s">
        <v>667</v>
      </c>
      <c r="N35">
        <v>0</v>
      </c>
      <c r="O35">
        <v>1</v>
      </c>
      <c r="P35" t="s">
        <v>825</v>
      </c>
      <c r="Q35" t="s">
        <v>831</v>
      </c>
      <c r="R35">
        <v>5</v>
      </c>
      <c r="S35">
        <v>1</v>
      </c>
      <c r="T35" t="s">
        <v>837</v>
      </c>
      <c r="U35" t="s">
        <v>841</v>
      </c>
      <c r="V35" t="s">
        <v>849</v>
      </c>
      <c r="W35" s="5">
        <f t="shared" si="0"/>
        <v>44180</v>
      </c>
      <c r="X35" t="str">
        <f t="shared" si="2"/>
        <v>NO</v>
      </c>
    </row>
    <row r="36" spans="1:24" x14ac:dyDescent="0.2">
      <c r="A36" s="1">
        <v>66</v>
      </c>
      <c r="B36">
        <v>111577</v>
      </c>
      <c r="C36" s="7" t="s">
        <v>55</v>
      </c>
      <c r="D36" t="s">
        <v>249</v>
      </c>
      <c r="E36" t="s">
        <v>401</v>
      </c>
      <c r="F36" t="s">
        <v>431</v>
      </c>
      <c r="G36" t="s">
        <v>458</v>
      </c>
      <c r="H36" t="s">
        <v>461</v>
      </c>
      <c r="I36" s="4" t="s">
        <v>463</v>
      </c>
      <c r="J36" t="s">
        <v>465</v>
      </c>
      <c r="K36" t="s">
        <v>469</v>
      </c>
      <c r="L36" t="s">
        <v>506</v>
      </c>
      <c r="M36" t="s">
        <v>668</v>
      </c>
      <c r="N36">
        <v>0</v>
      </c>
      <c r="O36">
        <v>1</v>
      </c>
      <c r="P36" t="s">
        <v>825</v>
      </c>
      <c r="Q36" t="s">
        <v>831</v>
      </c>
      <c r="R36">
        <v>5</v>
      </c>
      <c r="S36">
        <v>1</v>
      </c>
      <c r="T36" t="s">
        <v>837</v>
      </c>
      <c r="U36" t="s">
        <v>841</v>
      </c>
      <c r="V36" t="s">
        <v>849</v>
      </c>
      <c r="W36" s="5">
        <f t="shared" si="0"/>
        <v>44180</v>
      </c>
      <c r="X36" t="str">
        <f t="shared" si="2"/>
        <v>NO</v>
      </c>
    </row>
    <row r="37" spans="1:24" x14ac:dyDescent="0.2">
      <c r="A37" s="1">
        <v>67</v>
      </c>
      <c r="B37">
        <v>111506</v>
      </c>
      <c r="C37" s="7" t="s">
        <v>56</v>
      </c>
      <c r="D37" t="s">
        <v>250</v>
      </c>
      <c r="E37" t="s">
        <v>407</v>
      </c>
      <c r="F37" t="s">
        <v>437</v>
      </c>
      <c r="G37" t="s">
        <v>458</v>
      </c>
      <c r="H37" t="s">
        <v>461</v>
      </c>
      <c r="I37" s="4" t="s">
        <v>463</v>
      </c>
      <c r="J37" t="s">
        <v>465</v>
      </c>
      <c r="K37" t="s">
        <v>471</v>
      </c>
      <c r="L37" t="s">
        <v>507</v>
      </c>
      <c r="M37" t="s">
        <v>669</v>
      </c>
      <c r="N37">
        <v>1</v>
      </c>
      <c r="O37">
        <v>0</v>
      </c>
      <c r="P37" t="s">
        <v>826</v>
      </c>
      <c r="Q37" t="s">
        <v>832</v>
      </c>
      <c r="R37">
        <v>31</v>
      </c>
      <c r="S37">
        <v>3</v>
      </c>
      <c r="T37" t="s">
        <v>837</v>
      </c>
      <c r="U37" t="s">
        <v>841</v>
      </c>
      <c r="V37" t="s">
        <v>847</v>
      </c>
      <c r="W37" s="5">
        <f t="shared" si="0"/>
        <v>44102</v>
      </c>
      <c r="X37" t="str">
        <f t="shared" si="2"/>
        <v>NO</v>
      </c>
    </row>
    <row r="38" spans="1:24" x14ac:dyDescent="0.2">
      <c r="A38" s="1">
        <v>68</v>
      </c>
      <c r="B38">
        <v>111539</v>
      </c>
      <c r="C38" s="7" t="s">
        <v>57</v>
      </c>
      <c r="D38" t="s">
        <v>251</v>
      </c>
      <c r="E38" t="s">
        <v>403</v>
      </c>
      <c r="F38" t="s">
        <v>433</v>
      </c>
      <c r="G38" t="s">
        <v>458</v>
      </c>
      <c r="H38" t="s">
        <v>461</v>
      </c>
      <c r="I38" s="4" t="s">
        <v>464</v>
      </c>
      <c r="J38" t="s">
        <v>465</v>
      </c>
      <c r="K38" t="s">
        <v>469</v>
      </c>
      <c r="L38" t="s">
        <v>508</v>
      </c>
      <c r="M38" t="s">
        <v>670</v>
      </c>
      <c r="N38">
        <v>0</v>
      </c>
      <c r="O38">
        <v>1</v>
      </c>
      <c r="P38" t="s">
        <v>825</v>
      </c>
      <c r="Q38" t="s">
        <v>832</v>
      </c>
      <c r="R38">
        <v>7</v>
      </c>
      <c r="S38">
        <v>0</v>
      </c>
      <c r="T38" t="s">
        <v>838</v>
      </c>
      <c r="U38" t="s">
        <v>842</v>
      </c>
      <c r="V38" t="s">
        <v>848</v>
      </c>
      <c r="W38" s="5" t="str">
        <f t="shared" si="0"/>
        <v>No SLA for Request</v>
      </c>
      <c r="X38" t="str">
        <f t="shared" si="2"/>
        <v>YES</v>
      </c>
    </row>
    <row r="39" spans="1:24" x14ac:dyDescent="0.2">
      <c r="A39" s="1">
        <v>69</v>
      </c>
      <c r="B39">
        <v>111535</v>
      </c>
      <c r="C39" s="7" t="s">
        <v>58</v>
      </c>
      <c r="D39" t="s">
        <v>252</v>
      </c>
      <c r="E39" t="s">
        <v>399</v>
      </c>
      <c r="F39" t="s">
        <v>429</v>
      </c>
      <c r="G39" t="s">
        <v>458</v>
      </c>
      <c r="H39" t="s">
        <v>462</v>
      </c>
      <c r="I39" s="4" t="s">
        <v>464</v>
      </c>
      <c r="J39" t="s">
        <v>465</v>
      </c>
      <c r="K39" t="s">
        <v>469</v>
      </c>
      <c r="L39" t="s">
        <v>509</v>
      </c>
      <c r="M39" t="s">
        <v>671</v>
      </c>
      <c r="N39">
        <v>0</v>
      </c>
      <c r="O39">
        <v>1</v>
      </c>
      <c r="P39" t="s">
        <v>825</v>
      </c>
      <c r="Q39" t="s">
        <v>834</v>
      </c>
      <c r="R39">
        <v>4</v>
      </c>
      <c r="S39">
        <v>0</v>
      </c>
      <c r="T39" t="s">
        <v>837</v>
      </c>
      <c r="U39" t="s">
        <v>843</v>
      </c>
      <c r="V39" t="s">
        <v>847</v>
      </c>
      <c r="W39" s="5" t="str">
        <f t="shared" si="0"/>
        <v>No SLA for Request</v>
      </c>
      <c r="X39" t="str">
        <f t="shared" si="2"/>
        <v>YES</v>
      </c>
    </row>
    <row r="40" spans="1:24" x14ac:dyDescent="0.2">
      <c r="A40" s="1">
        <v>70</v>
      </c>
      <c r="B40">
        <v>111517</v>
      </c>
      <c r="C40" s="7" t="s">
        <v>59</v>
      </c>
      <c r="D40" t="s">
        <v>253</v>
      </c>
      <c r="E40" t="s">
        <v>401</v>
      </c>
      <c r="F40" t="s">
        <v>431</v>
      </c>
      <c r="G40" t="s">
        <v>458</v>
      </c>
      <c r="H40" t="s">
        <v>461</v>
      </c>
      <c r="I40" s="4" t="s">
        <v>463</v>
      </c>
      <c r="J40" t="s">
        <v>465</v>
      </c>
      <c r="K40" t="s">
        <v>469</v>
      </c>
      <c r="L40" t="s">
        <v>510</v>
      </c>
      <c r="M40" t="s">
        <v>672</v>
      </c>
      <c r="N40">
        <v>0</v>
      </c>
      <c r="O40">
        <v>1</v>
      </c>
      <c r="P40" t="s">
        <v>825</v>
      </c>
      <c r="Q40" t="s">
        <v>831</v>
      </c>
      <c r="R40">
        <v>6</v>
      </c>
      <c r="S40">
        <v>1</v>
      </c>
      <c r="T40" t="s">
        <v>837</v>
      </c>
      <c r="U40" t="s">
        <v>841</v>
      </c>
      <c r="V40" t="s">
        <v>847</v>
      </c>
      <c r="W40" s="5">
        <f t="shared" si="0"/>
        <v>44112</v>
      </c>
      <c r="X40" t="str">
        <f t="shared" si="2"/>
        <v>NO</v>
      </c>
    </row>
    <row r="41" spans="1:24" x14ac:dyDescent="0.2">
      <c r="A41" s="1">
        <v>71</v>
      </c>
      <c r="B41">
        <v>111495</v>
      </c>
      <c r="C41" s="7" t="s">
        <v>60</v>
      </c>
      <c r="D41" t="s">
        <v>254</v>
      </c>
      <c r="E41" t="s">
        <v>407</v>
      </c>
      <c r="F41" t="s">
        <v>437</v>
      </c>
      <c r="G41" t="s">
        <v>458</v>
      </c>
      <c r="H41" t="s">
        <v>461</v>
      </c>
      <c r="I41" s="4" t="s">
        <v>463</v>
      </c>
      <c r="J41" t="s">
        <v>465</v>
      </c>
      <c r="K41" t="s">
        <v>469</v>
      </c>
      <c r="L41" t="s">
        <v>511</v>
      </c>
      <c r="M41" t="s">
        <v>673</v>
      </c>
      <c r="N41">
        <v>0</v>
      </c>
      <c r="O41">
        <v>1</v>
      </c>
      <c r="P41" t="s">
        <v>825</v>
      </c>
      <c r="Q41" t="s">
        <v>832</v>
      </c>
      <c r="R41">
        <v>21</v>
      </c>
      <c r="S41">
        <v>2</v>
      </c>
      <c r="T41" t="s">
        <v>837</v>
      </c>
      <c r="U41" t="s">
        <v>841</v>
      </c>
      <c r="V41" t="s">
        <v>847</v>
      </c>
      <c r="W41" s="5">
        <f t="shared" si="0"/>
        <v>44069</v>
      </c>
      <c r="X41" t="str">
        <f t="shared" si="2"/>
        <v>NO</v>
      </c>
    </row>
    <row r="42" spans="1:24" x14ac:dyDescent="0.2">
      <c r="A42" s="1">
        <v>72</v>
      </c>
      <c r="B42">
        <v>111498</v>
      </c>
      <c r="C42" s="7" t="s">
        <v>61</v>
      </c>
      <c r="D42" t="s">
        <v>255</v>
      </c>
      <c r="E42" t="s">
        <v>409</v>
      </c>
      <c r="F42" t="s">
        <v>439</v>
      </c>
      <c r="G42" t="s">
        <v>458</v>
      </c>
      <c r="H42" t="s">
        <v>461</v>
      </c>
      <c r="I42" s="4" t="s">
        <v>463</v>
      </c>
      <c r="J42" t="s">
        <v>465</v>
      </c>
      <c r="K42" t="s">
        <v>469</v>
      </c>
      <c r="L42" t="s">
        <v>512</v>
      </c>
      <c r="M42" t="s">
        <v>674</v>
      </c>
      <c r="N42">
        <v>0</v>
      </c>
      <c r="O42">
        <v>1</v>
      </c>
      <c r="P42" t="s">
        <v>825</v>
      </c>
      <c r="Q42" t="s">
        <v>832</v>
      </c>
      <c r="R42">
        <v>18</v>
      </c>
      <c r="S42">
        <v>3</v>
      </c>
      <c r="T42" t="s">
        <v>837</v>
      </c>
      <c r="U42" t="s">
        <v>841</v>
      </c>
      <c r="V42" t="s">
        <v>847</v>
      </c>
      <c r="W42" s="5">
        <f t="shared" si="0"/>
        <v>44075</v>
      </c>
      <c r="X42" t="str">
        <f t="shared" si="2"/>
        <v>NO</v>
      </c>
    </row>
    <row r="43" spans="1:24" x14ac:dyDescent="0.2">
      <c r="A43" s="1">
        <v>73</v>
      </c>
      <c r="B43">
        <v>111474</v>
      </c>
      <c r="C43" s="7" t="s">
        <v>62</v>
      </c>
      <c r="D43" t="s">
        <v>256</v>
      </c>
      <c r="E43" t="s">
        <v>407</v>
      </c>
      <c r="F43" t="s">
        <v>437</v>
      </c>
      <c r="G43" t="s">
        <v>458</v>
      </c>
      <c r="H43" t="s">
        <v>461</v>
      </c>
      <c r="I43" s="4" t="s">
        <v>463</v>
      </c>
      <c r="J43" t="s">
        <v>465</v>
      </c>
      <c r="K43" t="s">
        <v>469</v>
      </c>
      <c r="L43" t="s">
        <v>513</v>
      </c>
      <c r="M43" t="s">
        <v>675</v>
      </c>
      <c r="N43">
        <v>0</v>
      </c>
      <c r="O43">
        <v>1</v>
      </c>
      <c r="P43" t="s">
        <v>825</v>
      </c>
      <c r="Q43" t="s">
        <v>832</v>
      </c>
      <c r="R43">
        <v>13</v>
      </c>
      <c r="S43">
        <v>4</v>
      </c>
      <c r="T43" t="s">
        <v>837</v>
      </c>
      <c r="U43" t="s">
        <v>841</v>
      </c>
      <c r="V43" t="s">
        <v>848</v>
      </c>
      <c r="W43" s="5">
        <f t="shared" si="0"/>
        <v>44036</v>
      </c>
      <c r="X43" t="str">
        <f t="shared" si="2"/>
        <v>NO</v>
      </c>
    </row>
    <row r="44" spans="1:24" x14ac:dyDescent="0.2">
      <c r="A44" s="1">
        <v>74</v>
      </c>
      <c r="B44">
        <v>111469</v>
      </c>
      <c r="C44" s="7" t="s">
        <v>63</v>
      </c>
      <c r="D44" t="s">
        <v>257</v>
      </c>
      <c r="E44" t="s">
        <v>409</v>
      </c>
      <c r="F44" t="s">
        <v>439</v>
      </c>
      <c r="G44" t="s">
        <v>458</v>
      </c>
      <c r="H44" t="s">
        <v>461</v>
      </c>
      <c r="I44" s="4" t="s">
        <v>463</v>
      </c>
      <c r="J44" t="s">
        <v>465</v>
      </c>
      <c r="K44" t="s">
        <v>469</v>
      </c>
      <c r="L44" t="s">
        <v>514</v>
      </c>
      <c r="M44" t="s">
        <v>676</v>
      </c>
      <c r="N44">
        <v>0</v>
      </c>
      <c r="O44">
        <v>1</v>
      </c>
      <c r="P44" t="s">
        <v>825</v>
      </c>
      <c r="Q44" t="s">
        <v>832</v>
      </c>
      <c r="R44">
        <v>11</v>
      </c>
      <c r="S44">
        <v>5</v>
      </c>
      <c r="T44" t="s">
        <v>837</v>
      </c>
      <c r="U44" t="s">
        <v>841</v>
      </c>
      <c r="V44" t="s">
        <v>848</v>
      </c>
      <c r="W44" s="5">
        <f t="shared" si="0"/>
        <v>44028</v>
      </c>
      <c r="X44" t="str">
        <f t="shared" si="2"/>
        <v>NO</v>
      </c>
    </row>
    <row r="45" spans="1:24" x14ac:dyDescent="0.2">
      <c r="A45" s="1">
        <v>75</v>
      </c>
      <c r="B45">
        <v>111446</v>
      </c>
      <c r="C45" s="7" t="s">
        <v>64</v>
      </c>
      <c r="D45" t="s">
        <v>258</v>
      </c>
      <c r="E45" t="s">
        <v>408</v>
      </c>
      <c r="F45" t="s">
        <v>438</v>
      </c>
      <c r="G45" t="s">
        <v>458</v>
      </c>
      <c r="H45" t="s">
        <v>461</v>
      </c>
      <c r="I45" s="4" t="s">
        <v>463</v>
      </c>
      <c r="J45" t="s">
        <v>465</v>
      </c>
      <c r="K45" t="s">
        <v>469</v>
      </c>
      <c r="L45" t="s">
        <v>515</v>
      </c>
      <c r="M45" t="s">
        <v>677</v>
      </c>
      <c r="N45">
        <v>0</v>
      </c>
      <c r="O45">
        <v>1</v>
      </c>
      <c r="P45" t="s">
        <v>825</v>
      </c>
      <c r="Q45" t="s">
        <v>832</v>
      </c>
      <c r="R45">
        <v>5</v>
      </c>
      <c r="S45">
        <v>4</v>
      </c>
      <c r="T45" t="s">
        <v>837</v>
      </c>
      <c r="U45" t="s">
        <v>841</v>
      </c>
      <c r="V45" t="s">
        <v>847</v>
      </c>
      <c r="W45" s="5">
        <f t="shared" si="0"/>
        <v>44005</v>
      </c>
      <c r="X45" t="str">
        <f t="shared" si="2"/>
        <v>NO</v>
      </c>
    </row>
    <row r="46" spans="1:24" x14ac:dyDescent="0.2">
      <c r="A46" s="1">
        <v>168</v>
      </c>
      <c r="B46">
        <v>111656</v>
      </c>
      <c r="C46" s="7" t="s">
        <v>65</v>
      </c>
      <c r="D46" t="s">
        <v>259</v>
      </c>
      <c r="E46" t="s">
        <v>409</v>
      </c>
      <c r="F46" t="s">
        <v>439</v>
      </c>
      <c r="G46" t="s">
        <v>459</v>
      </c>
      <c r="H46" t="s">
        <v>461</v>
      </c>
      <c r="I46" s="4" t="s">
        <v>463</v>
      </c>
      <c r="J46" t="s">
        <v>465</v>
      </c>
      <c r="K46" t="s">
        <v>471</v>
      </c>
      <c r="L46" t="s">
        <v>516</v>
      </c>
      <c r="M46" t="s">
        <v>678</v>
      </c>
      <c r="N46">
        <v>0</v>
      </c>
      <c r="O46">
        <v>0</v>
      </c>
      <c r="P46" t="s">
        <v>826</v>
      </c>
      <c r="Q46" t="s">
        <v>832</v>
      </c>
      <c r="R46">
        <v>3</v>
      </c>
      <c r="S46">
        <v>1</v>
      </c>
      <c r="T46" t="s">
        <v>838</v>
      </c>
      <c r="U46" t="s">
        <v>842</v>
      </c>
      <c r="V46" t="s">
        <v>848</v>
      </c>
      <c r="W46" s="5">
        <f t="shared" si="0"/>
        <v>44293</v>
      </c>
      <c r="X46" t="str">
        <f t="shared" si="2"/>
        <v>NO</v>
      </c>
    </row>
    <row r="47" spans="1:24" x14ac:dyDescent="0.2">
      <c r="A47" s="1">
        <v>169</v>
      </c>
      <c r="B47">
        <v>111624</v>
      </c>
      <c r="C47" s="7" t="s">
        <v>66</v>
      </c>
      <c r="D47" t="s">
        <v>260</v>
      </c>
      <c r="E47" t="s">
        <v>408</v>
      </c>
      <c r="F47" t="s">
        <v>438</v>
      </c>
      <c r="G47" t="s">
        <v>459</v>
      </c>
      <c r="H47" t="s">
        <v>461</v>
      </c>
      <c r="I47" s="4" t="s">
        <v>463</v>
      </c>
      <c r="J47" t="s">
        <v>465</v>
      </c>
      <c r="K47" t="s">
        <v>471</v>
      </c>
      <c r="L47" t="s">
        <v>517</v>
      </c>
      <c r="M47" t="s">
        <v>679</v>
      </c>
      <c r="N47">
        <v>0</v>
      </c>
      <c r="O47">
        <v>1</v>
      </c>
      <c r="P47" t="s">
        <v>826</v>
      </c>
      <c r="Q47" t="s">
        <v>832</v>
      </c>
      <c r="R47">
        <v>17</v>
      </c>
      <c r="S47">
        <v>4</v>
      </c>
      <c r="T47" t="s">
        <v>837</v>
      </c>
      <c r="U47" t="s">
        <v>841</v>
      </c>
      <c r="V47" t="s">
        <v>847</v>
      </c>
      <c r="W47" s="5">
        <f t="shared" si="0"/>
        <v>44258</v>
      </c>
      <c r="X47" t="str">
        <f t="shared" si="2"/>
        <v>NO</v>
      </c>
    </row>
    <row r="48" spans="1:24" x14ac:dyDescent="0.2">
      <c r="A48" s="1">
        <v>170</v>
      </c>
      <c r="B48">
        <v>111660</v>
      </c>
      <c r="C48" s="7" t="s">
        <v>67</v>
      </c>
      <c r="D48" t="s">
        <v>261</v>
      </c>
      <c r="E48" t="s">
        <v>398</v>
      </c>
      <c r="F48" t="s">
        <v>428</v>
      </c>
      <c r="G48" t="s">
        <v>459</v>
      </c>
      <c r="H48" t="s">
        <v>461</v>
      </c>
      <c r="I48" s="4" t="s">
        <v>463</v>
      </c>
      <c r="J48" t="s">
        <v>465</v>
      </c>
      <c r="K48" t="s">
        <v>471</v>
      </c>
      <c r="L48" t="s">
        <v>67</v>
      </c>
      <c r="M48" t="s">
        <v>680</v>
      </c>
      <c r="N48">
        <v>0</v>
      </c>
      <c r="O48">
        <v>1</v>
      </c>
      <c r="P48" t="s">
        <v>826</v>
      </c>
      <c r="Q48" t="s">
        <v>832</v>
      </c>
      <c r="R48">
        <v>3</v>
      </c>
      <c r="S48">
        <v>0</v>
      </c>
      <c r="T48" t="s">
        <v>838</v>
      </c>
      <c r="U48" t="s">
        <v>842</v>
      </c>
      <c r="V48" t="s">
        <v>847</v>
      </c>
      <c r="W48" s="5">
        <f t="shared" si="0"/>
        <v>44301</v>
      </c>
      <c r="X48" t="str">
        <f t="shared" si="2"/>
        <v>NO</v>
      </c>
    </row>
    <row r="49" spans="1:24" x14ac:dyDescent="0.2">
      <c r="A49" s="1">
        <v>171</v>
      </c>
      <c r="B49">
        <v>111560</v>
      </c>
      <c r="C49" s="7" t="s">
        <v>68</v>
      </c>
      <c r="D49" t="s">
        <v>262</v>
      </c>
      <c r="E49" t="s">
        <v>400</v>
      </c>
      <c r="F49" t="s">
        <v>430</v>
      </c>
      <c r="G49" t="s">
        <v>459</v>
      </c>
      <c r="H49" t="s">
        <v>461</v>
      </c>
      <c r="I49" s="4" t="s">
        <v>463</v>
      </c>
      <c r="J49" t="s">
        <v>465</v>
      </c>
      <c r="K49" t="s">
        <v>469</v>
      </c>
      <c r="L49" t="s">
        <v>518</v>
      </c>
      <c r="M49" t="s">
        <v>681</v>
      </c>
      <c r="N49">
        <v>0</v>
      </c>
      <c r="O49">
        <v>1</v>
      </c>
      <c r="P49" t="s">
        <v>825</v>
      </c>
      <c r="Q49" t="s">
        <v>832</v>
      </c>
      <c r="R49">
        <v>41</v>
      </c>
      <c r="S49">
        <v>8</v>
      </c>
      <c r="T49" t="s">
        <v>837</v>
      </c>
      <c r="U49" t="s">
        <v>841</v>
      </c>
      <c r="V49" t="s">
        <v>848</v>
      </c>
      <c r="W49" s="5">
        <f t="shared" si="0"/>
        <v>44161</v>
      </c>
      <c r="X49" t="str">
        <f t="shared" si="2"/>
        <v>NO</v>
      </c>
    </row>
    <row r="50" spans="1:24" x14ac:dyDescent="0.2">
      <c r="A50" s="1">
        <v>172</v>
      </c>
      <c r="B50">
        <v>111659</v>
      </c>
      <c r="C50" s="7" t="s">
        <v>69</v>
      </c>
      <c r="D50" t="s">
        <v>263</v>
      </c>
      <c r="E50" t="s">
        <v>409</v>
      </c>
      <c r="F50" t="s">
        <v>439</v>
      </c>
      <c r="G50" t="s">
        <v>459</v>
      </c>
      <c r="H50" t="s">
        <v>461</v>
      </c>
      <c r="I50" s="4" t="s">
        <v>464</v>
      </c>
      <c r="J50" t="s">
        <v>465</v>
      </c>
      <c r="K50" t="s">
        <v>471</v>
      </c>
      <c r="L50" t="s">
        <v>519</v>
      </c>
      <c r="M50" t="s">
        <v>682</v>
      </c>
      <c r="N50">
        <v>0</v>
      </c>
      <c r="O50">
        <v>1</v>
      </c>
      <c r="P50" t="s">
        <v>828</v>
      </c>
      <c r="Q50" t="s">
        <v>832</v>
      </c>
      <c r="R50">
        <v>5</v>
      </c>
      <c r="S50">
        <v>1</v>
      </c>
      <c r="T50" t="s">
        <v>837</v>
      </c>
      <c r="U50" t="s">
        <v>841</v>
      </c>
      <c r="V50" t="s">
        <v>847</v>
      </c>
      <c r="W50" s="5" t="str">
        <f t="shared" si="0"/>
        <v>No SLA for Request</v>
      </c>
      <c r="X50" t="str">
        <f t="shared" si="2"/>
        <v>YES</v>
      </c>
    </row>
    <row r="51" spans="1:24" x14ac:dyDescent="0.2">
      <c r="A51" s="1">
        <v>173</v>
      </c>
      <c r="B51">
        <v>111657</v>
      </c>
      <c r="C51" s="7" t="s">
        <v>70</v>
      </c>
      <c r="D51" t="s">
        <v>264</v>
      </c>
      <c r="E51" t="s">
        <v>405</v>
      </c>
      <c r="F51" t="s">
        <v>435</v>
      </c>
      <c r="G51" t="s">
        <v>459</v>
      </c>
      <c r="H51" t="s">
        <v>461</v>
      </c>
      <c r="I51" s="4" t="s">
        <v>464</v>
      </c>
      <c r="J51" t="s">
        <v>465</v>
      </c>
      <c r="K51" t="s">
        <v>471</v>
      </c>
      <c r="L51" t="s">
        <v>520</v>
      </c>
      <c r="M51" t="s">
        <v>683</v>
      </c>
      <c r="N51">
        <v>0</v>
      </c>
      <c r="O51">
        <v>0</v>
      </c>
      <c r="P51" t="s">
        <v>828</v>
      </c>
      <c r="Q51" t="s">
        <v>831</v>
      </c>
      <c r="R51">
        <v>4</v>
      </c>
      <c r="S51">
        <v>1</v>
      </c>
      <c r="T51" t="s">
        <v>838</v>
      </c>
      <c r="U51" t="s">
        <v>842</v>
      </c>
      <c r="V51" t="s">
        <v>847</v>
      </c>
      <c r="W51" s="5" t="str">
        <f t="shared" si="0"/>
        <v>No SLA for Request</v>
      </c>
      <c r="X51" t="str">
        <f t="shared" si="2"/>
        <v>YES</v>
      </c>
    </row>
    <row r="52" spans="1:24" x14ac:dyDescent="0.2">
      <c r="A52" s="1">
        <v>174</v>
      </c>
      <c r="B52">
        <v>111420</v>
      </c>
      <c r="C52" s="7" t="s">
        <v>71</v>
      </c>
      <c r="D52" t="s">
        <v>265</v>
      </c>
      <c r="E52" t="s">
        <v>400</v>
      </c>
      <c r="F52" t="s">
        <v>430</v>
      </c>
      <c r="G52" t="s">
        <v>459</v>
      </c>
      <c r="H52" t="s">
        <v>461</v>
      </c>
      <c r="I52" s="4" t="s">
        <v>463</v>
      </c>
      <c r="J52" t="s">
        <v>465</v>
      </c>
      <c r="K52" t="s">
        <v>471</v>
      </c>
      <c r="L52" t="s">
        <v>521</v>
      </c>
      <c r="M52" t="s">
        <v>684</v>
      </c>
      <c r="N52">
        <v>1</v>
      </c>
      <c r="O52">
        <v>0</v>
      </c>
      <c r="P52" t="s">
        <v>828</v>
      </c>
      <c r="Q52" t="s">
        <v>832</v>
      </c>
      <c r="R52">
        <v>179</v>
      </c>
      <c r="S52">
        <v>43</v>
      </c>
      <c r="T52" t="s">
        <v>837</v>
      </c>
      <c r="U52" t="s">
        <v>841</v>
      </c>
      <c r="V52" t="s">
        <v>847</v>
      </c>
      <c r="W52" s="5">
        <f t="shared" si="0"/>
        <v>43963</v>
      </c>
      <c r="X52" t="str">
        <f t="shared" si="2"/>
        <v>NO</v>
      </c>
    </row>
    <row r="53" spans="1:24" x14ac:dyDescent="0.2">
      <c r="A53" s="1">
        <v>175</v>
      </c>
      <c r="B53">
        <v>111650</v>
      </c>
      <c r="C53" s="7" t="s">
        <v>72</v>
      </c>
      <c r="D53" t="s">
        <v>266</v>
      </c>
      <c r="E53" t="s">
        <v>409</v>
      </c>
      <c r="F53" t="s">
        <v>439</v>
      </c>
      <c r="G53" t="s">
        <v>459</v>
      </c>
      <c r="H53" t="s">
        <v>461</v>
      </c>
      <c r="I53" s="4" t="s">
        <v>463</v>
      </c>
      <c r="J53" t="s">
        <v>465</v>
      </c>
      <c r="K53" t="s">
        <v>470</v>
      </c>
      <c r="L53" t="s">
        <v>522</v>
      </c>
      <c r="M53" t="s">
        <v>685</v>
      </c>
      <c r="N53">
        <v>0</v>
      </c>
      <c r="O53">
        <v>1</v>
      </c>
      <c r="P53" t="s">
        <v>828</v>
      </c>
      <c r="Q53" t="s">
        <v>832</v>
      </c>
      <c r="R53">
        <v>6</v>
      </c>
      <c r="S53">
        <v>3</v>
      </c>
      <c r="T53" t="s">
        <v>837</v>
      </c>
      <c r="U53" t="s">
        <v>841</v>
      </c>
      <c r="V53" t="s">
        <v>847</v>
      </c>
      <c r="W53" s="5">
        <f t="shared" si="0"/>
        <v>44286</v>
      </c>
      <c r="X53" t="str">
        <f t="shared" si="2"/>
        <v>NO</v>
      </c>
    </row>
    <row r="54" spans="1:24" x14ac:dyDescent="0.2">
      <c r="A54" s="1">
        <v>176</v>
      </c>
      <c r="B54">
        <v>111643</v>
      </c>
      <c r="C54" s="7" t="s">
        <v>73</v>
      </c>
      <c r="D54" t="s">
        <v>267</v>
      </c>
      <c r="E54" t="s">
        <v>401</v>
      </c>
      <c r="F54" t="s">
        <v>431</v>
      </c>
      <c r="G54" t="s">
        <v>459</v>
      </c>
      <c r="H54" t="s">
        <v>461</v>
      </c>
      <c r="I54" s="4" t="s">
        <v>464</v>
      </c>
      <c r="J54" t="s">
        <v>465</v>
      </c>
      <c r="K54" t="s">
        <v>471</v>
      </c>
      <c r="L54" t="s">
        <v>523</v>
      </c>
      <c r="M54" t="s">
        <v>686</v>
      </c>
      <c r="N54">
        <v>0</v>
      </c>
      <c r="O54">
        <v>0</v>
      </c>
      <c r="P54" t="s">
        <v>828</v>
      </c>
      <c r="Q54" t="s">
        <v>831</v>
      </c>
      <c r="R54">
        <v>7</v>
      </c>
      <c r="S54">
        <v>0</v>
      </c>
      <c r="T54" t="s">
        <v>838</v>
      </c>
      <c r="U54" t="s">
        <v>843</v>
      </c>
      <c r="V54" t="s">
        <v>847</v>
      </c>
      <c r="W54" s="5" t="str">
        <f t="shared" si="0"/>
        <v>No SLA for Request</v>
      </c>
      <c r="X54" t="str">
        <f t="shared" si="2"/>
        <v>YES</v>
      </c>
    </row>
    <row r="55" spans="1:24" x14ac:dyDescent="0.2">
      <c r="A55" s="1">
        <v>177</v>
      </c>
      <c r="B55">
        <v>111630</v>
      </c>
      <c r="C55" s="7" t="s">
        <v>74</v>
      </c>
      <c r="D55" t="s">
        <v>268</v>
      </c>
      <c r="E55" t="s">
        <v>398</v>
      </c>
      <c r="F55" t="s">
        <v>428</v>
      </c>
      <c r="G55" t="s">
        <v>459</v>
      </c>
      <c r="H55" t="s">
        <v>461</v>
      </c>
      <c r="I55" s="4" t="s">
        <v>463</v>
      </c>
      <c r="J55" t="s">
        <v>465</v>
      </c>
      <c r="K55" t="s">
        <v>471</v>
      </c>
      <c r="L55" t="s">
        <v>524</v>
      </c>
      <c r="M55" t="s">
        <v>687</v>
      </c>
      <c r="N55">
        <v>1</v>
      </c>
      <c r="O55">
        <v>0</v>
      </c>
      <c r="P55" t="s">
        <v>828</v>
      </c>
      <c r="Q55" t="s">
        <v>832</v>
      </c>
      <c r="R55">
        <v>8</v>
      </c>
      <c r="S55">
        <v>2</v>
      </c>
      <c r="T55" t="s">
        <v>837</v>
      </c>
      <c r="U55" t="s">
        <v>841</v>
      </c>
      <c r="V55" t="s">
        <v>847</v>
      </c>
      <c r="W55" s="5">
        <f t="shared" si="0"/>
        <v>44267</v>
      </c>
      <c r="X55" t="str">
        <f t="shared" si="2"/>
        <v>NO</v>
      </c>
    </row>
    <row r="56" spans="1:24" x14ac:dyDescent="0.2">
      <c r="A56" s="1">
        <v>178</v>
      </c>
      <c r="B56">
        <v>111655</v>
      </c>
      <c r="C56" s="7" t="s">
        <v>75</v>
      </c>
      <c r="D56" t="s">
        <v>269</v>
      </c>
      <c r="E56" t="s">
        <v>405</v>
      </c>
      <c r="F56" t="s">
        <v>435</v>
      </c>
      <c r="G56" t="s">
        <v>459</v>
      </c>
      <c r="H56" t="s">
        <v>461</v>
      </c>
      <c r="I56" s="4" t="s">
        <v>464</v>
      </c>
      <c r="J56" t="s">
        <v>465</v>
      </c>
      <c r="K56" t="s">
        <v>471</v>
      </c>
      <c r="L56" t="s">
        <v>525</v>
      </c>
      <c r="M56" t="s">
        <v>688</v>
      </c>
      <c r="N56">
        <v>0</v>
      </c>
      <c r="O56">
        <v>1</v>
      </c>
      <c r="P56" t="s">
        <v>828</v>
      </c>
      <c r="Q56" t="s">
        <v>831</v>
      </c>
      <c r="R56">
        <v>7</v>
      </c>
      <c r="S56">
        <v>0</v>
      </c>
      <c r="T56" t="s">
        <v>837</v>
      </c>
      <c r="U56" t="s">
        <v>841</v>
      </c>
      <c r="V56" t="s">
        <v>847</v>
      </c>
      <c r="W56" s="5" t="str">
        <f t="shared" si="0"/>
        <v>No SLA for Request</v>
      </c>
      <c r="X56" t="str">
        <f t="shared" si="2"/>
        <v>YES</v>
      </c>
    </row>
    <row r="57" spans="1:24" x14ac:dyDescent="0.2">
      <c r="A57" s="1">
        <v>179</v>
      </c>
      <c r="B57">
        <v>111658</v>
      </c>
      <c r="C57" s="7" t="s">
        <v>76</v>
      </c>
      <c r="D57" t="s">
        <v>270</v>
      </c>
      <c r="E57" t="s">
        <v>401</v>
      </c>
      <c r="F57" t="s">
        <v>431</v>
      </c>
      <c r="G57" t="s">
        <v>459</v>
      </c>
      <c r="H57" t="s">
        <v>461</v>
      </c>
      <c r="I57" s="4" t="s">
        <v>463</v>
      </c>
      <c r="J57" t="s">
        <v>465</v>
      </c>
      <c r="K57" t="s">
        <v>471</v>
      </c>
      <c r="L57" t="s">
        <v>76</v>
      </c>
      <c r="M57" t="s">
        <v>689</v>
      </c>
      <c r="N57">
        <v>0</v>
      </c>
      <c r="O57">
        <v>0</v>
      </c>
      <c r="P57" t="s">
        <v>828</v>
      </c>
      <c r="Q57" t="s">
        <v>831</v>
      </c>
      <c r="R57">
        <v>2</v>
      </c>
      <c r="S57">
        <v>0</v>
      </c>
      <c r="T57" t="s">
        <v>838</v>
      </c>
      <c r="U57" t="s">
        <v>843</v>
      </c>
      <c r="V57" t="s">
        <v>847</v>
      </c>
      <c r="W57" s="5">
        <f t="shared" si="0"/>
        <v>44299</v>
      </c>
      <c r="X57" t="str">
        <f t="shared" si="2"/>
        <v>NO</v>
      </c>
    </row>
    <row r="58" spans="1:24" x14ac:dyDescent="0.2">
      <c r="A58" s="1">
        <v>180</v>
      </c>
      <c r="B58">
        <v>111639</v>
      </c>
      <c r="C58" s="7" t="s">
        <v>77</v>
      </c>
      <c r="D58" t="s">
        <v>271</v>
      </c>
      <c r="E58" t="s">
        <v>404</v>
      </c>
      <c r="F58" t="s">
        <v>434</v>
      </c>
      <c r="G58" t="s">
        <v>459</v>
      </c>
      <c r="H58" t="s">
        <v>461</v>
      </c>
      <c r="I58" s="4" t="s">
        <v>463</v>
      </c>
      <c r="J58" t="s">
        <v>465</v>
      </c>
      <c r="K58" t="s">
        <v>471</v>
      </c>
      <c r="L58" t="s">
        <v>526</v>
      </c>
      <c r="M58" t="s">
        <v>690</v>
      </c>
      <c r="N58">
        <v>0</v>
      </c>
      <c r="O58">
        <v>1</v>
      </c>
      <c r="P58" t="s">
        <v>828</v>
      </c>
      <c r="Q58" t="s">
        <v>832</v>
      </c>
      <c r="R58">
        <v>8</v>
      </c>
      <c r="S58">
        <v>4</v>
      </c>
      <c r="T58" t="s">
        <v>837</v>
      </c>
      <c r="U58" t="s">
        <v>842</v>
      </c>
      <c r="V58" t="s">
        <v>847</v>
      </c>
      <c r="W58" s="5">
        <f t="shared" si="0"/>
        <v>44279</v>
      </c>
      <c r="X58" t="str">
        <f t="shared" si="2"/>
        <v>NO</v>
      </c>
    </row>
    <row r="59" spans="1:24" x14ac:dyDescent="0.2">
      <c r="A59" s="1">
        <v>181</v>
      </c>
      <c r="B59">
        <v>111602</v>
      </c>
      <c r="C59" s="7" t="s">
        <v>78</v>
      </c>
      <c r="D59" t="s">
        <v>272</v>
      </c>
      <c r="E59" t="s">
        <v>405</v>
      </c>
      <c r="F59" t="s">
        <v>435</v>
      </c>
      <c r="G59" t="s">
        <v>459</v>
      </c>
      <c r="H59" t="s">
        <v>461</v>
      </c>
      <c r="I59" s="4" t="s">
        <v>464</v>
      </c>
      <c r="J59" t="s">
        <v>465</v>
      </c>
      <c r="K59" t="s">
        <v>470</v>
      </c>
      <c r="L59" t="s">
        <v>527</v>
      </c>
      <c r="M59" t="s">
        <v>691</v>
      </c>
      <c r="N59">
        <v>1</v>
      </c>
      <c r="O59">
        <v>0</v>
      </c>
      <c r="P59" t="s">
        <v>828</v>
      </c>
      <c r="Q59" t="s">
        <v>831</v>
      </c>
      <c r="R59">
        <v>34</v>
      </c>
      <c r="S59">
        <v>5</v>
      </c>
      <c r="T59" t="s">
        <v>837</v>
      </c>
      <c r="U59" t="s">
        <v>841</v>
      </c>
      <c r="V59" t="s">
        <v>848</v>
      </c>
      <c r="W59" s="5" t="str">
        <f t="shared" si="0"/>
        <v>No SLA for Request</v>
      </c>
      <c r="X59" t="str">
        <f t="shared" si="2"/>
        <v>YES</v>
      </c>
    </row>
    <row r="60" spans="1:24" x14ac:dyDescent="0.2">
      <c r="A60" s="1">
        <v>182</v>
      </c>
      <c r="B60">
        <v>111644</v>
      </c>
      <c r="C60" s="7" t="s">
        <v>79</v>
      </c>
      <c r="D60" t="s">
        <v>273</v>
      </c>
      <c r="E60" t="s">
        <v>401</v>
      </c>
      <c r="F60" t="s">
        <v>431</v>
      </c>
      <c r="G60" t="s">
        <v>459</v>
      </c>
      <c r="H60" t="s">
        <v>461</v>
      </c>
      <c r="I60" s="4" t="s">
        <v>464</v>
      </c>
      <c r="J60" t="s">
        <v>465</v>
      </c>
      <c r="K60" t="s">
        <v>471</v>
      </c>
      <c r="L60" t="s">
        <v>528</v>
      </c>
      <c r="M60" t="s">
        <v>692</v>
      </c>
      <c r="N60">
        <v>0</v>
      </c>
      <c r="O60">
        <v>1</v>
      </c>
      <c r="P60" t="s">
        <v>828</v>
      </c>
      <c r="Q60" t="s">
        <v>831</v>
      </c>
      <c r="R60">
        <v>5</v>
      </c>
      <c r="S60">
        <v>0</v>
      </c>
      <c r="T60" t="s">
        <v>838</v>
      </c>
      <c r="U60" t="s">
        <v>843</v>
      </c>
      <c r="V60" t="s">
        <v>847</v>
      </c>
      <c r="W60" s="5" t="str">
        <f t="shared" si="0"/>
        <v>No SLA for Request</v>
      </c>
      <c r="X60" t="str">
        <f t="shared" si="2"/>
        <v>YES</v>
      </c>
    </row>
    <row r="61" spans="1:24" x14ac:dyDescent="0.2">
      <c r="A61" s="1">
        <v>183</v>
      </c>
      <c r="B61">
        <v>111642</v>
      </c>
      <c r="C61" s="7" t="s">
        <v>80</v>
      </c>
      <c r="D61" t="s">
        <v>274</v>
      </c>
      <c r="E61" t="s">
        <v>401</v>
      </c>
      <c r="F61" t="s">
        <v>431</v>
      </c>
      <c r="G61" t="s">
        <v>459</v>
      </c>
      <c r="H61" t="s">
        <v>461</v>
      </c>
      <c r="I61" s="4" t="s">
        <v>464</v>
      </c>
      <c r="J61" t="s">
        <v>465</v>
      </c>
      <c r="K61" t="s">
        <v>471</v>
      </c>
      <c r="L61" t="s">
        <v>529</v>
      </c>
      <c r="M61" t="s">
        <v>693</v>
      </c>
      <c r="N61">
        <v>0</v>
      </c>
      <c r="O61">
        <v>0</v>
      </c>
      <c r="P61" t="s">
        <v>828</v>
      </c>
      <c r="Q61" t="s">
        <v>831</v>
      </c>
      <c r="R61">
        <v>3</v>
      </c>
      <c r="S61">
        <v>1</v>
      </c>
      <c r="T61" t="s">
        <v>838</v>
      </c>
      <c r="U61" t="s">
        <v>843</v>
      </c>
      <c r="V61" t="s">
        <v>847</v>
      </c>
      <c r="W61" s="5" t="str">
        <f t="shared" si="0"/>
        <v>No SLA for Request</v>
      </c>
      <c r="X61" t="str">
        <f t="shared" si="2"/>
        <v>YES</v>
      </c>
    </row>
    <row r="62" spans="1:24" x14ac:dyDescent="0.2">
      <c r="A62" s="1">
        <v>184</v>
      </c>
      <c r="B62">
        <v>111651</v>
      </c>
      <c r="C62" s="7" t="s">
        <v>81</v>
      </c>
      <c r="D62" t="s">
        <v>275</v>
      </c>
      <c r="E62" t="s">
        <v>401</v>
      </c>
      <c r="F62" t="s">
        <v>431</v>
      </c>
      <c r="G62" t="s">
        <v>459</v>
      </c>
      <c r="H62" t="s">
        <v>461</v>
      </c>
      <c r="I62" s="4" t="s">
        <v>463</v>
      </c>
      <c r="J62" t="s">
        <v>467</v>
      </c>
      <c r="K62" t="s">
        <v>471</v>
      </c>
      <c r="L62" t="s">
        <v>530</v>
      </c>
      <c r="M62" t="s">
        <v>694</v>
      </c>
      <c r="N62">
        <v>1</v>
      </c>
      <c r="O62">
        <v>0</v>
      </c>
      <c r="P62" t="s">
        <v>828</v>
      </c>
      <c r="Q62" t="s">
        <v>831</v>
      </c>
      <c r="R62">
        <v>4</v>
      </c>
      <c r="S62">
        <v>0</v>
      </c>
      <c r="T62" t="s">
        <v>837</v>
      </c>
      <c r="U62" t="s">
        <v>841</v>
      </c>
      <c r="V62" t="s">
        <v>848</v>
      </c>
      <c r="W62" s="5">
        <f t="shared" si="0"/>
        <v>44286</v>
      </c>
      <c r="X62" t="str">
        <f t="shared" si="2"/>
        <v>NO</v>
      </c>
    </row>
    <row r="63" spans="1:24" x14ac:dyDescent="0.2">
      <c r="A63" s="1">
        <v>185</v>
      </c>
      <c r="B63">
        <v>111640</v>
      </c>
      <c r="C63" s="7" t="s">
        <v>82</v>
      </c>
      <c r="D63" t="s">
        <v>276</v>
      </c>
      <c r="E63" t="s">
        <v>405</v>
      </c>
      <c r="F63" t="s">
        <v>435</v>
      </c>
      <c r="G63" t="s">
        <v>459</v>
      </c>
      <c r="H63" t="s">
        <v>461</v>
      </c>
      <c r="I63" s="4" t="s">
        <v>463</v>
      </c>
      <c r="J63" t="s">
        <v>465</v>
      </c>
      <c r="K63" t="s">
        <v>471</v>
      </c>
      <c r="L63" t="s">
        <v>531</v>
      </c>
      <c r="M63" t="s">
        <v>695</v>
      </c>
      <c r="N63">
        <v>0</v>
      </c>
      <c r="O63">
        <v>1</v>
      </c>
      <c r="P63" t="s">
        <v>828</v>
      </c>
      <c r="Q63" t="s">
        <v>831</v>
      </c>
      <c r="R63">
        <v>18</v>
      </c>
      <c r="S63">
        <v>0</v>
      </c>
      <c r="T63" t="s">
        <v>837</v>
      </c>
      <c r="U63" t="s">
        <v>843</v>
      </c>
      <c r="V63" t="s">
        <v>847</v>
      </c>
      <c r="W63" s="5">
        <f t="shared" si="0"/>
        <v>44279</v>
      </c>
      <c r="X63" t="str">
        <f t="shared" si="2"/>
        <v>NO</v>
      </c>
    </row>
    <row r="64" spans="1:24" x14ac:dyDescent="0.2">
      <c r="A64" s="1">
        <v>186</v>
      </c>
      <c r="B64">
        <v>111641</v>
      </c>
      <c r="C64" s="7" t="s">
        <v>83</v>
      </c>
      <c r="D64" t="s">
        <v>272</v>
      </c>
      <c r="E64" t="s">
        <v>405</v>
      </c>
      <c r="F64" t="s">
        <v>435</v>
      </c>
      <c r="G64" t="s">
        <v>459</v>
      </c>
      <c r="H64" t="s">
        <v>461</v>
      </c>
      <c r="I64" s="4" t="s">
        <v>463</v>
      </c>
      <c r="J64" t="s">
        <v>465</v>
      </c>
      <c r="K64" t="s">
        <v>470</v>
      </c>
      <c r="L64" t="s">
        <v>532</v>
      </c>
      <c r="M64" t="s">
        <v>696</v>
      </c>
      <c r="N64">
        <v>0</v>
      </c>
      <c r="O64">
        <v>0</v>
      </c>
      <c r="P64" t="s">
        <v>828</v>
      </c>
      <c r="Q64" t="s">
        <v>831</v>
      </c>
      <c r="R64">
        <v>23</v>
      </c>
      <c r="S64">
        <v>0</v>
      </c>
      <c r="T64" t="s">
        <v>837</v>
      </c>
      <c r="U64" t="s">
        <v>841</v>
      </c>
      <c r="V64" t="s">
        <v>848</v>
      </c>
      <c r="W64" s="5">
        <f t="shared" si="0"/>
        <v>44279</v>
      </c>
      <c r="X64" t="str">
        <f t="shared" si="2"/>
        <v>NO</v>
      </c>
    </row>
    <row r="65" spans="1:24" x14ac:dyDescent="0.2">
      <c r="A65" s="1">
        <v>187</v>
      </c>
      <c r="B65">
        <v>111617</v>
      </c>
      <c r="C65" s="7" t="s">
        <v>84</v>
      </c>
      <c r="D65" t="s">
        <v>277</v>
      </c>
      <c r="E65" t="s">
        <v>401</v>
      </c>
      <c r="F65" t="s">
        <v>431</v>
      </c>
      <c r="G65" t="s">
        <v>459</v>
      </c>
      <c r="H65" t="s">
        <v>461</v>
      </c>
      <c r="I65" s="4" t="s">
        <v>463</v>
      </c>
      <c r="J65" t="s">
        <v>465</v>
      </c>
      <c r="K65" t="s">
        <v>469</v>
      </c>
      <c r="L65" t="s">
        <v>533</v>
      </c>
      <c r="M65" t="s">
        <v>697</v>
      </c>
      <c r="N65">
        <v>0</v>
      </c>
      <c r="O65">
        <v>1</v>
      </c>
      <c r="P65" t="s">
        <v>825</v>
      </c>
      <c r="Q65" t="s">
        <v>831</v>
      </c>
      <c r="R65">
        <v>22</v>
      </c>
      <c r="S65">
        <v>4</v>
      </c>
      <c r="T65" t="s">
        <v>837</v>
      </c>
      <c r="U65" t="s">
        <v>841</v>
      </c>
      <c r="V65" t="s">
        <v>848</v>
      </c>
      <c r="W65" s="5">
        <f t="shared" si="0"/>
        <v>44249</v>
      </c>
      <c r="X65" t="str">
        <f t="shared" si="2"/>
        <v>NO</v>
      </c>
    </row>
    <row r="66" spans="1:24" x14ac:dyDescent="0.2">
      <c r="A66" s="1">
        <v>188</v>
      </c>
      <c r="B66">
        <v>111556</v>
      </c>
      <c r="C66" s="7" t="s">
        <v>85</v>
      </c>
      <c r="D66" t="s">
        <v>278</v>
      </c>
      <c r="E66" t="s">
        <v>407</v>
      </c>
      <c r="F66" t="s">
        <v>437</v>
      </c>
      <c r="G66" t="s">
        <v>459</v>
      </c>
      <c r="H66" t="s">
        <v>461</v>
      </c>
      <c r="I66" s="4" t="s">
        <v>463</v>
      </c>
      <c r="J66" t="s">
        <v>465</v>
      </c>
      <c r="K66" t="s">
        <v>471</v>
      </c>
      <c r="L66" t="s">
        <v>534</v>
      </c>
      <c r="M66" t="s">
        <v>698</v>
      </c>
      <c r="N66">
        <v>1</v>
      </c>
      <c r="O66">
        <v>1</v>
      </c>
      <c r="P66" t="s">
        <v>829</v>
      </c>
      <c r="Q66" t="s">
        <v>832</v>
      </c>
      <c r="R66">
        <v>42</v>
      </c>
      <c r="S66">
        <v>0</v>
      </c>
      <c r="T66" t="s">
        <v>837</v>
      </c>
      <c r="U66" t="s">
        <v>841</v>
      </c>
      <c r="V66" t="s">
        <v>847</v>
      </c>
      <c r="W66" s="5">
        <f t="shared" ref="W66:W129" si="3">IF(I66="Request","No SLA for Request",IF(AND(G66="High",I66="Incident / Problem"),WORKDAY(C66,3,0),IF(AND(G66="Low",I66="Incident / Problem"),WORKDAY(C66,10,0),IF(AND(G66="Normal",I66="Incident / Problem"),WORKDAY(C66,5,0),IF(AND(G66="Emergency",I66="Incident / Problem"),WORKDAY(C66,0.1667,0))))))</f>
        <v>44158</v>
      </c>
      <c r="X66" t="str">
        <f t="shared" ref="X66:X97" si="4">IF(W66&gt;L66,"YES","NO")</f>
        <v>NO</v>
      </c>
    </row>
    <row r="67" spans="1:24" x14ac:dyDescent="0.2">
      <c r="A67" s="1">
        <v>189</v>
      </c>
      <c r="B67">
        <v>111654</v>
      </c>
      <c r="C67" s="7" t="s">
        <v>86</v>
      </c>
      <c r="D67" t="s">
        <v>279</v>
      </c>
      <c r="E67" t="s">
        <v>398</v>
      </c>
      <c r="F67" t="s">
        <v>428</v>
      </c>
      <c r="G67" t="s">
        <v>459</v>
      </c>
      <c r="H67" t="s">
        <v>461</v>
      </c>
      <c r="I67" s="4" t="s">
        <v>463</v>
      </c>
      <c r="J67" t="s">
        <v>465</v>
      </c>
      <c r="K67" t="s">
        <v>471</v>
      </c>
      <c r="L67" t="s">
        <v>535</v>
      </c>
      <c r="M67" t="s">
        <v>699</v>
      </c>
      <c r="N67">
        <v>0</v>
      </c>
      <c r="O67">
        <v>0</v>
      </c>
      <c r="P67" t="s">
        <v>829</v>
      </c>
      <c r="Q67" t="s">
        <v>832</v>
      </c>
      <c r="R67">
        <v>17</v>
      </c>
      <c r="S67">
        <v>0</v>
      </c>
      <c r="T67" t="s">
        <v>838</v>
      </c>
      <c r="U67" t="s">
        <v>842</v>
      </c>
      <c r="V67" t="s">
        <v>847</v>
      </c>
      <c r="W67" s="5">
        <f t="shared" si="3"/>
        <v>44288</v>
      </c>
      <c r="X67" t="str">
        <f t="shared" si="4"/>
        <v>NO</v>
      </c>
    </row>
    <row r="68" spans="1:24" x14ac:dyDescent="0.2">
      <c r="A68" s="1">
        <v>190</v>
      </c>
      <c r="B68">
        <v>111622</v>
      </c>
      <c r="C68" s="7" t="s">
        <v>87</v>
      </c>
      <c r="D68" t="s">
        <v>280</v>
      </c>
      <c r="E68" t="s">
        <v>402</v>
      </c>
      <c r="F68" t="s">
        <v>432</v>
      </c>
      <c r="G68" t="s">
        <v>459</v>
      </c>
      <c r="H68" t="s">
        <v>461</v>
      </c>
      <c r="I68" s="4" t="s">
        <v>463</v>
      </c>
      <c r="J68" t="s">
        <v>465</v>
      </c>
      <c r="K68" t="s">
        <v>470</v>
      </c>
      <c r="L68" t="s">
        <v>536</v>
      </c>
      <c r="M68" t="s">
        <v>700</v>
      </c>
      <c r="N68">
        <v>1</v>
      </c>
      <c r="O68">
        <v>0</v>
      </c>
      <c r="P68" t="s">
        <v>829</v>
      </c>
      <c r="Q68" t="s">
        <v>832</v>
      </c>
      <c r="R68">
        <v>13</v>
      </c>
      <c r="S68">
        <v>1</v>
      </c>
      <c r="T68" t="s">
        <v>838</v>
      </c>
      <c r="U68" t="s">
        <v>842</v>
      </c>
      <c r="V68" t="s">
        <v>847</v>
      </c>
      <c r="W68" s="5">
        <f t="shared" si="3"/>
        <v>44256</v>
      </c>
      <c r="X68" t="str">
        <f t="shared" si="4"/>
        <v>NO</v>
      </c>
    </row>
    <row r="69" spans="1:24" x14ac:dyDescent="0.2">
      <c r="A69" s="1">
        <v>191</v>
      </c>
      <c r="B69">
        <v>111583</v>
      </c>
      <c r="C69" s="7" t="s">
        <v>88</v>
      </c>
      <c r="D69" t="s">
        <v>281</v>
      </c>
      <c r="E69" t="s">
        <v>409</v>
      </c>
      <c r="F69" t="s">
        <v>439</v>
      </c>
      <c r="G69" t="s">
        <v>459</v>
      </c>
      <c r="H69" t="s">
        <v>461</v>
      </c>
      <c r="I69" s="4" t="s">
        <v>463</v>
      </c>
      <c r="J69" t="s">
        <v>465</v>
      </c>
      <c r="K69" t="s">
        <v>469</v>
      </c>
      <c r="L69" t="s">
        <v>537</v>
      </c>
      <c r="M69" t="s">
        <v>701</v>
      </c>
      <c r="N69">
        <v>0</v>
      </c>
      <c r="O69">
        <v>1</v>
      </c>
      <c r="P69" t="s">
        <v>825</v>
      </c>
      <c r="Q69" t="s">
        <v>832</v>
      </c>
      <c r="R69">
        <v>27</v>
      </c>
      <c r="S69">
        <v>11</v>
      </c>
      <c r="T69" t="s">
        <v>837</v>
      </c>
      <c r="U69" t="s">
        <v>841</v>
      </c>
      <c r="V69" t="s">
        <v>848</v>
      </c>
      <c r="W69" s="5">
        <f t="shared" si="3"/>
        <v>44194</v>
      </c>
      <c r="X69" t="str">
        <f t="shared" si="4"/>
        <v>NO</v>
      </c>
    </row>
    <row r="70" spans="1:24" x14ac:dyDescent="0.2">
      <c r="A70" s="1">
        <v>192</v>
      </c>
      <c r="B70">
        <v>111634</v>
      </c>
      <c r="C70" s="7" t="s">
        <v>89</v>
      </c>
      <c r="D70" t="s">
        <v>282</v>
      </c>
      <c r="E70" t="s">
        <v>398</v>
      </c>
      <c r="F70" t="s">
        <v>428</v>
      </c>
      <c r="G70" t="s">
        <v>459</v>
      </c>
      <c r="H70" t="s">
        <v>461</v>
      </c>
      <c r="I70" s="4" t="s">
        <v>463</v>
      </c>
      <c r="J70" t="s">
        <v>468</v>
      </c>
      <c r="K70" t="s">
        <v>470</v>
      </c>
      <c r="L70" t="s">
        <v>538</v>
      </c>
      <c r="M70" t="s">
        <v>702</v>
      </c>
      <c r="N70">
        <v>0</v>
      </c>
      <c r="O70">
        <v>1</v>
      </c>
      <c r="P70" t="s">
        <v>829</v>
      </c>
      <c r="Q70" t="s">
        <v>832</v>
      </c>
      <c r="R70">
        <v>6</v>
      </c>
      <c r="S70">
        <v>0</v>
      </c>
      <c r="T70" t="s">
        <v>838</v>
      </c>
      <c r="U70" t="s">
        <v>842</v>
      </c>
      <c r="V70" t="s">
        <v>847</v>
      </c>
      <c r="W70" s="5">
        <f t="shared" si="3"/>
        <v>44273</v>
      </c>
      <c r="X70" t="str">
        <f t="shared" si="4"/>
        <v>NO</v>
      </c>
    </row>
    <row r="71" spans="1:24" x14ac:dyDescent="0.2">
      <c r="A71" s="1">
        <v>193</v>
      </c>
      <c r="B71">
        <v>111457</v>
      </c>
      <c r="C71" s="7" t="s">
        <v>90</v>
      </c>
      <c r="D71" t="s">
        <v>283</v>
      </c>
      <c r="E71" t="s">
        <v>407</v>
      </c>
      <c r="F71" t="s">
        <v>437</v>
      </c>
      <c r="G71" t="s">
        <v>459</v>
      </c>
      <c r="H71" t="s">
        <v>461</v>
      </c>
      <c r="I71" s="4" t="s">
        <v>463</v>
      </c>
      <c r="J71" t="s">
        <v>465</v>
      </c>
      <c r="K71" t="s">
        <v>471</v>
      </c>
      <c r="L71" t="s">
        <v>539</v>
      </c>
      <c r="M71" t="s">
        <v>703</v>
      </c>
      <c r="N71">
        <v>1</v>
      </c>
      <c r="O71">
        <v>1</v>
      </c>
      <c r="P71" t="s">
        <v>829</v>
      </c>
      <c r="Q71" t="s">
        <v>832</v>
      </c>
      <c r="R71">
        <v>33</v>
      </c>
      <c r="S71">
        <v>3</v>
      </c>
      <c r="T71" t="s">
        <v>837</v>
      </c>
      <c r="U71" t="s">
        <v>841</v>
      </c>
      <c r="V71" t="s">
        <v>847</v>
      </c>
      <c r="W71" s="5">
        <f t="shared" si="3"/>
        <v>44026</v>
      </c>
      <c r="X71" t="str">
        <f t="shared" si="4"/>
        <v>NO</v>
      </c>
    </row>
    <row r="72" spans="1:24" x14ac:dyDescent="0.2">
      <c r="A72" s="1">
        <v>194</v>
      </c>
      <c r="B72">
        <v>111653</v>
      </c>
      <c r="C72" s="7" t="s">
        <v>91</v>
      </c>
      <c r="D72" t="s">
        <v>284</v>
      </c>
      <c r="E72" t="s">
        <v>405</v>
      </c>
      <c r="F72" t="s">
        <v>435</v>
      </c>
      <c r="G72" t="s">
        <v>459</v>
      </c>
      <c r="H72" t="s">
        <v>461</v>
      </c>
      <c r="I72" s="4" t="s">
        <v>463</v>
      </c>
      <c r="J72" t="s">
        <v>465</v>
      </c>
      <c r="K72" t="s">
        <v>471</v>
      </c>
      <c r="L72" t="s">
        <v>540</v>
      </c>
      <c r="M72" t="s">
        <v>704</v>
      </c>
      <c r="N72">
        <v>0</v>
      </c>
      <c r="O72">
        <v>1</v>
      </c>
      <c r="P72" t="s">
        <v>829</v>
      </c>
      <c r="Q72" t="s">
        <v>831</v>
      </c>
      <c r="R72">
        <v>5</v>
      </c>
      <c r="S72">
        <v>0</v>
      </c>
      <c r="T72" t="s">
        <v>837</v>
      </c>
      <c r="U72" t="s">
        <v>841</v>
      </c>
      <c r="V72" t="s">
        <v>848</v>
      </c>
      <c r="W72" s="5">
        <f t="shared" si="3"/>
        <v>44287</v>
      </c>
      <c r="X72" t="str">
        <f t="shared" si="4"/>
        <v>NO</v>
      </c>
    </row>
    <row r="73" spans="1:24" x14ac:dyDescent="0.2">
      <c r="A73" s="1">
        <v>195</v>
      </c>
      <c r="B73">
        <v>111652</v>
      </c>
      <c r="C73" s="7" t="s">
        <v>92</v>
      </c>
      <c r="D73" t="s">
        <v>285</v>
      </c>
      <c r="E73" t="s">
        <v>410</v>
      </c>
      <c r="F73" t="s">
        <v>440</v>
      </c>
      <c r="G73" t="s">
        <v>459</v>
      </c>
      <c r="H73" t="s">
        <v>461</v>
      </c>
      <c r="I73" s="4" t="s">
        <v>464</v>
      </c>
      <c r="J73" t="s">
        <v>465</v>
      </c>
      <c r="K73" t="s">
        <v>471</v>
      </c>
      <c r="L73" t="s">
        <v>541</v>
      </c>
      <c r="M73" t="s">
        <v>705</v>
      </c>
      <c r="N73">
        <v>0</v>
      </c>
      <c r="O73">
        <v>0</v>
      </c>
      <c r="P73" t="s">
        <v>829</v>
      </c>
      <c r="Q73" t="s">
        <v>831</v>
      </c>
      <c r="R73">
        <v>4</v>
      </c>
      <c r="S73">
        <v>0</v>
      </c>
      <c r="T73" t="s">
        <v>838</v>
      </c>
      <c r="U73" t="s">
        <v>842</v>
      </c>
      <c r="V73" t="s">
        <v>847</v>
      </c>
      <c r="W73" s="5" t="str">
        <f t="shared" si="3"/>
        <v>No SLA for Request</v>
      </c>
      <c r="X73" t="str">
        <f t="shared" si="4"/>
        <v>YES</v>
      </c>
    </row>
    <row r="74" spans="1:24" x14ac:dyDescent="0.2">
      <c r="A74" s="1">
        <v>196</v>
      </c>
      <c r="B74">
        <v>111476</v>
      </c>
      <c r="C74" s="7" t="s">
        <v>93</v>
      </c>
      <c r="D74" t="s">
        <v>286</v>
      </c>
      <c r="E74" t="s">
        <v>409</v>
      </c>
      <c r="F74" t="s">
        <v>439</v>
      </c>
      <c r="G74" t="s">
        <v>459</v>
      </c>
      <c r="H74" t="s">
        <v>461</v>
      </c>
      <c r="I74" s="4" t="s">
        <v>463</v>
      </c>
      <c r="J74" t="s">
        <v>465</v>
      </c>
      <c r="K74" t="s">
        <v>469</v>
      </c>
      <c r="L74" t="s">
        <v>542</v>
      </c>
      <c r="M74" t="s">
        <v>706</v>
      </c>
      <c r="N74">
        <v>0</v>
      </c>
      <c r="O74">
        <v>1</v>
      </c>
      <c r="P74" t="s">
        <v>825</v>
      </c>
      <c r="Q74" t="s">
        <v>832</v>
      </c>
      <c r="R74">
        <v>85</v>
      </c>
      <c r="S74">
        <v>27</v>
      </c>
      <c r="T74" t="s">
        <v>837</v>
      </c>
      <c r="U74" t="s">
        <v>841</v>
      </c>
      <c r="V74" t="s">
        <v>848</v>
      </c>
      <c r="W74" s="5">
        <f t="shared" si="3"/>
        <v>44043</v>
      </c>
      <c r="X74" t="str">
        <f t="shared" si="4"/>
        <v>NO</v>
      </c>
    </row>
    <row r="75" spans="1:24" x14ac:dyDescent="0.2">
      <c r="A75" s="1">
        <v>197</v>
      </c>
      <c r="B75">
        <v>111637</v>
      </c>
      <c r="C75" s="7" t="s">
        <v>94</v>
      </c>
      <c r="D75" t="s">
        <v>287</v>
      </c>
      <c r="E75" t="s">
        <v>402</v>
      </c>
      <c r="F75" t="s">
        <v>432</v>
      </c>
      <c r="G75" t="s">
        <v>459</v>
      </c>
      <c r="H75" t="s">
        <v>461</v>
      </c>
      <c r="I75" s="4" t="s">
        <v>463</v>
      </c>
      <c r="J75" t="s">
        <v>465</v>
      </c>
      <c r="K75" t="s">
        <v>470</v>
      </c>
      <c r="L75" t="s">
        <v>543</v>
      </c>
      <c r="M75" t="s">
        <v>707</v>
      </c>
      <c r="N75">
        <v>0</v>
      </c>
      <c r="O75">
        <v>0</v>
      </c>
      <c r="P75" t="s">
        <v>829</v>
      </c>
      <c r="Q75" t="s">
        <v>832</v>
      </c>
      <c r="R75">
        <v>6</v>
      </c>
      <c r="S75">
        <v>3</v>
      </c>
      <c r="T75" t="s">
        <v>838</v>
      </c>
      <c r="U75" t="s">
        <v>842</v>
      </c>
      <c r="V75" t="s">
        <v>848</v>
      </c>
      <c r="W75" s="5">
        <f t="shared" si="3"/>
        <v>44278</v>
      </c>
      <c r="X75" t="str">
        <f t="shared" si="4"/>
        <v>NO</v>
      </c>
    </row>
    <row r="76" spans="1:24" x14ac:dyDescent="0.2">
      <c r="A76" s="1">
        <v>198</v>
      </c>
      <c r="B76">
        <v>111648</v>
      </c>
      <c r="C76" s="7" t="s">
        <v>95</v>
      </c>
      <c r="D76" t="s">
        <v>288</v>
      </c>
      <c r="E76" t="s">
        <v>411</v>
      </c>
      <c r="F76" t="s">
        <v>441</v>
      </c>
      <c r="G76" t="s">
        <v>459</v>
      </c>
      <c r="H76" t="s">
        <v>461</v>
      </c>
      <c r="I76" s="4" t="s">
        <v>464</v>
      </c>
      <c r="J76" t="s">
        <v>465</v>
      </c>
      <c r="K76" t="s">
        <v>469</v>
      </c>
      <c r="L76" t="s">
        <v>544</v>
      </c>
      <c r="M76" t="s">
        <v>708</v>
      </c>
      <c r="N76">
        <v>0</v>
      </c>
      <c r="O76">
        <v>1</v>
      </c>
      <c r="P76" t="s">
        <v>825</v>
      </c>
      <c r="Q76" t="s">
        <v>835</v>
      </c>
      <c r="R76">
        <v>7</v>
      </c>
      <c r="S76">
        <v>0</v>
      </c>
      <c r="T76" t="s">
        <v>838</v>
      </c>
      <c r="U76" t="s">
        <v>843</v>
      </c>
      <c r="V76" t="s">
        <v>848</v>
      </c>
      <c r="W76" s="5" t="str">
        <f t="shared" si="3"/>
        <v>No SLA for Request</v>
      </c>
      <c r="X76" t="str">
        <f t="shared" si="4"/>
        <v>YES</v>
      </c>
    </row>
    <row r="77" spans="1:24" x14ac:dyDescent="0.2">
      <c r="A77" s="1">
        <v>199</v>
      </c>
      <c r="B77">
        <v>111647</v>
      </c>
      <c r="C77" s="7" t="s">
        <v>96</v>
      </c>
      <c r="D77" t="s">
        <v>289</v>
      </c>
      <c r="E77" t="s">
        <v>411</v>
      </c>
      <c r="F77" t="s">
        <v>441</v>
      </c>
      <c r="G77" t="s">
        <v>459</v>
      </c>
      <c r="H77" t="s">
        <v>462</v>
      </c>
      <c r="I77" s="4" t="s">
        <v>464</v>
      </c>
      <c r="J77" t="s">
        <v>467</v>
      </c>
      <c r="K77" t="s">
        <v>471</v>
      </c>
      <c r="L77" t="s">
        <v>96</v>
      </c>
      <c r="M77" t="s">
        <v>709</v>
      </c>
      <c r="N77">
        <v>1</v>
      </c>
      <c r="O77">
        <v>1</v>
      </c>
      <c r="P77" t="s">
        <v>829</v>
      </c>
      <c r="Q77" t="s">
        <v>834</v>
      </c>
      <c r="R77">
        <v>3</v>
      </c>
      <c r="S77">
        <v>0</v>
      </c>
      <c r="T77" t="s">
        <v>838</v>
      </c>
      <c r="U77" t="s">
        <v>842</v>
      </c>
      <c r="V77" t="s">
        <v>847</v>
      </c>
      <c r="W77" s="5" t="str">
        <f t="shared" si="3"/>
        <v>No SLA for Request</v>
      </c>
      <c r="X77" t="str">
        <f t="shared" si="4"/>
        <v>YES</v>
      </c>
    </row>
    <row r="78" spans="1:24" x14ac:dyDescent="0.2">
      <c r="A78" s="1">
        <v>200</v>
      </c>
      <c r="B78">
        <v>111646</v>
      </c>
      <c r="C78" s="7" t="s">
        <v>97</v>
      </c>
      <c r="D78" t="s">
        <v>290</v>
      </c>
      <c r="E78" t="s">
        <v>411</v>
      </c>
      <c r="F78" t="s">
        <v>441</v>
      </c>
      <c r="G78" t="s">
        <v>459</v>
      </c>
      <c r="H78" t="s">
        <v>462</v>
      </c>
      <c r="I78" s="4" t="s">
        <v>463</v>
      </c>
      <c r="J78" t="s">
        <v>465</v>
      </c>
      <c r="K78" t="s">
        <v>470</v>
      </c>
      <c r="L78" t="s">
        <v>97</v>
      </c>
      <c r="M78" t="s">
        <v>710</v>
      </c>
      <c r="N78">
        <v>1</v>
      </c>
      <c r="O78">
        <v>1</v>
      </c>
      <c r="P78" t="s">
        <v>829</v>
      </c>
      <c r="Q78" t="s">
        <v>834</v>
      </c>
      <c r="R78">
        <v>5</v>
      </c>
      <c r="S78">
        <v>1</v>
      </c>
      <c r="T78" t="s">
        <v>838</v>
      </c>
      <c r="U78" t="s">
        <v>842</v>
      </c>
      <c r="V78" t="s">
        <v>847</v>
      </c>
      <c r="W78" s="5">
        <f t="shared" si="3"/>
        <v>44284</v>
      </c>
      <c r="X78" t="str">
        <f t="shared" si="4"/>
        <v>NO</v>
      </c>
    </row>
    <row r="79" spans="1:24" x14ac:dyDescent="0.2">
      <c r="A79" s="1">
        <v>201</v>
      </c>
      <c r="B79">
        <v>111645</v>
      </c>
      <c r="C79" s="7" t="s">
        <v>98</v>
      </c>
      <c r="D79" t="s">
        <v>291</v>
      </c>
      <c r="E79" t="s">
        <v>409</v>
      </c>
      <c r="F79" t="s">
        <v>439</v>
      </c>
      <c r="G79" t="s">
        <v>459</v>
      </c>
      <c r="H79" t="s">
        <v>461</v>
      </c>
      <c r="I79" s="4" t="s">
        <v>464</v>
      </c>
      <c r="J79" t="s">
        <v>465</v>
      </c>
      <c r="K79" t="s">
        <v>470</v>
      </c>
      <c r="L79" t="s">
        <v>98</v>
      </c>
      <c r="M79" t="s">
        <v>711</v>
      </c>
      <c r="N79">
        <v>0</v>
      </c>
      <c r="O79">
        <v>1</v>
      </c>
      <c r="P79" t="s">
        <v>829</v>
      </c>
      <c r="Q79" t="s">
        <v>832</v>
      </c>
      <c r="R79">
        <v>5</v>
      </c>
      <c r="S79">
        <v>2</v>
      </c>
      <c r="T79" t="s">
        <v>837</v>
      </c>
      <c r="U79" t="s">
        <v>841</v>
      </c>
      <c r="V79" t="s">
        <v>848</v>
      </c>
      <c r="W79" s="5" t="str">
        <f t="shared" si="3"/>
        <v>No SLA for Request</v>
      </c>
      <c r="X79" t="str">
        <f t="shared" si="4"/>
        <v>YES</v>
      </c>
    </row>
    <row r="80" spans="1:24" x14ac:dyDescent="0.2">
      <c r="A80" s="1">
        <v>202</v>
      </c>
      <c r="B80">
        <v>111638</v>
      </c>
      <c r="C80" s="7" t="s">
        <v>99</v>
      </c>
      <c r="D80" t="s">
        <v>292</v>
      </c>
      <c r="E80" t="s">
        <v>411</v>
      </c>
      <c r="F80" t="s">
        <v>441</v>
      </c>
      <c r="G80" t="s">
        <v>459</v>
      </c>
      <c r="H80" t="s">
        <v>462</v>
      </c>
      <c r="I80" s="4" t="s">
        <v>463</v>
      </c>
      <c r="J80" t="s">
        <v>466</v>
      </c>
      <c r="K80" t="s">
        <v>471</v>
      </c>
      <c r="L80" t="s">
        <v>99</v>
      </c>
      <c r="M80" t="s">
        <v>712</v>
      </c>
      <c r="N80">
        <v>1</v>
      </c>
      <c r="O80">
        <v>0</v>
      </c>
      <c r="P80" t="s">
        <v>829</v>
      </c>
      <c r="Q80" t="s">
        <v>834</v>
      </c>
      <c r="R80">
        <v>2</v>
      </c>
      <c r="S80">
        <v>0</v>
      </c>
      <c r="T80" t="s">
        <v>837</v>
      </c>
      <c r="U80" t="s">
        <v>841</v>
      </c>
      <c r="V80" t="s">
        <v>847</v>
      </c>
      <c r="W80" s="5">
        <f t="shared" si="3"/>
        <v>44278</v>
      </c>
      <c r="X80" t="str">
        <f t="shared" si="4"/>
        <v>NO</v>
      </c>
    </row>
    <row r="81" spans="1:24" x14ac:dyDescent="0.2">
      <c r="A81" s="1">
        <v>203</v>
      </c>
      <c r="B81">
        <v>111599</v>
      </c>
      <c r="C81" s="7" t="s">
        <v>100</v>
      </c>
      <c r="D81" t="s">
        <v>293</v>
      </c>
      <c r="E81" t="s">
        <v>405</v>
      </c>
      <c r="F81" t="s">
        <v>435</v>
      </c>
      <c r="G81" t="s">
        <v>459</v>
      </c>
      <c r="H81" t="s">
        <v>461</v>
      </c>
      <c r="I81" s="4" t="s">
        <v>464</v>
      </c>
      <c r="J81" t="s">
        <v>465</v>
      </c>
      <c r="K81" t="s">
        <v>469</v>
      </c>
      <c r="L81" t="s">
        <v>545</v>
      </c>
      <c r="M81" t="s">
        <v>713</v>
      </c>
      <c r="N81">
        <v>0</v>
      </c>
      <c r="O81">
        <v>1</v>
      </c>
      <c r="P81" t="s">
        <v>825</v>
      </c>
      <c r="Q81" t="s">
        <v>831</v>
      </c>
      <c r="R81">
        <v>12</v>
      </c>
      <c r="S81">
        <v>3</v>
      </c>
      <c r="T81" t="s">
        <v>838</v>
      </c>
      <c r="U81" t="s">
        <v>843</v>
      </c>
      <c r="V81" t="s">
        <v>847</v>
      </c>
      <c r="W81" s="5" t="str">
        <f t="shared" si="3"/>
        <v>No SLA for Request</v>
      </c>
      <c r="X81" t="str">
        <f t="shared" si="4"/>
        <v>YES</v>
      </c>
    </row>
    <row r="82" spans="1:24" x14ac:dyDescent="0.2">
      <c r="A82" s="1">
        <v>204</v>
      </c>
      <c r="B82">
        <v>111627</v>
      </c>
      <c r="C82" s="7" t="s">
        <v>101</v>
      </c>
      <c r="D82" t="s">
        <v>294</v>
      </c>
      <c r="E82" t="s">
        <v>412</v>
      </c>
      <c r="F82" t="s">
        <v>442</v>
      </c>
      <c r="G82" t="s">
        <v>459</v>
      </c>
      <c r="H82" t="s">
        <v>461</v>
      </c>
      <c r="I82" s="4" t="s">
        <v>463</v>
      </c>
      <c r="J82" t="s">
        <v>465</v>
      </c>
      <c r="K82" t="s">
        <v>469</v>
      </c>
      <c r="L82" t="s">
        <v>546</v>
      </c>
      <c r="M82" t="s">
        <v>714</v>
      </c>
      <c r="N82">
        <v>0</v>
      </c>
      <c r="O82">
        <v>1</v>
      </c>
      <c r="P82" t="s">
        <v>825</v>
      </c>
      <c r="Q82" t="s">
        <v>831</v>
      </c>
      <c r="R82">
        <v>5</v>
      </c>
      <c r="S82">
        <v>1</v>
      </c>
      <c r="T82" t="s">
        <v>837</v>
      </c>
      <c r="U82" t="s">
        <v>841</v>
      </c>
      <c r="V82" t="s">
        <v>847</v>
      </c>
      <c r="W82" s="5">
        <f t="shared" si="3"/>
        <v>44266</v>
      </c>
      <c r="X82" t="str">
        <f t="shared" si="4"/>
        <v>NO</v>
      </c>
    </row>
    <row r="83" spans="1:24" x14ac:dyDescent="0.2">
      <c r="A83" s="1">
        <v>205</v>
      </c>
      <c r="B83">
        <v>111628</v>
      </c>
      <c r="C83" s="7" t="s">
        <v>102</v>
      </c>
      <c r="D83" t="s">
        <v>295</v>
      </c>
      <c r="E83" t="s">
        <v>412</v>
      </c>
      <c r="F83" t="s">
        <v>442</v>
      </c>
      <c r="G83" t="s">
        <v>459</v>
      </c>
      <c r="H83" t="s">
        <v>461</v>
      </c>
      <c r="I83" s="4" t="s">
        <v>463</v>
      </c>
      <c r="J83" t="s">
        <v>465</v>
      </c>
      <c r="K83" t="s">
        <v>469</v>
      </c>
      <c r="L83" t="s">
        <v>547</v>
      </c>
      <c r="M83" t="s">
        <v>715</v>
      </c>
      <c r="N83">
        <v>0</v>
      </c>
      <c r="O83">
        <v>1</v>
      </c>
      <c r="P83" t="s">
        <v>825</v>
      </c>
      <c r="Q83" t="s">
        <v>831</v>
      </c>
      <c r="R83">
        <v>5</v>
      </c>
      <c r="S83">
        <v>1</v>
      </c>
      <c r="T83" t="s">
        <v>837</v>
      </c>
      <c r="U83" t="s">
        <v>841</v>
      </c>
      <c r="V83" t="s">
        <v>847</v>
      </c>
      <c r="W83" s="5">
        <f t="shared" si="3"/>
        <v>44266</v>
      </c>
      <c r="X83" t="str">
        <f t="shared" si="4"/>
        <v>NO</v>
      </c>
    </row>
    <row r="84" spans="1:24" x14ac:dyDescent="0.2">
      <c r="A84" s="1">
        <v>206</v>
      </c>
      <c r="B84">
        <v>111626</v>
      </c>
      <c r="C84" s="7" t="s">
        <v>103</v>
      </c>
      <c r="D84" t="s">
        <v>296</v>
      </c>
      <c r="E84" t="s">
        <v>402</v>
      </c>
      <c r="F84" t="s">
        <v>432</v>
      </c>
      <c r="G84" t="s">
        <v>459</v>
      </c>
      <c r="H84" t="s">
        <v>461</v>
      </c>
      <c r="I84" s="4" t="s">
        <v>464</v>
      </c>
      <c r="J84" t="s">
        <v>465</v>
      </c>
      <c r="K84" t="s">
        <v>469</v>
      </c>
      <c r="L84" t="s">
        <v>548</v>
      </c>
      <c r="M84" t="s">
        <v>716</v>
      </c>
      <c r="N84">
        <v>0</v>
      </c>
      <c r="O84">
        <v>1</v>
      </c>
      <c r="P84" t="s">
        <v>825</v>
      </c>
      <c r="Q84" t="s">
        <v>832</v>
      </c>
      <c r="R84">
        <v>3</v>
      </c>
      <c r="S84">
        <v>0</v>
      </c>
      <c r="T84" t="s">
        <v>838</v>
      </c>
      <c r="U84" t="s">
        <v>842</v>
      </c>
      <c r="V84" t="s">
        <v>848</v>
      </c>
      <c r="W84" s="5" t="str">
        <f t="shared" si="3"/>
        <v>No SLA for Request</v>
      </c>
      <c r="X84" t="str">
        <f t="shared" si="4"/>
        <v>YES</v>
      </c>
    </row>
    <row r="85" spans="1:24" x14ac:dyDescent="0.2">
      <c r="A85" s="1">
        <v>207</v>
      </c>
      <c r="B85">
        <v>111635</v>
      </c>
      <c r="C85" s="7" t="s">
        <v>104</v>
      </c>
      <c r="D85" t="s">
        <v>297</v>
      </c>
      <c r="E85" t="s">
        <v>398</v>
      </c>
      <c r="F85" t="s">
        <v>428</v>
      </c>
      <c r="G85" t="s">
        <v>459</v>
      </c>
      <c r="H85" t="s">
        <v>461</v>
      </c>
      <c r="I85" s="4" t="s">
        <v>463</v>
      </c>
      <c r="J85" t="s">
        <v>468</v>
      </c>
      <c r="K85" t="s">
        <v>471</v>
      </c>
      <c r="L85" t="s">
        <v>104</v>
      </c>
      <c r="M85" t="s">
        <v>717</v>
      </c>
      <c r="N85">
        <v>0</v>
      </c>
      <c r="O85">
        <v>1</v>
      </c>
      <c r="P85" t="s">
        <v>829</v>
      </c>
      <c r="Q85" t="s">
        <v>832</v>
      </c>
      <c r="R85">
        <v>3</v>
      </c>
      <c r="S85">
        <v>1</v>
      </c>
      <c r="T85" t="s">
        <v>838</v>
      </c>
      <c r="U85" t="s">
        <v>842</v>
      </c>
      <c r="V85" t="s">
        <v>847</v>
      </c>
      <c r="W85" s="5">
        <f t="shared" si="3"/>
        <v>44273</v>
      </c>
      <c r="X85" t="str">
        <f t="shared" si="4"/>
        <v>NO</v>
      </c>
    </row>
    <row r="86" spans="1:24" x14ac:dyDescent="0.2">
      <c r="A86" s="1">
        <v>208</v>
      </c>
      <c r="B86">
        <v>111619</v>
      </c>
      <c r="C86" s="7" t="s">
        <v>105</v>
      </c>
      <c r="D86" t="s">
        <v>298</v>
      </c>
      <c r="E86" t="s">
        <v>409</v>
      </c>
      <c r="F86" t="s">
        <v>439</v>
      </c>
      <c r="G86" t="s">
        <v>459</v>
      </c>
      <c r="H86" t="s">
        <v>461</v>
      </c>
      <c r="I86" s="4" t="s">
        <v>463</v>
      </c>
      <c r="J86" t="s">
        <v>465</v>
      </c>
      <c r="K86" t="s">
        <v>469</v>
      </c>
      <c r="L86" t="s">
        <v>549</v>
      </c>
      <c r="M86" t="s">
        <v>718</v>
      </c>
      <c r="N86">
        <v>0</v>
      </c>
      <c r="O86">
        <v>1</v>
      </c>
      <c r="P86" t="s">
        <v>825</v>
      </c>
      <c r="Q86" t="s">
        <v>832</v>
      </c>
      <c r="R86">
        <v>21</v>
      </c>
      <c r="S86">
        <v>11</v>
      </c>
      <c r="T86" t="s">
        <v>837</v>
      </c>
      <c r="U86" t="s">
        <v>841</v>
      </c>
      <c r="V86" t="s">
        <v>848</v>
      </c>
      <c r="W86" s="5">
        <f t="shared" si="3"/>
        <v>44251</v>
      </c>
      <c r="X86" t="str">
        <f t="shared" si="4"/>
        <v>NO</v>
      </c>
    </row>
    <row r="87" spans="1:24" x14ac:dyDescent="0.2">
      <c r="A87" s="1">
        <v>210</v>
      </c>
      <c r="B87">
        <v>111625</v>
      </c>
      <c r="C87" s="7" t="s">
        <v>106</v>
      </c>
      <c r="D87" t="s">
        <v>299</v>
      </c>
      <c r="E87" t="s">
        <v>397</v>
      </c>
      <c r="F87" t="s">
        <v>427</v>
      </c>
      <c r="G87" t="s">
        <v>459</v>
      </c>
      <c r="H87" t="s">
        <v>461</v>
      </c>
      <c r="I87" s="4" t="s">
        <v>464</v>
      </c>
      <c r="J87" t="s">
        <v>465</v>
      </c>
      <c r="K87" t="s">
        <v>469</v>
      </c>
      <c r="L87" t="s">
        <v>550</v>
      </c>
      <c r="M87" t="s">
        <v>719</v>
      </c>
      <c r="N87">
        <v>0</v>
      </c>
      <c r="O87">
        <v>1</v>
      </c>
      <c r="P87" t="s">
        <v>825</v>
      </c>
      <c r="Q87" t="s">
        <v>831</v>
      </c>
      <c r="R87">
        <v>12</v>
      </c>
      <c r="S87">
        <v>3</v>
      </c>
      <c r="T87" t="s">
        <v>837</v>
      </c>
      <c r="U87" t="s">
        <v>841</v>
      </c>
      <c r="V87" t="s">
        <v>847</v>
      </c>
      <c r="W87" s="5" t="str">
        <f t="shared" si="3"/>
        <v>No SLA for Request</v>
      </c>
      <c r="X87" t="str">
        <f t="shared" si="4"/>
        <v>YES</v>
      </c>
    </row>
    <row r="88" spans="1:24" x14ac:dyDescent="0.2">
      <c r="A88" s="1">
        <v>211</v>
      </c>
      <c r="B88">
        <v>111631</v>
      </c>
      <c r="C88" s="7" t="s">
        <v>107</v>
      </c>
      <c r="D88" t="s">
        <v>300</v>
      </c>
      <c r="E88" t="s">
        <v>411</v>
      </c>
      <c r="F88" t="s">
        <v>441</v>
      </c>
      <c r="G88" t="s">
        <v>459</v>
      </c>
      <c r="H88" t="s">
        <v>462</v>
      </c>
      <c r="I88" s="4" t="s">
        <v>463</v>
      </c>
      <c r="J88" t="s">
        <v>465</v>
      </c>
      <c r="K88" t="s">
        <v>471</v>
      </c>
      <c r="L88" t="s">
        <v>107</v>
      </c>
      <c r="M88" t="s">
        <v>720</v>
      </c>
      <c r="N88">
        <v>1</v>
      </c>
      <c r="O88">
        <v>0</v>
      </c>
      <c r="P88" t="s">
        <v>829</v>
      </c>
      <c r="Q88" t="s">
        <v>834</v>
      </c>
      <c r="R88">
        <v>2</v>
      </c>
      <c r="S88">
        <v>0</v>
      </c>
      <c r="T88" t="s">
        <v>837</v>
      </c>
      <c r="U88" t="s">
        <v>841</v>
      </c>
      <c r="V88" t="s">
        <v>847</v>
      </c>
      <c r="W88" s="5">
        <f t="shared" si="3"/>
        <v>44267</v>
      </c>
      <c r="X88" t="str">
        <f t="shared" si="4"/>
        <v>NO</v>
      </c>
    </row>
    <row r="89" spans="1:24" x14ac:dyDescent="0.2">
      <c r="A89" s="1">
        <v>212</v>
      </c>
      <c r="B89">
        <v>111629</v>
      </c>
      <c r="C89" s="7" t="s">
        <v>108</v>
      </c>
      <c r="D89" t="s">
        <v>292</v>
      </c>
      <c r="E89" t="s">
        <v>411</v>
      </c>
      <c r="F89" t="s">
        <v>441</v>
      </c>
      <c r="G89" t="s">
        <v>459</v>
      </c>
      <c r="H89" t="s">
        <v>462</v>
      </c>
      <c r="I89" s="4" t="s">
        <v>463</v>
      </c>
      <c r="J89" t="s">
        <v>465</v>
      </c>
      <c r="K89" t="s">
        <v>471</v>
      </c>
      <c r="L89" t="s">
        <v>108</v>
      </c>
      <c r="M89" t="s">
        <v>721</v>
      </c>
      <c r="N89">
        <v>1</v>
      </c>
      <c r="O89">
        <v>0</v>
      </c>
      <c r="P89" t="s">
        <v>829</v>
      </c>
      <c r="Q89" t="s">
        <v>834</v>
      </c>
      <c r="R89">
        <v>3</v>
      </c>
      <c r="S89">
        <v>0</v>
      </c>
      <c r="T89" t="s">
        <v>838</v>
      </c>
      <c r="U89" t="s">
        <v>842</v>
      </c>
      <c r="V89" t="s">
        <v>847</v>
      </c>
      <c r="W89" s="5">
        <f t="shared" si="3"/>
        <v>44267</v>
      </c>
      <c r="X89" t="str">
        <f t="shared" si="4"/>
        <v>NO</v>
      </c>
    </row>
    <row r="90" spans="1:24" x14ac:dyDescent="0.2">
      <c r="A90" s="1">
        <v>214</v>
      </c>
      <c r="B90">
        <v>111623</v>
      </c>
      <c r="C90" s="7" t="s">
        <v>109</v>
      </c>
      <c r="D90" t="s">
        <v>301</v>
      </c>
      <c r="E90" t="s">
        <v>402</v>
      </c>
      <c r="F90" t="s">
        <v>432</v>
      </c>
      <c r="G90" t="s">
        <v>459</v>
      </c>
      <c r="H90" t="s">
        <v>461</v>
      </c>
      <c r="I90" s="4" t="s">
        <v>464</v>
      </c>
      <c r="J90" t="s">
        <v>465</v>
      </c>
      <c r="K90" t="s">
        <v>471</v>
      </c>
      <c r="L90" t="s">
        <v>551</v>
      </c>
      <c r="M90" t="s">
        <v>722</v>
      </c>
      <c r="N90">
        <v>0</v>
      </c>
      <c r="O90">
        <v>0</v>
      </c>
      <c r="P90" t="s">
        <v>829</v>
      </c>
      <c r="Q90" t="s">
        <v>832</v>
      </c>
      <c r="R90">
        <v>4</v>
      </c>
      <c r="S90">
        <v>0</v>
      </c>
      <c r="T90" t="s">
        <v>838</v>
      </c>
      <c r="U90" t="s">
        <v>842</v>
      </c>
      <c r="V90" t="s">
        <v>847</v>
      </c>
      <c r="W90" s="5" t="str">
        <f t="shared" si="3"/>
        <v>No SLA for Request</v>
      </c>
      <c r="X90" t="str">
        <f t="shared" si="4"/>
        <v>YES</v>
      </c>
    </row>
    <row r="91" spans="1:24" x14ac:dyDescent="0.2">
      <c r="A91" s="1">
        <v>215</v>
      </c>
      <c r="B91">
        <v>111606</v>
      </c>
      <c r="C91" s="7" t="s">
        <v>110</v>
      </c>
      <c r="D91" t="s">
        <v>302</v>
      </c>
      <c r="E91" t="s">
        <v>409</v>
      </c>
      <c r="F91" t="s">
        <v>439</v>
      </c>
      <c r="G91" t="s">
        <v>459</v>
      </c>
      <c r="H91" t="s">
        <v>461</v>
      </c>
      <c r="I91" s="4" t="s">
        <v>463</v>
      </c>
      <c r="J91" t="s">
        <v>465</v>
      </c>
      <c r="K91" t="s">
        <v>469</v>
      </c>
      <c r="L91" t="s">
        <v>552</v>
      </c>
      <c r="M91" t="s">
        <v>723</v>
      </c>
      <c r="N91">
        <v>0</v>
      </c>
      <c r="O91">
        <v>1</v>
      </c>
      <c r="P91" t="s">
        <v>829</v>
      </c>
      <c r="Q91" t="s">
        <v>835</v>
      </c>
      <c r="R91">
        <v>7</v>
      </c>
      <c r="S91">
        <v>2</v>
      </c>
      <c r="T91" t="s">
        <v>837</v>
      </c>
      <c r="U91" t="s">
        <v>841</v>
      </c>
      <c r="V91" t="s">
        <v>847</v>
      </c>
      <c r="W91" s="5">
        <f t="shared" si="3"/>
        <v>44244</v>
      </c>
      <c r="X91" t="str">
        <f t="shared" si="4"/>
        <v>NO</v>
      </c>
    </row>
    <row r="92" spans="1:24" x14ac:dyDescent="0.2">
      <c r="A92" s="1">
        <v>216</v>
      </c>
      <c r="B92">
        <v>111610</v>
      </c>
      <c r="C92" s="7" t="s">
        <v>111</v>
      </c>
      <c r="D92" t="s">
        <v>303</v>
      </c>
      <c r="E92" t="s">
        <v>405</v>
      </c>
      <c r="F92" t="s">
        <v>435</v>
      </c>
      <c r="G92" t="s">
        <v>459</v>
      </c>
      <c r="H92" t="s">
        <v>461</v>
      </c>
      <c r="I92" s="4" t="s">
        <v>463</v>
      </c>
      <c r="J92" t="s">
        <v>465</v>
      </c>
      <c r="K92" t="s">
        <v>469</v>
      </c>
      <c r="L92" t="s">
        <v>553</v>
      </c>
      <c r="M92" t="s">
        <v>724</v>
      </c>
      <c r="N92">
        <v>0</v>
      </c>
      <c r="O92">
        <v>1</v>
      </c>
      <c r="P92" t="s">
        <v>825</v>
      </c>
      <c r="Q92" t="s">
        <v>831</v>
      </c>
      <c r="R92">
        <v>5</v>
      </c>
      <c r="S92">
        <v>1</v>
      </c>
      <c r="T92" t="s">
        <v>837</v>
      </c>
      <c r="U92" t="s">
        <v>841</v>
      </c>
      <c r="V92" t="s">
        <v>847</v>
      </c>
      <c r="W92" s="5">
        <f t="shared" si="3"/>
        <v>44249</v>
      </c>
      <c r="X92" t="str">
        <f t="shared" si="4"/>
        <v>NO</v>
      </c>
    </row>
    <row r="93" spans="1:24" x14ac:dyDescent="0.2">
      <c r="A93" s="1">
        <v>217</v>
      </c>
      <c r="B93">
        <v>111612</v>
      </c>
      <c r="C93" s="7" t="s">
        <v>112</v>
      </c>
      <c r="D93" t="s">
        <v>304</v>
      </c>
      <c r="E93" t="s">
        <v>405</v>
      </c>
      <c r="F93" t="s">
        <v>435</v>
      </c>
      <c r="G93" t="s">
        <v>459</v>
      </c>
      <c r="H93" t="s">
        <v>461</v>
      </c>
      <c r="I93" s="4" t="s">
        <v>463</v>
      </c>
      <c r="J93" t="s">
        <v>465</v>
      </c>
      <c r="K93" t="s">
        <v>469</v>
      </c>
      <c r="L93" t="s">
        <v>554</v>
      </c>
      <c r="M93" t="s">
        <v>725</v>
      </c>
      <c r="N93">
        <v>0</v>
      </c>
      <c r="O93">
        <v>1</v>
      </c>
      <c r="P93" t="s">
        <v>825</v>
      </c>
      <c r="Q93" t="s">
        <v>831</v>
      </c>
      <c r="R93">
        <v>5</v>
      </c>
      <c r="S93">
        <v>1</v>
      </c>
      <c r="T93" t="s">
        <v>837</v>
      </c>
      <c r="U93" t="s">
        <v>841</v>
      </c>
      <c r="V93" t="s">
        <v>847</v>
      </c>
      <c r="W93" s="5">
        <f t="shared" si="3"/>
        <v>44249</v>
      </c>
      <c r="X93" t="str">
        <f t="shared" si="4"/>
        <v>NO</v>
      </c>
    </row>
    <row r="94" spans="1:24" x14ac:dyDescent="0.2">
      <c r="A94" s="1">
        <v>219</v>
      </c>
      <c r="B94">
        <v>111614</v>
      </c>
      <c r="C94" s="7" t="s">
        <v>113</v>
      </c>
      <c r="D94" t="s">
        <v>305</v>
      </c>
      <c r="E94" t="s">
        <v>405</v>
      </c>
      <c r="F94" t="s">
        <v>435</v>
      </c>
      <c r="G94" t="s">
        <v>459</v>
      </c>
      <c r="H94" t="s">
        <v>461</v>
      </c>
      <c r="I94" s="4" t="s">
        <v>463</v>
      </c>
      <c r="J94" t="s">
        <v>465</v>
      </c>
      <c r="K94" t="s">
        <v>469</v>
      </c>
      <c r="L94" t="s">
        <v>555</v>
      </c>
      <c r="M94" t="s">
        <v>726</v>
      </c>
      <c r="N94">
        <v>0</v>
      </c>
      <c r="O94">
        <v>1</v>
      </c>
      <c r="P94" t="s">
        <v>825</v>
      </c>
      <c r="Q94" t="s">
        <v>831</v>
      </c>
      <c r="R94">
        <v>5</v>
      </c>
      <c r="S94">
        <v>1</v>
      </c>
      <c r="T94" t="s">
        <v>837</v>
      </c>
      <c r="U94" t="s">
        <v>841</v>
      </c>
      <c r="V94" t="s">
        <v>847</v>
      </c>
      <c r="W94" s="5">
        <f t="shared" si="3"/>
        <v>44249</v>
      </c>
      <c r="X94" t="str">
        <f t="shared" si="4"/>
        <v>NO</v>
      </c>
    </row>
    <row r="95" spans="1:24" x14ac:dyDescent="0.2">
      <c r="A95" s="1">
        <v>220</v>
      </c>
      <c r="B95">
        <v>111604</v>
      </c>
      <c r="C95" s="7" t="s">
        <v>114</v>
      </c>
      <c r="D95" t="s">
        <v>306</v>
      </c>
      <c r="E95" t="s">
        <v>409</v>
      </c>
      <c r="F95" t="s">
        <v>439</v>
      </c>
      <c r="G95" t="s">
        <v>459</v>
      </c>
      <c r="H95" t="s">
        <v>461</v>
      </c>
      <c r="I95" s="4" t="s">
        <v>463</v>
      </c>
      <c r="J95" t="s">
        <v>465</v>
      </c>
      <c r="K95" t="s">
        <v>469</v>
      </c>
      <c r="L95" t="s">
        <v>556</v>
      </c>
      <c r="M95" t="s">
        <v>727</v>
      </c>
      <c r="N95">
        <v>0</v>
      </c>
      <c r="O95">
        <v>1</v>
      </c>
      <c r="P95" t="s">
        <v>825</v>
      </c>
      <c r="Q95" t="s">
        <v>832</v>
      </c>
      <c r="R95">
        <v>9</v>
      </c>
      <c r="S95">
        <v>1</v>
      </c>
      <c r="T95" t="s">
        <v>838</v>
      </c>
      <c r="U95" t="s">
        <v>842</v>
      </c>
      <c r="V95" t="s">
        <v>847</v>
      </c>
      <c r="W95" s="5">
        <f t="shared" si="3"/>
        <v>44237</v>
      </c>
      <c r="X95" t="str">
        <f t="shared" si="4"/>
        <v>NO</v>
      </c>
    </row>
    <row r="96" spans="1:24" x14ac:dyDescent="0.2">
      <c r="A96" s="1">
        <v>221</v>
      </c>
      <c r="B96">
        <v>111605</v>
      </c>
      <c r="C96" s="7" t="s">
        <v>115</v>
      </c>
      <c r="D96" t="s">
        <v>307</v>
      </c>
      <c r="E96" t="s">
        <v>401</v>
      </c>
      <c r="F96" t="s">
        <v>431</v>
      </c>
      <c r="G96" t="s">
        <v>459</v>
      </c>
      <c r="H96" t="s">
        <v>461</v>
      </c>
      <c r="I96" s="4" t="s">
        <v>463</v>
      </c>
      <c r="J96" t="s">
        <v>465</v>
      </c>
      <c r="K96" t="s">
        <v>469</v>
      </c>
      <c r="L96" t="s">
        <v>557</v>
      </c>
      <c r="M96" t="s">
        <v>728</v>
      </c>
      <c r="N96">
        <v>0</v>
      </c>
      <c r="O96">
        <v>1</v>
      </c>
      <c r="P96" t="s">
        <v>825</v>
      </c>
      <c r="Q96" t="s">
        <v>831</v>
      </c>
      <c r="R96">
        <v>19</v>
      </c>
      <c r="S96">
        <v>2</v>
      </c>
      <c r="T96" t="s">
        <v>837</v>
      </c>
      <c r="U96" t="s">
        <v>841</v>
      </c>
      <c r="V96" t="s">
        <v>847</v>
      </c>
      <c r="W96" s="5">
        <f t="shared" si="3"/>
        <v>44242</v>
      </c>
      <c r="X96" t="str">
        <f t="shared" si="4"/>
        <v>NO</v>
      </c>
    </row>
    <row r="97" spans="1:24" x14ac:dyDescent="0.2">
      <c r="A97" s="1">
        <v>223</v>
      </c>
      <c r="B97">
        <v>111607</v>
      </c>
      <c r="C97" s="7" t="s">
        <v>116</v>
      </c>
      <c r="D97" t="s">
        <v>296</v>
      </c>
      <c r="E97" t="s">
        <v>402</v>
      </c>
      <c r="F97" t="s">
        <v>432</v>
      </c>
      <c r="G97" t="s">
        <v>459</v>
      </c>
      <c r="H97" t="s">
        <v>461</v>
      </c>
      <c r="I97" s="4" t="s">
        <v>464</v>
      </c>
      <c r="J97" t="s">
        <v>465</v>
      </c>
      <c r="K97" t="s">
        <v>469</v>
      </c>
      <c r="L97" t="s">
        <v>558</v>
      </c>
      <c r="M97" t="s">
        <v>729</v>
      </c>
      <c r="N97">
        <v>0</v>
      </c>
      <c r="O97">
        <v>1</v>
      </c>
      <c r="P97" t="s">
        <v>825</v>
      </c>
      <c r="Q97" t="s">
        <v>832</v>
      </c>
      <c r="R97">
        <v>8</v>
      </c>
      <c r="S97">
        <v>3</v>
      </c>
      <c r="T97" t="s">
        <v>838</v>
      </c>
      <c r="U97" t="s">
        <v>842</v>
      </c>
      <c r="V97" t="s">
        <v>848</v>
      </c>
      <c r="W97" s="5" t="str">
        <f t="shared" si="3"/>
        <v>No SLA for Request</v>
      </c>
      <c r="X97" t="str">
        <f t="shared" si="4"/>
        <v>YES</v>
      </c>
    </row>
    <row r="98" spans="1:24" x14ac:dyDescent="0.2">
      <c r="A98" s="1">
        <v>224</v>
      </c>
      <c r="B98">
        <v>111620</v>
      </c>
      <c r="C98" s="7" t="s">
        <v>117</v>
      </c>
      <c r="D98" t="s">
        <v>308</v>
      </c>
      <c r="E98" t="s">
        <v>407</v>
      </c>
      <c r="F98" t="s">
        <v>437</v>
      </c>
      <c r="G98" t="s">
        <v>459</v>
      </c>
      <c r="H98" t="s">
        <v>461</v>
      </c>
      <c r="I98" s="4" t="s">
        <v>463</v>
      </c>
      <c r="J98" t="s">
        <v>465</v>
      </c>
      <c r="K98" t="s">
        <v>471</v>
      </c>
      <c r="L98" t="s">
        <v>117</v>
      </c>
      <c r="M98" t="s">
        <v>730</v>
      </c>
      <c r="N98">
        <v>0</v>
      </c>
      <c r="O98">
        <v>1</v>
      </c>
      <c r="P98" t="s">
        <v>829</v>
      </c>
      <c r="Q98" t="s">
        <v>832</v>
      </c>
      <c r="R98">
        <v>2</v>
      </c>
      <c r="S98">
        <v>0</v>
      </c>
      <c r="T98" t="s">
        <v>838</v>
      </c>
      <c r="U98" t="s">
        <v>842</v>
      </c>
      <c r="V98" t="s">
        <v>847</v>
      </c>
      <c r="W98" s="5">
        <f t="shared" si="3"/>
        <v>44253</v>
      </c>
      <c r="X98" t="str">
        <f t="shared" ref="X98:X129" si="5">IF(W98&gt;L98,"YES","NO")</f>
        <v>NO</v>
      </c>
    </row>
    <row r="99" spans="1:24" x14ac:dyDescent="0.2">
      <c r="A99" s="1">
        <v>225</v>
      </c>
      <c r="B99">
        <v>111616</v>
      </c>
      <c r="C99" s="7" t="s">
        <v>118</v>
      </c>
      <c r="D99" t="s">
        <v>309</v>
      </c>
      <c r="E99" t="s">
        <v>413</v>
      </c>
      <c r="F99" t="s">
        <v>443</v>
      </c>
      <c r="G99" t="s">
        <v>459</v>
      </c>
      <c r="H99" t="s">
        <v>461</v>
      </c>
      <c r="I99" s="4" t="s">
        <v>464</v>
      </c>
      <c r="J99" t="s">
        <v>465</v>
      </c>
      <c r="K99" t="s">
        <v>469</v>
      </c>
      <c r="L99" t="s">
        <v>559</v>
      </c>
      <c r="M99" t="s">
        <v>731</v>
      </c>
      <c r="N99">
        <v>0</v>
      </c>
      <c r="O99">
        <v>1</v>
      </c>
      <c r="P99" t="s">
        <v>825</v>
      </c>
      <c r="Q99" t="s">
        <v>835</v>
      </c>
      <c r="R99">
        <v>5</v>
      </c>
      <c r="S99">
        <v>0</v>
      </c>
      <c r="T99" t="s">
        <v>837</v>
      </c>
      <c r="U99" t="s">
        <v>841</v>
      </c>
      <c r="V99" t="s">
        <v>848</v>
      </c>
      <c r="W99" s="5" t="str">
        <f t="shared" si="3"/>
        <v>No SLA for Request</v>
      </c>
      <c r="X99" t="str">
        <f t="shared" si="5"/>
        <v>YES</v>
      </c>
    </row>
    <row r="100" spans="1:24" x14ac:dyDescent="0.2">
      <c r="A100" s="1">
        <v>226</v>
      </c>
      <c r="B100">
        <v>111618</v>
      </c>
      <c r="C100" s="7" t="s">
        <v>119</v>
      </c>
      <c r="D100" t="s">
        <v>310</v>
      </c>
      <c r="E100" t="s">
        <v>401</v>
      </c>
      <c r="F100" t="s">
        <v>431</v>
      </c>
      <c r="G100" t="s">
        <v>459</v>
      </c>
      <c r="H100" t="s">
        <v>461</v>
      </c>
      <c r="I100" s="4" t="s">
        <v>463</v>
      </c>
      <c r="J100" t="s">
        <v>465</v>
      </c>
      <c r="K100" t="s">
        <v>471</v>
      </c>
      <c r="L100" t="s">
        <v>119</v>
      </c>
      <c r="M100" t="s">
        <v>732</v>
      </c>
      <c r="N100">
        <v>0</v>
      </c>
      <c r="O100">
        <v>1</v>
      </c>
      <c r="P100" t="s">
        <v>829</v>
      </c>
      <c r="Q100" t="s">
        <v>831</v>
      </c>
      <c r="R100">
        <v>2</v>
      </c>
      <c r="S100">
        <v>1</v>
      </c>
      <c r="T100" t="s">
        <v>838</v>
      </c>
      <c r="U100" t="s">
        <v>842</v>
      </c>
      <c r="V100" t="s">
        <v>847</v>
      </c>
      <c r="W100" s="5">
        <f t="shared" si="3"/>
        <v>44249</v>
      </c>
      <c r="X100" t="str">
        <f t="shared" si="5"/>
        <v>NO</v>
      </c>
    </row>
    <row r="101" spans="1:24" x14ac:dyDescent="0.2">
      <c r="A101" s="1">
        <v>227</v>
      </c>
      <c r="B101">
        <v>111593</v>
      </c>
      <c r="C101" s="7" t="s">
        <v>120</v>
      </c>
      <c r="D101" t="s">
        <v>311</v>
      </c>
      <c r="E101" t="s">
        <v>401</v>
      </c>
      <c r="F101" t="s">
        <v>431</v>
      </c>
      <c r="G101" t="s">
        <v>459</v>
      </c>
      <c r="H101" t="s">
        <v>461</v>
      </c>
      <c r="I101" s="4" t="s">
        <v>463</v>
      </c>
      <c r="J101" t="s">
        <v>465</v>
      </c>
      <c r="K101" t="s">
        <v>469</v>
      </c>
      <c r="L101" t="s">
        <v>560</v>
      </c>
      <c r="M101" t="s">
        <v>733</v>
      </c>
      <c r="N101">
        <v>0</v>
      </c>
      <c r="O101">
        <v>1</v>
      </c>
      <c r="P101" t="s">
        <v>825</v>
      </c>
      <c r="Q101" t="s">
        <v>831</v>
      </c>
      <c r="R101">
        <v>14</v>
      </c>
      <c r="S101">
        <v>1</v>
      </c>
      <c r="T101" t="s">
        <v>837</v>
      </c>
      <c r="U101" t="s">
        <v>841</v>
      </c>
      <c r="V101" t="s">
        <v>848</v>
      </c>
      <c r="W101" s="5">
        <f t="shared" si="3"/>
        <v>44222</v>
      </c>
      <c r="X101" t="str">
        <f t="shared" si="5"/>
        <v>NO</v>
      </c>
    </row>
    <row r="102" spans="1:24" x14ac:dyDescent="0.2">
      <c r="A102" s="1">
        <v>228</v>
      </c>
      <c r="B102">
        <v>111600</v>
      </c>
      <c r="C102" s="7" t="s">
        <v>121</v>
      </c>
      <c r="D102" t="s">
        <v>312</v>
      </c>
      <c r="E102" t="s">
        <v>401</v>
      </c>
      <c r="F102" t="s">
        <v>431</v>
      </c>
      <c r="G102" t="s">
        <v>459</v>
      </c>
      <c r="H102" t="s">
        <v>461</v>
      </c>
      <c r="I102" s="4" t="s">
        <v>464</v>
      </c>
      <c r="J102" t="s">
        <v>465</v>
      </c>
      <c r="K102" t="s">
        <v>469</v>
      </c>
      <c r="L102" t="s">
        <v>561</v>
      </c>
      <c r="M102" t="s">
        <v>734</v>
      </c>
      <c r="N102">
        <v>0</v>
      </c>
      <c r="O102">
        <v>1</v>
      </c>
      <c r="P102" t="s">
        <v>825</v>
      </c>
      <c r="Q102" t="s">
        <v>831</v>
      </c>
      <c r="R102">
        <v>9</v>
      </c>
      <c r="S102">
        <v>2</v>
      </c>
      <c r="T102" t="s">
        <v>837</v>
      </c>
      <c r="U102" t="s">
        <v>841</v>
      </c>
      <c r="V102" t="s">
        <v>847</v>
      </c>
      <c r="W102" s="5" t="str">
        <f t="shared" si="3"/>
        <v>No SLA for Request</v>
      </c>
      <c r="X102" t="str">
        <f t="shared" si="5"/>
        <v>YES</v>
      </c>
    </row>
    <row r="103" spans="1:24" x14ac:dyDescent="0.2">
      <c r="A103" s="1">
        <v>229</v>
      </c>
      <c r="B103">
        <v>111546</v>
      </c>
      <c r="C103" s="7" t="s">
        <v>122</v>
      </c>
      <c r="D103" t="s">
        <v>313</v>
      </c>
      <c r="E103" t="s">
        <v>414</v>
      </c>
      <c r="F103" t="s">
        <v>444</v>
      </c>
      <c r="G103" t="s">
        <v>459</v>
      </c>
      <c r="H103" t="s">
        <v>462</v>
      </c>
      <c r="I103" s="4" t="s">
        <v>464</v>
      </c>
      <c r="J103" t="s">
        <v>466</v>
      </c>
      <c r="K103" t="s">
        <v>469</v>
      </c>
      <c r="L103" t="s">
        <v>562</v>
      </c>
      <c r="M103" t="s">
        <v>735</v>
      </c>
      <c r="N103">
        <v>0</v>
      </c>
      <c r="O103">
        <v>1</v>
      </c>
      <c r="P103" t="s">
        <v>825</v>
      </c>
      <c r="Q103" t="s">
        <v>833</v>
      </c>
      <c r="R103">
        <v>5</v>
      </c>
      <c r="S103">
        <v>0</v>
      </c>
      <c r="T103" t="s">
        <v>838</v>
      </c>
      <c r="U103" t="s">
        <v>842</v>
      </c>
      <c r="V103" t="s">
        <v>847</v>
      </c>
      <c r="W103" s="5" t="str">
        <f t="shared" si="3"/>
        <v>No SLA for Request</v>
      </c>
      <c r="X103" t="str">
        <f t="shared" si="5"/>
        <v>YES</v>
      </c>
    </row>
    <row r="104" spans="1:24" x14ac:dyDescent="0.2">
      <c r="A104" s="1">
        <v>230</v>
      </c>
      <c r="B104">
        <v>111562</v>
      </c>
      <c r="C104" s="7" t="s">
        <v>123</v>
      </c>
      <c r="D104" t="s">
        <v>314</v>
      </c>
      <c r="E104" t="s">
        <v>415</v>
      </c>
      <c r="F104" t="s">
        <v>445</v>
      </c>
      <c r="G104" t="s">
        <v>459</v>
      </c>
      <c r="H104" t="s">
        <v>462</v>
      </c>
      <c r="I104" s="4" t="s">
        <v>464</v>
      </c>
      <c r="J104" t="s">
        <v>467</v>
      </c>
      <c r="K104" t="s">
        <v>469</v>
      </c>
      <c r="L104" t="s">
        <v>563</v>
      </c>
      <c r="M104" t="s">
        <v>736</v>
      </c>
      <c r="N104">
        <v>0</v>
      </c>
      <c r="O104">
        <v>1</v>
      </c>
      <c r="P104" t="s">
        <v>825</v>
      </c>
      <c r="Q104" t="s">
        <v>833</v>
      </c>
      <c r="R104">
        <v>6</v>
      </c>
      <c r="S104">
        <v>1</v>
      </c>
      <c r="T104" t="s">
        <v>838</v>
      </c>
      <c r="U104" t="s">
        <v>842</v>
      </c>
      <c r="V104" t="s">
        <v>847</v>
      </c>
      <c r="W104" s="5" t="str">
        <f t="shared" si="3"/>
        <v>No SLA for Request</v>
      </c>
      <c r="X104" t="str">
        <f t="shared" si="5"/>
        <v>YES</v>
      </c>
    </row>
    <row r="105" spans="1:24" x14ac:dyDescent="0.2">
      <c r="A105" s="1">
        <v>231</v>
      </c>
      <c r="B105">
        <v>111518</v>
      </c>
      <c r="C105" s="7" t="s">
        <v>124</v>
      </c>
      <c r="D105" t="s">
        <v>315</v>
      </c>
      <c r="E105" t="s">
        <v>400</v>
      </c>
      <c r="F105" t="s">
        <v>430</v>
      </c>
      <c r="G105" t="s">
        <v>459</v>
      </c>
      <c r="H105" t="s">
        <v>461</v>
      </c>
      <c r="I105" s="4" t="s">
        <v>463</v>
      </c>
      <c r="J105" t="s">
        <v>465</v>
      </c>
      <c r="K105" t="s">
        <v>469</v>
      </c>
      <c r="L105" t="s">
        <v>564</v>
      </c>
      <c r="M105" t="s">
        <v>737</v>
      </c>
      <c r="N105">
        <v>0</v>
      </c>
      <c r="O105">
        <v>1</v>
      </c>
      <c r="P105" t="s">
        <v>825</v>
      </c>
      <c r="Q105" t="s">
        <v>832</v>
      </c>
      <c r="R105">
        <v>64</v>
      </c>
      <c r="S105">
        <v>3</v>
      </c>
      <c r="T105" t="s">
        <v>838</v>
      </c>
      <c r="U105" t="s">
        <v>842</v>
      </c>
      <c r="V105" t="s">
        <v>848</v>
      </c>
      <c r="W105" s="5">
        <f t="shared" si="3"/>
        <v>44116</v>
      </c>
      <c r="X105" t="str">
        <f t="shared" si="5"/>
        <v>NO</v>
      </c>
    </row>
    <row r="106" spans="1:24" x14ac:dyDescent="0.2">
      <c r="A106" s="1">
        <v>232</v>
      </c>
      <c r="B106">
        <v>111603</v>
      </c>
      <c r="C106" s="7" t="s">
        <v>125</v>
      </c>
      <c r="D106" t="s">
        <v>316</v>
      </c>
      <c r="E106" t="s">
        <v>405</v>
      </c>
      <c r="F106" t="s">
        <v>435</v>
      </c>
      <c r="G106" t="s">
        <v>459</v>
      </c>
      <c r="H106" t="s">
        <v>461</v>
      </c>
      <c r="I106" s="4" t="s">
        <v>463</v>
      </c>
      <c r="J106" t="s">
        <v>465</v>
      </c>
      <c r="K106" t="s">
        <v>471</v>
      </c>
      <c r="L106" t="s">
        <v>125</v>
      </c>
      <c r="M106" t="s">
        <v>738</v>
      </c>
      <c r="N106">
        <v>1</v>
      </c>
      <c r="O106">
        <v>1</v>
      </c>
      <c r="P106" t="s">
        <v>829</v>
      </c>
      <c r="Q106" t="s">
        <v>831</v>
      </c>
      <c r="R106">
        <v>2</v>
      </c>
      <c r="S106">
        <v>1</v>
      </c>
      <c r="T106" t="s">
        <v>837</v>
      </c>
      <c r="U106" t="s">
        <v>841</v>
      </c>
      <c r="V106" t="s">
        <v>847</v>
      </c>
      <c r="W106" s="5">
        <f t="shared" si="3"/>
        <v>44232</v>
      </c>
      <c r="X106" t="str">
        <f t="shared" si="5"/>
        <v>NO</v>
      </c>
    </row>
    <row r="107" spans="1:24" x14ac:dyDescent="0.2">
      <c r="A107" s="1">
        <v>233</v>
      </c>
      <c r="B107">
        <v>111582</v>
      </c>
      <c r="C107" s="7" t="s">
        <v>126</v>
      </c>
      <c r="D107" t="s">
        <v>317</v>
      </c>
      <c r="E107" t="s">
        <v>405</v>
      </c>
      <c r="F107" t="s">
        <v>435</v>
      </c>
      <c r="G107" t="s">
        <v>459</v>
      </c>
      <c r="H107" t="s">
        <v>461</v>
      </c>
      <c r="I107" s="4" t="s">
        <v>463</v>
      </c>
      <c r="J107" t="s">
        <v>465</v>
      </c>
      <c r="K107" t="s">
        <v>469</v>
      </c>
      <c r="L107" t="s">
        <v>565</v>
      </c>
      <c r="M107" t="s">
        <v>739</v>
      </c>
      <c r="N107">
        <v>0</v>
      </c>
      <c r="O107">
        <v>1</v>
      </c>
      <c r="P107" t="s">
        <v>825</v>
      </c>
      <c r="Q107" t="s">
        <v>831</v>
      </c>
      <c r="R107">
        <v>10</v>
      </c>
      <c r="S107">
        <v>2</v>
      </c>
      <c r="T107" t="s">
        <v>837</v>
      </c>
      <c r="U107" t="s">
        <v>841</v>
      </c>
      <c r="V107" t="s">
        <v>847</v>
      </c>
      <c r="W107" s="5">
        <f t="shared" si="3"/>
        <v>44190</v>
      </c>
      <c r="X107" t="str">
        <f t="shared" si="5"/>
        <v>NO</v>
      </c>
    </row>
    <row r="108" spans="1:24" x14ac:dyDescent="0.2">
      <c r="A108" s="1">
        <v>234</v>
      </c>
      <c r="B108">
        <v>111557</v>
      </c>
      <c r="C108" s="7" t="s">
        <v>127</v>
      </c>
      <c r="D108" t="s">
        <v>318</v>
      </c>
      <c r="E108" t="s">
        <v>412</v>
      </c>
      <c r="F108" t="s">
        <v>442</v>
      </c>
      <c r="G108" t="s">
        <v>459</v>
      </c>
      <c r="H108" t="s">
        <v>461</v>
      </c>
      <c r="I108" s="4" t="s">
        <v>464</v>
      </c>
      <c r="J108" t="s">
        <v>465</v>
      </c>
      <c r="K108" t="s">
        <v>469</v>
      </c>
      <c r="L108" t="s">
        <v>566</v>
      </c>
      <c r="M108" t="s">
        <v>740</v>
      </c>
      <c r="N108">
        <v>0</v>
      </c>
      <c r="O108">
        <v>1</v>
      </c>
      <c r="P108" t="s">
        <v>825</v>
      </c>
      <c r="Q108" t="s">
        <v>831</v>
      </c>
      <c r="R108">
        <v>15</v>
      </c>
      <c r="S108">
        <v>1</v>
      </c>
      <c r="T108" t="s">
        <v>837</v>
      </c>
      <c r="U108" t="s">
        <v>841</v>
      </c>
      <c r="V108" t="s">
        <v>847</v>
      </c>
      <c r="W108" s="5" t="str">
        <f t="shared" si="3"/>
        <v>No SLA for Request</v>
      </c>
      <c r="X108" t="str">
        <f t="shared" si="5"/>
        <v>YES</v>
      </c>
    </row>
    <row r="109" spans="1:24" x14ac:dyDescent="0.2">
      <c r="A109" s="1">
        <v>235</v>
      </c>
      <c r="B109">
        <v>111598</v>
      </c>
      <c r="C109" s="7" t="s">
        <v>128</v>
      </c>
      <c r="D109" t="s">
        <v>319</v>
      </c>
      <c r="E109" t="s">
        <v>400</v>
      </c>
      <c r="F109" t="s">
        <v>430</v>
      </c>
      <c r="G109" t="s">
        <v>459</v>
      </c>
      <c r="H109" t="s">
        <v>461</v>
      </c>
      <c r="I109" s="4" t="s">
        <v>464</v>
      </c>
      <c r="J109" t="s">
        <v>465</v>
      </c>
      <c r="K109" t="s">
        <v>471</v>
      </c>
      <c r="L109" t="s">
        <v>128</v>
      </c>
      <c r="M109" t="s">
        <v>741</v>
      </c>
      <c r="N109">
        <v>0</v>
      </c>
      <c r="O109">
        <v>1</v>
      </c>
      <c r="P109" t="s">
        <v>829</v>
      </c>
      <c r="Q109" t="s">
        <v>832</v>
      </c>
      <c r="R109">
        <v>2</v>
      </c>
      <c r="S109">
        <v>2</v>
      </c>
      <c r="T109" t="s">
        <v>838</v>
      </c>
      <c r="U109" t="s">
        <v>842</v>
      </c>
      <c r="V109" t="s">
        <v>847</v>
      </c>
      <c r="W109" s="5" t="str">
        <f t="shared" si="3"/>
        <v>No SLA for Request</v>
      </c>
      <c r="X109" t="str">
        <f t="shared" si="5"/>
        <v>YES</v>
      </c>
    </row>
    <row r="110" spans="1:24" x14ac:dyDescent="0.2">
      <c r="A110" s="1">
        <v>236</v>
      </c>
      <c r="B110">
        <v>111592</v>
      </c>
      <c r="C110" s="7" t="s">
        <v>129</v>
      </c>
      <c r="D110" t="s">
        <v>320</v>
      </c>
      <c r="E110" t="s">
        <v>398</v>
      </c>
      <c r="F110" t="s">
        <v>428</v>
      </c>
      <c r="G110" t="s">
        <v>459</v>
      </c>
      <c r="H110" t="s">
        <v>462</v>
      </c>
      <c r="I110" s="4" t="s">
        <v>464</v>
      </c>
      <c r="J110" t="s">
        <v>465</v>
      </c>
      <c r="K110" t="s">
        <v>469</v>
      </c>
      <c r="L110" t="s">
        <v>567</v>
      </c>
      <c r="M110" t="s">
        <v>742</v>
      </c>
      <c r="N110">
        <v>0</v>
      </c>
      <c r="O110">
        <v>1</v>
      </c>
      <c r="P110" t="s">
        <v>825</v>
      </c>
      <c r="Q110" t="s">
        <v>834</v>
      </c>
      <c r="R110">
        <v>5</v>
      </c>
      <c r="S110">
        <v>0</v>
      </c>
      <c r="T110" t="s">
        <v>837</v>
      </c>
      <c r="U110" t="s">
        <v>841</v>
      </c>
      <c r="V110" t="s">
        <v>847</v>
      </c>
      <c r="W110" s="5" t="str">
        <f t="shared" si="3"/>
        <v>No SLA for Request</v>
      </c>
      <c r="X110" t="str">
        <f t="shared" si="5"/>
        <v>YES</v>
      </c>
    </row>
    <row r="111" spans="1:24" x14ac:dyDescent="0.2">
      <c r="A111" s="1">
        <v>237</v>
      </c>
      <c r="B111">
        <v>111595</v>
      </c>
      <c r="C111" s="7" t="s">
        <v>130</v>
      </c>
      <c r="D111" t="s">
        <v>321</v>
      </c>
      <c r="E111" t="s">
        <v>398</v>
      </c>
      <c r="F111" t="s">
        <v>428</v>
      </c>
      <c r="G111" t="s">
        <v>459</v>
      </c>
      <c r="H111" t="s">
        <v>462</v>
      </c>
      <c r="I111" s="4" t="s">
        <v>463</v>
      </c>
      <c r="J111" t="s">
        <v>465</v>
      </c>
      <c r="K111" t="s">
        <v>471</v>
      </c>
      <c r="L111" t="s">
        <v>130</v>
      </c>
      <c r="M111" t="s">
        <v>743</v>
      </c>
      <c r="N111">
        <v>1</v>
      </c>
      <c r="O111">
        <v>1</v>
      </c>
      <c r="P111" t="s">
        <v>829</v>
      </c>
      <c r="Q111" t="s">
        <v>834</v>
      </c>
      <c r="R111">
        <v>3</v>
      </c>
      <c r="S111">
        <v>0</v>
      </c>
      <c r="T111" t="s">
        <v>838</v>
      </c>
      <c r="U111" t="s">
        <v>843</v>
      </c>
      <c r="V111" t="s">
        <v>847</v>
      </c>
      <c r="W111" s="5">
        <f t="shared" si="3"/>
        <v>44225</v>
      </c>
      <c r="X111" t="str">
        <f t="shared" si="5"/>
        <v>NO</v>
      </c>
    </row>
    <row r="112" spans="1:24" x14ac:dyDescent="0.2">
      <c r="A112" s="1">
        <v>238</v>
      </c>
      <c r="B112">
        <v>111594</v>
      </c>
      <c r="C112" s="7" t="s">
        <v>131</v>
      </c>
      <c r="D112" t="s">
        <v>322</v>
      </c>
      <c r="E112" t="s">
        <v>416</v>
      </c>
      <c r="F112" t="s">
        <v>446</v>
      </c>
      <c r="G112" t="s">
        <v>459</v>
      </c>
      <c r="H112" t="s">
        <v>462</v>
      </c>
      <c r="I112" s="4" t="s">
        <v>463</v>
      </c>
      <c r="J112" t="s">
        <v>467</v>
      </c>
      <c r="K112" t="s">
        <v>471</v>
      </c>
      <c r="L112" t="s">
        <v>131</v>
      </c>
      <c r="M112" t="s">
        <v>744</v>
      </c>
      <c r="N112">
        <v>1</v>
      </c>
      <c r="O112">
        <v>1</v>
      </c>
      <c r="P112" t="s">
        <v>829</v>
      </c>
      <c r="Q112" t="s">
        <v>833</v>
      </c>
      <c r="R112">
        <v>2</v>
      </c>
      <c r="S112">
        <v>0</v>
      </c>
      <c r="T112" t="s">
        <v>838</v>
      </c>
      <c r="U112" t="s">
        <v>842</v>
      </c>
      <c r="V112" t="s">
        <v>847</v>
      </c>
      <c r="W112" s="5">
        <f t="shared" si="3"/>
        <v>44224</v>
      </c>
      <c r="X112" t="str">
        <f t="shared" si="5"/>
        <v>NO</v>
      </c>
    </row>
    <row r="113" spans="1:24" x14ac:dyDescent="0.2">
      <c r="A113" s="1">
        <v>239</v>
      </c>
      <c r="B113">
        <v>111558</v>
      </c>
      <c r="C113" s="7" t="s">
        <v>132</v>
      </c>
      <c r="D113" t="s">
        <v>323</v>
      </c>
      <c r="E113" t="s">
        <v>401</v>
      </c>
      <c r="F113" t="s">
        <v>431</v>
      </c>
      <c r="G113" t="s">
        <v>459</v>
      </c>
      <c r="H113" t="s">
        <v>461</v>
      </c>
      <c r="I113" s="4" t="s">
        <v>464</v>
      </c>
      <c r="J113" t="s">
        <v>465</v>
      </c>
      <c r="K113" t="s">
        <v>469</v>
      </c>
      <c r="L113" t="s">
        <v>568</v>
      </c>
      <c r="M113" t="s">
        <v>745</v>
      </c>
      <c r="N113">
        <v>0</v>
      </c>
      <c r="O113">
        <v>1</v>
      </c>
      <c r="P113" t="s">
        <v>825</v>
      </c>
      <c r="Q113" t="s">
        <v>831</v>
      </c>
      <c r="R113">
        <v>8</v>
      </c>
      <c r="S113">
        <v>2</v>
      </c>
      <c r="T113" t="s">
        <v>838</v>
      </c>
      <c r="U113" t="s">
        <v>843</v>
      </c>
      <c r="V113" t="s">
        <v>847</v>
      </c>
      <c r="W113" s="5" t="str">
        <f t="shared" si="3"/>
        <v>No SLA for Request</v>
      </c>
      <c r="X113" t="str">
        <f t="shared" si="5"/>
        <v>YES</v>
      </c>
    </row>
    <row r="114" spans="1:24" x14ac:dyDescent="0.2">
      <c r="A114" s="1">
        <v>240</v>
      </c>
      <c r="B114">
        <v>111561</v>
      </c>
      <c r="C114" s="7" t="s">
        <v>133</v>
      </c>
      <c r="D114" t="s">
        <v>324</v>
      </c>
      <c r="E114" t="s">
        <v>417</v>
      </c>
      <c r="F114" t="s">
        <v>447</v>
      </c>
      <c r="G114" t="s">
        <v>459</v>
      </c>
      <c r="H114" t="s">
        <v>462</v>
      </c>
      <c r="I114" s="4" t="s">
        <v>463</v>
      </c>
      <c r="J114" t="s">
        <v>467</v>
      </c>
      <c r="K114" t="s">
        <v>469</v>
      </c>
      <c r="L114" t="s">
        <v>569</v>
      </c>
      <c r="M114" t="s">
        <v>746</v>
      </c>
      <c r="N114">
        <v>0</v>
      </c>
      <c r="O114">
        <v>1</v>
      </c>
      <c r="P114" t="s">
        <v>825</v>
      </c>
      <c r="Q114" t="s">
        <v>833</v>
      </c>
      <c r="R114">
        <v>4</v>
      </c>
      <c r="S114">
        <v>0</v>
      </c>
      <c r="T114" t="s">
        <v>838</v>
      </c>
      <c r="U114" t="s">
        <v>842</v>
      </c>
      <c r="V114" t="s">
        <v>847</v>
      </c>
      <c r="W114" s="5">
        <f t="shared" si="3"/>
        <v>44162</v>
      </c>
      <c r="X114" t="str">
        <f t="shared" si="5"/>
        <v>NO</v>
      </c>
    </row>
    <row r="115" spans="1:24" x14ac:dyDescent="0.2">
      <c r="A115" s="1">
        <v>241</v>
      </c>
      <c r="B115">
        <v>111585</v>
      </c>
      <c r="C115" s="7" t="s">
        <v>134</v>
      </c>
      <c r="D115" t="s">
        <v>325</v>
      </c>
      <c r="E115" t="s">
        <v>405</v>
      </c>
      <c r="F115" t="s">
        <v>435</v>
      </c>
      <c r="G115" t="s">
        <v>459</v>
      </c>
      <c r="H115" t="s">
        <v>461</v>
      </c>
      <c r="I115" s="4" t="s">
        <v>464</v>
      </c>
      <c r="J115" t="s">
        <v>465</v>
      </c>
      <c r="K115" t="s">
        <v>469</v>
      </c>
      <c r="L115" t="s">
        <v>570</v>
      </c>
      <c r="M115" t="s">
        <v>747</v>
      </c>
      <c r="N115">
        <v>0</v>
      </c>
      <c r="O115">
        <v>1</v>
      </c>
      <c r="P115" t="s">
        <v>825</v>
      </c>
      <c r="Q115" t="s">
        <v>835</v>
      </c>
      <c r="R115">
        <v>11</v>
      </c>
      <c r="S115">
        <v>0</v>
      </c>
      <c r="T115" t="s">
        <v>838</v>
      </c>
      <c r="U115" t="s">
        <v>843</v>
      </c>
      <c r="V115" t="s">
        <v>847</v>
      </c>
      <c r="W115" s="5" t="str">
        <f t="shared" si="3"/>
        <v>No SLA for Request</v>
      </c>
      <c r="X115" t="str">
        <f t="shared" si="5"/>
        <v>YES</v>
      </c>
    </row>
    <row r="116" spans="1:24" x14ac:dyDescent="0.2">
      <c r="A116" s="1">
        <v>242</v>
      </c>
      <c r="B116">
        <v>111584</v>
      </c>
      <c r="C116" s="7" t="s">
        <v>135</v>
      </c>
      <c r="D116" t="s">
        <v>326</v>
      </c>
      <c r="E116" t="s">
        <v>401</v>
      </c>
      <c r="F116" t="s">
        <v>431</v>
      </c>
      <c r="G116" t="s">
        <v>459</v>
      </c>
      <c r="H116" t="s">
        <v>461</v>
      </c>
      <c r="I116" s="4" t="s">
        <v>464</v>
      </c>
      <c r="J116" t="s">
        <v>465</v>
      </c>
      <c r="K116" t="s">
        <v>469</v>
      </c>
      <c r="L116" t="s">
        <v>571</v>
      </c>
      <c r="M116" t="s">
        <v>748</v>
      </c>
      <c r="N116">
        <v>0</v>
      </c>
      <c r="O116">
        <v>1</v>
      </c>
      <c r="P116" t="s">
        <v>825</v>
      </c>
      <c r="Q116" t="s">
        <v>831</v>
      </c>
      <c r="R116">
        <v>5</v>
      </c>
      <c r="S116">
        <v>0</v>
      </c>
      <c r="T116" t="s">
        <v>837</v>
      </c>
      <c r="U116" t="s">
        <v>841</v>
      </c>
      <c r="V116" t="s">
        <v>848</v>
      </c>
      <c r="W116" s="5" t="str">
        <f t="shared" si="3"/>
        <v>No SLA for Request</v>
      </c>
      <c r="X116" t="str">
        <f t="shared" si="5"/>
        <v>YES</v>
      </c>
    </row>
    <row r="117" spans="1:24" x14ac:dyDescent="0.2">
      <c r="A117" s="1">
        <v>243</v>
      </c>
      <c r="B117">
        <v>111580</v>
      </c>
      <c r="C117" s="7" t="s">
        <v>136</v>
      </c>
      <c r="D117" t="s">
        <v>327</v>
      </c>
      <c r="E117" t="s">
        <v>401</v>
      </c>
      <c r="F117" t="s">
        <v>431</v>
      </c>
      <c r="G117" t="s">
        <v>459</v>
      </c>
      <c r="H117" t="s">
        <v>461</v>
      </c>
      <c r="I117" s="4" t="s">
        <v>463</v>
      </c>
      <c r="J117" t="s">
        <v>465</v>
      </c>
      <c r="K117" t="s">
        <v>469</v>
      </c>
      <c r="L117" t="s">
        <v>572</v>
      </c>
      <c r="M117" t="s">
        <v>749</v>
      </c>
      <c r="N117">
        <v>0</v>
      </c>
      <c r="O117">
        <v>1</v>
      </c>
      <c r="P117" t="s">
        <v>825</v>
      </c>
      <c r="Q117" t="s">
        <v>831</v>
      </c>
      <c r="R117">
        <v>5</v>
      </c>
      <c r="S117">
        <v>2</v>
      </c>
      <c r="T117" t="s">
        <v>837</v>
      </c>
      <c r="U117" t="s">
        <v>841</v>
      </c>
      <c r="V117" t="s">
        <v>849</v>
      </c>
      <c r="W117" s="5">
        <f t="shared" si="3"/>
        <v>44186</v>
      </c>
      <c r="X117" t="str">
        <f t="shared" si="5"/>
        <v>NO</v>
      </c>
    </row>
    <row r="118" spans="1:24" x14ac:dyDescent="0.2">
      <c r="A118" s="1">
        <v>244</v>
      </c>
      <c r="B118">
        <v>111568</v>
      </c>
      <c r="C118" s="7" t="s">
        <v>137</v>
      </c>
      <c r="D118" t="s">
        <v>328</v>
      </c>
      <c r="E118" t="s">
        <v>418</v>
      </c>
      <c r="F118" t="s">
        <v>448</v>
      </c>
      <c r="G118" t="s">
        <v>459</v>
      </c>
      <c r="H118" t="s">
        <v>462</v>
      </c>
      <c r="I118" s="4" t="s">
        <v>464</v>
      </c>
      <c r="J118" t="s">
        <v>467</v>
      </c>
      <c r="K118" t="s">
        <v>469</v>
      </c>
      <c r="L118" t="s">
        <v>573</v>
      </c>
      <c r="M118" t="s">
        <v>750</v>
      </c>
      <c r="N118">
        <v>0</v>
      </c>
      <c r="O118">
        <v>1</v>
      </c>
      <c r="P118" t="s">
        <v>825</v>
      </c>
      <c r="Q118" t="s">
        <v>834</v>
      </c>
      <c r="R118">
        <v>6</v>
      </c>
      <c r="S118">
        <v>0</v>
      </c>
      <c r="T118" t="s">
        <v>838</v>
      </c>
      <c r="U118" t="s">
        <v>842</v>
      </c>
      <c r="V118" t="s">
        <v>847</v>
      </c>
      <c r="W118" s="5" t="str">
        <f t="shared" si="3"/>
        <v>No SLA for Request</v>
      </c>
      <c r="X118" t="str">
        <f t="shared" si="5"/>
        <v>YES</v>
      </c>
    </row>
    <row r="119" spans="1:24" x14ac:dyDescent="0.2">
      <c r="A119" s="1">
        <v>245</v>
      </c>
      <c r="B119">
        <v>111533</v>
      </c>
      <c r="C119" s="7" t="s">
        <v>138</v>
      </c>
      <c r="D119" t="s">
        <v>329</v>
      </c>
      <c r="E119" t="s">
        <v>401</v>
      </c>
      <c r="F119" t="s">
        <v>431</v>
      </c>
      <c r="G119" t="s">
        <v>459</v>
      </c>
      <c r="H119" t="s">
        <v>461</v>
      </c>
      <c r="I119" s="4" t="s">
        <v>464</v>
      </c>
      <c r="J119" t="s">
        <v>465</v>
      </c>
      <c r="K119" t="s">
        <v>469</v>
      </c>
      <c r="L119" t="s">
        <v>574</v>
      </c>
      <c r="M119" t="s">
        <v>751</v>
      </c>
      <c r="N119">
        <v>0</v>
      </c>
      <c r="O119">
        <v>1</v>
      </c>
      <c r="P119" t="s">
        <v>825</v>
      </c>
      <c r="Q119" t="s">
        <v>831</v>
      </c>
      <c r="R119">
        <v>5</v>
      </c>
      <c r="S119">
        <v>3</v>
      </c>
      <c r="T119" t="s">
        <v>838</v>
      </c>
      <c r="U119" t="s">
        <v>841</v>
      </c>
      <c r="V119" t="s">
        <v>848</v>
      </c>
      <c r="W119" s="5" t="str">
        <f t="shared" si="3"/>
        <v>No SLA for Request</v>
      </c>
      <c r="X119" t="str">
        <f t="shared" si="5"/>
        <v>YES</v>
      </c>
    </row>
    <row r="120" spans="1:24" x14ac:dyDescent="0.2">
      <c r="A120" s="1">
        <v>246</v>
      </c>
      <c r="B120">
        <v>111567</v>
      </c>
      <c r="C120" s="7" t="s">
        <v>139</v>
      </c>
      <c r="D120" t="s">
        <v>330</v>
      </c>
      <c r="E120" t="s">
        <v>419</v>
      </c>
      <c r="F120" t="s">
        <v>449</v>
      </c>
      <c r="G120" t="s">
        <v>459</v>
      </c>
      <c r="H120" t="s">
        <v>462</v>
      </c>
      <c r="I120" s="4" t="s">
        <v>464</v>
      </c>
      <c r="J120" t="s">
        <v>467</v>
      </c>
      <c r="K120" t="s">
        <v>469</v>
      </c>
      <c r="L120" t="s">
        <v>575</v>
      </c>
      <c r="M120" t="s">
        <v>752</v>
      </c>
      <c r="N120">
        <v>0</v>
      </c>
      <c r="O120">
        <v>1</v>
      </c>
      <c r="P120" t="s">
        <v>825</v>
      </c>
      <c r="Q120" t="s">
        <v>834</v>
      </c>
      <c r="R120">
        <v>5</v>
      </c>
      <c r="S120">
        <v>0</v>
      </c>
      <c r="T120" t="s">
        <v>838</v>
      </c>
      <c r="U120" t="s">
        <v>842</v>
      </c>
      <c r="V120" t="s">
        <v>847</v>
      </c>
      <c r="W120" s="5" t="str">
        <f t="shared" si="3"/>
        <v>No SLA for Request</v>
      </c>
      <c r="X120" t="str">
        <f t="shared" si="5"/>
        <v>YES</v>
      </c>
    </row>
    <row r="121" spans="1:24" x14ac:dyDescent="0.2">
      <c r="A121" s="1">
        <v>247</v>
      </c>
      <c r="B121">
        <v>111563</v>
      </c>
      <c r="C121" s="7" t="s">
        <v>140</v>
      </c>
      <c r="D121" t="s">
        <v>331</v>
      </c>
      <c r="E121" t="s">
        <v>398</v>
      </c>
      <c r="F121" t="s">
        <v>428</v>
      </c>
      <c r="G121" t="s">
        <v>459</v>
      </c>
      <c r="H121" t="s">
        <v>462</v>
      </c>
      <c r="I121" s="4" t="s">
        <v>464</v>
      </c>
      <c r="J121" t="s">
        <v>465</v>
      </c>
      <c r="K121" t="s">
        <v>469</v>
      </c>
      <c r="L121" t="s">
        <v>576</v>
      </c>
      <c r="M121" t="s">
        <v>753</v>
      </c>
      <c r="N121">
        <v>0</v>
      </c>
      <c r="O121">
        <v>1</v>
      </c>
      <c r="P121" t="s">
        <v>825</v>
      </c>
      <c r="Q121" t="s">
        <v>834</v>
      </c>
      <c r="R121">
        <v>4</v>
      </c>
      <c r="S121">
        <v>0</v>
      </c>
      <c r="T121" t="s">
        <v>837</v>
      </c>
      <c r="U121" t="s">
        <v>841</v>
      </c>
      <c r="V121" t="s">
        <v>847</v>
      </c>
      <c r="W121" s="5" t="str">
        <f t="shared" si="3"/>
        <v>No SLA for Request</v>
      </c>
      <c r="X121" t="str">
        <f t="shared" si="5"/>
        <v>YES</v>
      </c>
    </row>
    <row r="122" spans="1:24" x14ac:dyDescent="0.2">
      <c r="A122" s="1">
        <v>248</v>
      </c>
      <c r="B122">
        <v>111547</v>
      </c>
      <c r="C122" s="7" t="s">
        <v>141</v>
      </c>
      <c r="D122" t="s">
        <v>320</v>
      </c>
      <c r="E122" t="s">
        <v>398</v>
      </c>
      <c r="F122" t="s">
        <v>428</v>
      </c>
      <c r="G122" t="s">
        <v>459</v>
      </c>
      <c r="H122" t="s">
        <v>462</v>
      </c>
      <c r="I122" s="4" t="s">
        <v>464</v>
      </c>
      <c r="J122" t="s">
        <v>465</v>
      </c>
      <c r="K122" t="s">
        <v>469</v>
      </c>
      <c r="L122" t="s">
        <v>577</v>
      </c>
      <c r="M122" t="s">
        <v>754</v>
      </c>
      <c r="N122">
        <v>0</v>
      </c>
      <c r="O122">
        <v>1</v>
      </c>
      <c r="P122" t="s">
        <v>825</v>
      </c>
      <c r="Q122" t="s">
        <v>834</v>
      </c>
      <c r="R122">
        <v>4</v>
      </c>
      <c r="S122">
        <v>0</v>
      </c>
      <c r="T122" t="s">
        <v>837</v>
      </c>
      <c r="U122" t="s">
        <v>841</v>
      </c>
      <c r="V122" t="s">
        <v>847</v>
      </c>
      <c r="W122" s="5" t="str">
        <f t="shared" si="3"/>
        <v>No SLA for Request</v>
      </c>
      <c r="X122" t="str">
        <f t="shared" si="5"/>
        <v>YES</v>
      </c>
    </row>
    <row r="123" spans="1:24" x14ac:dyDescent="0.2">
      <c r="A123" s="1">
        <v>249</v>
      </c>
      <c r="B123">
        <v>111545</v>
      </c>
      <c r="C123" s="7" t="s">
        <v>142</v>
      </c>
      <c r="D123" t="s">
        <v>331</v>
      </c>
      <c r="E123" t="s">
        <v>398</v>
      </c>
      <c r="F123" t="s">
        <v>428</v>
      </c>
      <c r="G123" t="s">
        <v>459</v>
      </c>
      <c r="H123" t="s">
        <v>462</v>
      </c>
      <c r="I123" s="4" t="s">
        <v>464</v>
      </c>
      <c r="J123" t="s">
        <v>465</v>
      </c>
      <c r="K123" t="s">
        <v>469</v>
      </c>
      <c r="L123" t="s">
        <v>578</v>
      </c>
      <c r="M123" t="s">
        <v>755</v>
      </c>
      <c r="N123">
        <v>0</v>
      </c>
      <c r="O123">
        <v>1</v>
      </c>
      <c r="P123" t="s">
        <v>825</v>
      </c>
      <c r="Q123" t="s">
        <v>834</v>
      </c>
      <c r="R123">
        <v>3</v>
      </c>
      <c r="S123">
        <v>0</v>
      </c>
      <c r="T123" t="s">
        <v>837</v>
      </c>
      <c r="U123" t="s">
        <v>843</v>
      </c>
      <c r="V123" t="s">
        <v>847</v>
      </c>
      <c r="W123" s="5" t="str">
        <f t="shared" si="3"/>
        <v>No SLA for Request</v>
      </c>
      <c r="X123" t="str">
        <f t="shared" si="5"/>
        <v>YES</v>
      </c>
    </row>
    <row r="124" spans="1:24" x14ac:dyDescent="0.2">
      <c r="A124" s="1">
        <v>251</v>
      </c>
      <c r="B124">
        <v>111542</v>
      </c>
      <c r="C124" s="7" t="s">
        <v>143</v>
      </c>
      <c r="D124" t="s">
        <v>332</v>
      </c>
      <c r="E124" t="s">
        <v>415</v>
      </c>
      <c r="F124" t="s">
        <v>445</v>
      </c>
      <c r="G124" t="s">
        <v>459</v>
      </c>
      <c r="H124" t="s">
        <v>462</v>
      </c>
      <c r="I124" s="4" t="s">
        <v>463</v>
      </c>
      <c r="J124" t="s">
        <v>466</v>
      </c>
      <c r="K124" t="s">
        <v>469</v>
      </c>
      <c r="L124" t="s">
        <v>579</v>
      </c>
      <c r="M124" t="s">
        <v>756</v>
      </c>
      <c r="N124">
        <v>0</v>
      </c>
      <c r="O124">
        <v>1</v>
      </c>
      <c r="P124" t="s">
        <v>825</v>
      </c>
      <c r="Q124" t="s">
        <v>833</v>
      </c>
      <c r="R124">
        <v>5</v>
      </c>
      <c r="S124">
        <v>0</v>
      </c>
      <c r="T124" t="s">
        <v>837</v>
      </c>
      <c r="U124" t="s">
        <v>842</v>
      </c>
      <c r="V124" t="s">
        <v>847</v>
      </c>
      <c r="W124" s="5">
        <f t="shared" si="3"/>
        <v>44137</v>
      </c>
      <c r="X124" t="str">
        <f t="shared" si="5"/>
        <v>NO</v>
      </c>
    </row>
    <row r="125" spans="1:24" x14ac:dyDescent="0.2">
      <c r="A125" s="1">
        <v>252</v>
      </c>
      <c r="B125">
        <v>111429</v>
      </c>
      <c r="C125" s="7" t="s">
        <v>144</v>
      </c>
      <c r="D125" t="s">
        <v>333</v>
      </c>
      <c r="E125" t="s">
        <v>407</v>
      </c>
      <c r="F125" t="s">
        <v>437</v>
      </c>
      <c r="G125" t="s">
        <v>459</v>
      </c>
      <c r="H125" t="s">
        <v>461</v>
      </c>
      <c r="I125" s="4" t="s">
        <v>464</v>
      </c>
      <c r="J125" t="s">
        <v>465</v>
      </c>
      <c r="K125" t="s">
        <v>469</v>
      </c>
      <c r="L125" t="s">
        <v>580</v>
      </c>
      <c r="M125" t="s">
        <v>757</v>
      </c>
      <c r="N125">
        <v>0</v>
      </c>
      <c r="O125">
        <v>1</v>
      </c>
      <c r="P125" t="s">
        <v>825</v>
      </c>
      <c r="Q125" t="s">
        <v>832</v>
      </c>
      <c r="R125">
        <v>20</v>
      </c>
      <c r="S125">
        <v>0</v>
      </c>
      <c r="T125" t="s">
        <v>838</v>
      </c>
      <c r="U125" t="s">
        <v>842</v>
      </c>
      <c r="V125" t="s">
        <v>848</v>
      </c>
      <c r="W125" s="5" t="str">
        <f t="shared" si="3"/>
        <v>No SLA for Request</v>
      </c>
      <c r="X125" t="str">
        <f t="shared" si="5"/>
        <v>YES</v>
      </c>
    </row>
    <row r="126" spans="1:24" x14ac:dyDescent="0.2">
      <c r="A126" s="1">
        <v>253</v>
      </c>
      <c r="B126">
        <v>111569</v>
      </c>
      <c r="C126" s="7" t="s">
        <v>145</v>
      </c>
      <c r="D126" t="s">
        <v>334</v>
      </c>
      <c r="E126" t="s">
        <v>420</v>
      </c>
      <c r="F126" t="s">
        <v>450</v>
      </c>
      <c r="G126" t="s">
        <v>459</v>
      </c>
      <c r="H126" t="s">
        <v>462</v>
      </c>
      <c r="I126" s="4" t="s">
        <v>463</v>
      </c>
      <c r="J126" t="s">
        <v>467</v>
      </c>
      <c r="K126" t="s">
        <v>471</v>
      </c>
      <c r="L126" t="s">
        <v>145</v>
      </c>
      <c r="M126" t="s">
        <v>758</v>
      </c>
      <c r="N126">
        <v>1</v>
      </c>
      <c r="O126">
        <v>1</v>
      </c>
      <c r="P126" t="s">
        <v>829</v>
      </c>
      <c r="Q126" t="s">
        <v>833</v>
      </c>
      <c r="R126">
        <v>3</v>
      </c>
      <c r="S126">
        <v>3</v>
      </c>
      <c r="T126" t="s">
        <v>838</v>
      </c>
      <c r="U126" t="s">
        <v>842</v>
      </c>
      <c r="V126" t="s">
        <v>847</v>
      </c>
      <c r="W126" s="5">
        <f t="shared" si="3"/>
        <v>44174</v>
      </c>
      <c r="X126" t="str">
        <f t="shared" si="5"/>
        <v>NO</v>
      </c>
    </row>
    <row r="127" spans="1:24" x14ac:dyDescent="0.2">
      <c r="A127" s="1">
        <v>254</v>
      </c>
      <c r="B127">
        <v>111174</v>
      </c>
      <c r="C127" s="7" t="s">
        <v>146</v>
      </c>
      <c r="D127" t="s">
        <v>335</v>
      </c>
      <c r="E127" t="s">
        <v>413</v>
      </c>
      <c r="F127" t="s">
        <v>443</v>
      </c>
      <c r="G127" t="s">
        <v>459</v>
      </c>
      <c r="H127" t="s">
        <v>461</v>
      </c>
      <c r="I127" s="4" t="s">
        <v>463</v>
      </c>
      <c r="J127" t="s">
        <v>465</v>
      </c>
      <c r="K127" t="s">
        <v>471</v>
      </c>
      <c r="L127" t="s">
        <v>581</v>
      </c>
      <c r="M127" t="s">
        <v>759</v>
      </c>
      <c r="N127">
        <v>1</v>
      </c>
      <c r="O127">
        <v>1</v>
      </c>
      <c r="P127" t="s">
        <v>829</v>
      </c>
      <c r="Q127" t="s">
        <v>832</v>
      </c>
      <c r="R127">
        <v>61</v>
      </c>
      <c r="S127">
        <v>0</v>
      </c>
      <c r="T127" t="s">
        <v>837</v>
      </c>
      <c r="U127" t="s">
        <v>841</v>
      </c>
      <c r="V127" t="s">
        <v>847</v>
      </c>
      <c r="W127" s="5">
        <f t="shared" si="3"/>
        <v>43572</v>
      </c>
      <c r="X127" t="str">
        <f t="shared" si="5"/>
        <v>NO</v>
      </c>
    </row>
    <row r="128" spans="1:24" x14ac:dyDescent="0.2">
      <c r="A128" s="1">
        <v>255</v>
      </c>
      <c r="B128">
        <v>111566</v>
      </c>
      <c r="C128" s="7" t="s">
        <v>147</v>
      </c>
      <c r="D128" t="s">
        <v>330</v>
      </c>
      <c r="E128" t="s">
        <v>419</v>
      </c>
      <c r="F128" t="s">
        <v>449</v>
      </c>
      <c r="G128" t="s">
        <v>459</v>
      </c>
      <c r="H128" t="s">
        <v>462</v>
      </c>
      <c r="I128" s="4" t="s">
        <v>464</v>
      </c>
      <c r="J128" t="s">
        <v>467</v>
      </c>
      <c r="K128" t="s">
        <v>471</v>
      </c>
      <c r="L128" t="s">
        <v>147</v>
      </c>
      <c r="M128" t="s">
        <v>760</v>
      </c>
      <c r="N128">
        <v>1</v>
      </c>
      <c r="O128">
        <v>1</v>
      </c>
      <c r="P128" t="s">
        <v>829</v>
      </c>
      <c r="Q128" t="s">
        <v>834</v>
      </c>
      <c r="R128">
        <v>5</v>
      </c>
      <c r="S128">
        <v>0</v>
      </c>
      <c r="T128" t="s">
        <v>838</v>
      </c>
      <c r="U128" t="s">
        <v>842</v>
      </c>
      <c r="V128" t="s">
        <v>847</v>
      </c>
      <c r="W128" s="5" t="str">
        <f t="shared" si="3"/>
        <v>No SLA for Request</v>
      </c>
      <c r="X128" t="str">
        <f t="shared" si="5"/>
        <v>YES</v>
      </c>
    </row>
    <row r="129" spans="1:24" x14ac:dyDescent="0.2">
      <c r="A129" s="1">
        <v>256</v>
      </c>
      <c r="B129">
        <v>111559</v>
      </c>
      <c r="C129" s="7" t="s">
        <v>148</v>
      </c>
      <c r="D129" t="s">
        <v>336</v>
      </c>
      <c r="E129" t="s">
        <v>421</v>
      </c>
      <c r="F129" t="s">
        <v>451</v>
      </c>
      <c r="G129" t="s">
        <v>459</v>
      </c>
      <c r="H129" t="s">
        <v>461</v>
      </c>
      <c r="I129" s="4" t="s">
        <v>463</v>
      </c>
      <c r="J129" t="s">
        <v>465</v>
      </c>
      <c r="K129" t="s">
        <v>469</v>
      </c>
      <c r="L129" t="s">
        <v>582</v>
      </c>
      <c r="M129" t="s">
        <v>761</v>
      </c>
      <c r="N129">
        <v>0</v>
      </c>
      <c r="O129">
        <v>1</v>
      </c>
      <c r="P129" t="s">
        <v>825</v>
      </c>
      <c r="Q129" t="s">
        <v>832</v>
      </c>
      <c r="R129">
        <v>7</v>
      </c>
      <c r="S129">
        <v>2</v>
      </c>
      <c r="T129" t="s">
        <v>837</v>
      </c>
      <c r="U129" t="s">
        <v>841</v>
      </c>
      <c r="V129" t="s">
        <v>849</v>
      </c>
      <c r="W129" s="5">
        <f t="shared" si="3"/>
        <v>44161</v>
      </c>
      <c r="X129" t="str">
        <f t="shared" si="5"/>
        <v>NO</v>
      </c>
    </row>
    <row r="130" spans="1:24" x14ac:dyDescent="0.2">
      <c r="A130" s="1">
        <v>257</v>
      </c>
      <c r="B130">
        <v>111480</v>
      </c>
      <c r="C130" s="7" t="s">
        <v>149</v>
      </c>
      <c r="D130" t="s">
        <v>337</v>
      </c>
      <c r="E130" t="s">
        <v>412</v>
      </c>
      <c r="F130" t="s">
        <v>442</v>
      </c>
      <c r="G130" t="s">
        <v>459</v>
      </c>
      <c r="H130" t="s">
        <v>461</v>
      </c>
      <c r="I130" s="4" t="s">
        <v>464</v>
      </c>
      <c r="J130" t="s">
        <v>465</v>
      </c>
      <c r="K130" t="s">
        <v>469</v>
      </c>
      <c r="L130" t="s">
        <v>583</v>
      </c>
      <c r="M130" t="s">
        <v>762</v>
      </c>
      <c r="N130">
        <v>0</v>
      </c>
      <c r="O130">
        <v>1</v>
      </c>
      <c r="P130" t="s">
        <v>825</v>
      </c>
      <c r="Q130" t="s">
        <v>835</v>
      </c>
      <c r="R130">
        <v>6</v>
      </c>
      <c r="S130">
        <v>1</v>
      </c>
      <c r="T130" t="s">
        <v>837</v>
      </c>
      <c r="U130" t="s">
        <v>841</v>
      </c>
      <c r="V130" t="s">
        <v>847</v>
      </c>
      <c r="W130" s="5" t="str">
        <f t="shared" ref="W130:W193" si="6">IF(I130="Request","No SLA for Request",IF(AND(G130="High",I130="Incident / Problem"),WORKDAY(C130,3,0),IF(AND(G130="Low",I130="Incident / Problem"),WORKDAY(C130,10,0),IF(AND(G130="Normal",I130="Incident / Problem"),WORKDAY(C130,5,0),IF(AND(G130="Emergency",I130="Incident / Problem"),WORKDAY(C130,0.1667,0))))))</f>
        <v>No SLA for Request</v>
      </c>
      <c r="X130" t="str">
        <f t="shared" ref="X130:X161" si="7">IF(W130&gt;L130,"YES","NO")</f>
        <v>YES</v>
      </c>
    </row>
    <row r="131" spans="1:24" x14ac:dyDescent="0.2">
      <c r="A131" s="1">
        <v>259</v>
      </c>
      <c r="B131">
        <v>111548</v>
      </c>
      <c r="C131" s="7" t="s">
        <v>150</v>
      </c>
      <c r="D131" t="s">
        <v>338</v>
      </c>
      <c r="E131" t="s">
        <v>400</v>
      </c>
      <c r="F131" t="s">
        <v>430</v>
      </c>
      <c r="G131" t="s">
        <v>459</v>
      </c>
      <c r="H131" t="s">
        <v>461</v>
      </c>
      <c r="I131" s="4" t="s">
        <v>463</v>
      </c>
      <c r="J131" t="s">
        <v>465</v>
      </c>
      <c r="K131" t="s">
        <v>469</v>
      </c>
      <c r="L131" t="s">
        <v>584</v>
      </c>
      <c r="M131" t="s">
        <v>763</v>
      </c>
      <c r="N131">
        <v>0</v>
      </c>
      <c r="O131">
        <v>1</v>
      </c>
      <c r="P131" t="s">
        <v>825</v>
      </c>
      <c r="Q131" t="s">
        <v>832</v>
      </c>
      <c r="R131">
        <v>8</v>
      </c>
      <c r="S131">
        <v>1</v>
      </c>
      <c r="T131" t="s">
        <v>838</v>
      </c>
      <c r="U131" t="s">
        <v>842</v>
      </c>
      <c r="V131" t="s">
        <v>848</v>
      </c>
      <c r="W131" s="5">
        <f t="shared" si="6"/>
        <v>44151</v>
      </c>
      <c r="X131" t="str">
        <f t="shared" si="7"/>
        <v>NO</v>
      </c>
    </row>
    <row r="132" spans="1:24" x14ac:dyDescent="0.2">
      <c r="A132" s="1">
        <v>260</v>
      </c>
      <c r="B132">
        <v>111541</v>
      </c>
      <c r="C132" s="7" t="s">
        <v>151</v>
      </c>
      <c r="D132" t="s">
        <v>339</v>
      </c>
      <c r="E132" t="s">
        <v>415</v>
      </c>
      <c r="F132" t="s">
        <v>445</v>
      </c>
      <c r="G132" t="s">
        <v>459</v>
      </c>
      <c r="H132" t="s">
        <v>462</v>
      </c>
      <c r="I132" s="4" t="s">
        <v>463</v>
      </c>
      <c r="J132" t="s">
        <v>466</v>
      </c>
      <c r="K132" t="s">
        <v>469</v>
      </c>
      <c r="L132" t="s">
        <v>585</v>
      </c>
      <c r="M132" t="s">
        <v>756</v>
      </c>
      <c r="N132">
        <v>0</v>
      </c>
      <c r="O132">
        <v>1</v>
      </c>
      <c r="P132" t="s">
        <v>825</v>
      </c>
      <c r="Q132" t="s">
        <v>833</v>
      </c>
      <c r="R132">
        <v>4</v>
      </c>
      <c r="S132">
        <v>0</v>
      </c>
      <c r="T132" t="s">
        <v>837</v>
      </c>
      <c r="U132" t="s">
        <v>841</v>
      </c>
      <c r="V132" t="s">
        <v>847</v>
      </c>
      <c r="W132" s="5">
        <f t="shared" si="6"/>
        <v>44137</v>
      </c>
      <c r="X132" t="str">
        <f t="shared" si="7"/>
        <v>NO</v>
      </c>
    </row>
    <row r="133" spans="1:24" x14ac:dyDescent="0.2">
      <c r="A133" s="1">
        <v>261</v>
      </c>
      <c r="B133">
        <v>111555</v>
      </c>
      <c r="C133" s="7" t="s">
        <v>152</v>
      </c>
      <c r="D133" t="s">
        <v>340</v>
      </c>
      <c r="E133" t="s">
        <v>413</v>
      </c>
      <c r="F133" t="s">
        <v>443</v>
      </c>
      <c r="G133" t="s">
        <v>459</v>
      </c>
      <c r="H133" t="s">
        <v>462</v>
      </c>
      <c r="I133" s="4" t="s">
        <v>464</v>
      </c>
      <c r="J133" t="s">
        <v>465</v>
      </c>
      <c r="K133" t="s">
        <v>471</v>
      </c>
      <c r="L133" t="s">
        <v>152</v>
      </c>
      <c r="M133" t="s">
        <v>764</v>
      </c>
      <c r="N133">
        <v>1</v>
      </c>
      <c r="O133">
        <v>0</v>
      </c>
      <c r="P133" t="s">
        <v>829</v>
      </c>
      <c r="Q133" t="s">
        <v>834</v>
      </c>
      <c r="R133">
        <v>1</v>
      </c>
      <c r="S133">
        <v>0</v>
      </c>
      <c r="T133" t="s">
        <v>837</v>
      </c>
      <c r="U133" t="s">
        <v>842</v>
      </c>
      <c r="V133" t="s">
        <v>847</v>
      </c>
      <c r="W133" s="5" t="str">
        <f t="shared" si="6"/>
        <v>No SLA for Request</v>
      </c>
      <c r="X133" t="str">
        <f t="shared" si="7"/>
        <v>YES</v>
      </c>
    </row>
    <row r="134" spans="1:24" x14ac:dyDescent="0.2">
      <c r="A134" s="1">
        <v>262</v>
      </c>
      <c r="B134">
        <v>111482</v>
      </c>
      <c r="C134" s="7" t="s">
        <v>153</v>
      </c>
      <c r="D134" t="s">
        <v>341</v>
      </c>
      <c r="E134" t="s">
        <v>404</v>
      </c>
      <c r="F134" t="s">
        <v>434</v>
      </c>
      <c r="G134" t="s">
        <v>459</v>
      </c>
      <c r="H134" t="s">
        <v>461</v>
      </c>
      <c r="I134" s="4" t="s">
        <v>464</v>
      </c>
      <c r="J134" t="s">
        <v>465</v>
      </c>
      <c r="K134" t="s">
        <v>469</v>
      </c>
      <c r="L134" t="s">
        <v>586</v>
      </c>
      <c r="M134" t="s">
        <v>765</v>
      </c>
      <c r="N134">
        <v>0</v>
      </c>
      <c r="O134">
        <v>1</v>
      </c>
      <c r="P134" t="s">
        <v>825</v>
      </c>
      <c r="Q134" t="s">
        <v>832</v>
      </c>
      <c r="R134">
        <v>47</v>
      </c>
      <c r="S134">
        <v>4</v>
      </c>
      <c r="T134" t="s">
        <v>838</v>
      </c>
      <c r="U134" t="s">
        <v>842</v>
      </c>
      <c r="V134" t="s">
        <v>847</v>
      </c>
      <c r="W134" s="5" t="str">
        <f t="shared" si="6"/>
        <v>No SLA for Request</v>
      </c>
      <c r="X134" t="str">
        <f t="shared" si="7"/>
        <v>YES</v>
      </c>
    </row>
    <row r="135" spans="1:24" x14ac:dyDescent="0.2">
      <c r="A135" s="1">
        <v>265</v>
      </c>
      <c r="B135">
        <v>111544</v>
      </c>
      <c r="C135" s="7" t="s">
        <v>154</v>
      </c>
      <c r="D135" t="s">
        <v>342</v>
      </c>
      <c r="E135" t="s">
        <v>415</v>
      </c>
      <c r="F135" t="s">
        <v>445</v>
      </c>
      <c r="G135" t="s">
        <v>459</v>
      </c>
      <c r="H135" t="s">
        <v>462</v>
      </c>
      <c r="I135" s="4" t="s">
        <v>463</v>
      </c>
      <c r="J135" t="s">
        <v>467</v>
      </c>
      <c r="K135" t="s">
        <v>469</v>
      </c>
      <c r="L135" t="s">
        <v>587</v>
      </c>
      <c r="M135" t="s">
        <v>766</v>
      </c>
      <c r="N135">
        <v>0</v>
      </c>
      <c r="O135">
        <v>1</v>
      </c>
      <c r="P135" t="s">
        <v>825</v>
      </c>
      <c r="Q135" t="s">
        <v>833</v>
      </c>
      <c r="R135">
        <v>4</v>
      </c>
      <c r="S135">
        <v>0</v>
      </c>
      <c r="T135" t="s">
        <v>838</v>
      </c>
      <c r="U135" t="s">
        <v>842</v>
      </c>
      <c r="V135" t="s">
        <v>847</v>
      </c>
      <c r="W135" s="5">
        <f t="shared" si="6"/>
        <v>44139</v>
      </c>
      <c r="X135" t="str">
        <f t="shared" si="7"/>
        <v>NO</v>
      </c>
    </row>
    <row r="136" spans="1:24" x14ac:dyDescent="0.2">
      <c r="A136" s="1">
        <v>266</v>
      </c>
      <c r="B136">
        <v>111468</v>
      </c>
      <c r="C136" s="7" t="s">
        <v>155</v>
      </c>
      <c r="D136" t="s">
        <v>343</v>
      </c>
      <c r="E136" t="s">
        <v>414</v>
      </c>
      <c r="F136" t="s">
        <v>444</v>
      </c>
      <c r="G136" t="s">
        <v>459</v>
      </c>
      <c r="H136" t="s">
        <v>462</v>
      </c>
      <c r="I136" s="4" t="s">
        <v>463</v>
      </c>
      <c r="J136" t="s">
        <v>466</v>
      </c>
      <c r="K136" t="s">
        <v>469</v>
      </c>
      <c r="L136" t="s">
        <v>588</v>
      </c>
      <c r="M136" t="s">
        <v>767</v>
      </c>
      <c r="N136">
        <v>0</v>
      </c>
      <c r="O136">
        <v>1</v>
      </c>
      <c r="P136" t="s">
        <v>825</v>
      </c>
      <c r="Q136" t="s">
        <v>834</v>
      </c>
      <c r="R136">
        <v>4</v>
      </c>
      <c r="S136">
        <v>0</v>
      </c>
      <c r="T136" t="s">
        <v>838</v>
      </c>
      <c r="U136" t="s">
        <v>843</v>
      </c>
      <c r="V136" t="s">
        <v>847</v>
      </c>
      <c r="W136" s="5">
        <f t="shared" si="6"/>
        <v>44028</v>
      </c>
      <c r="X136" t="str">
        <f t="shared" si="7"/>
        <v>NO</v>
      </c>
    </row>
    <row r="137" spans="1:24" x14ac:dyDescent="0.2">
      <c r="A137" s="1">
        <v>267</v>
      </c>
      <c r="B137">
        <v>111538</v>
      </c>
      <c r="C137" s="7" t="s">
        <v>156</v>
      </c>
      <c r="D137" t="s">
        <v>344</v>
      </c>
      <c r="E137" t="s">
        <v>415</v>
      </c>
      <c r="F137" t="s">
        <v>445</v>
      </c>
      <c r="G137" t="s">
        <v>459</v>
      </c>
      <c r="H137" t="s">
        <v>462</v>
      </c>
      <c r="I137" s="4" t="s">
        <v>463</v>
      </c>
      <c r="J137" t="s">
        <v>467</v>
      </c>
      <c r="K137" t="s">
        <v>469</v>
      </c>
      <c r="L137" t="s">
        <v>589</v>
      </c>
      <c r="M137" t="s">
        <v>768</v>
      </c>
      <c r="N137">
        <v>0</v>
      </c>
      <c r="O137">
        <v>1</v>
      </c>
      <c r="P137" t="s">
        <v>825</v>
      </c>
      <c r="Q137" t="s">
        <v>833</v>
      </c>
      <c r="R137">
        <v>4</v>
      </c>
      <c r="S137">
        <v>0</v>
      </c>
      <c r="T137" t="s">
        <v>838</v>
      </c>
      <c r="U137" t="s">
        <v>842</v>
      </c>
      <c r="V137" t="s">
        <v>847</v>
      </c>
      <c r="W137" s="5">
        <f t="shared" si="6"/>
        <v>44131</v>
      </c>
      <c r="X137" t="str">
        <f t="shared" si="7"/>
        <v>NO</v>
      </c>
    </row>
    <row r="138" spans="1:24" x14ac:dyDescent="0.2">
      <c r="A138" s="1">
        <v>268</v>
      </c>
      <c r="B138">
        <v>111536</v>
      </c>
      <c r="C138" s="7" t="s">
        <v>157</v>
      </c>
      <c r="D138" t="s">
        <v>345</v>
      </c>
      <c r="E138" t="s">
        <v>422</v>
      </c>
      <c r="F138" t="s">
        <v>452</v>
      </c>
      <c r="G138" t="s">
        <v>459</v>
      </c>
      <c r="H138" t="s">
        <v>462</v>
      </c>
      <c r="I138" s="4" t="s">
        <v>463</v>
      </c>
      <c r="J138" t="s">
        <v>467</v>
      </c>
      <c r="K138" t="s">
        <v>469</v>
      </c>
      <c r="L138" t="s">
        <v>590</v>
      </c>
      <c r="M138" t="s">
        <v>769</v>
      </c>
      <c r="N138">
        <v>0</v>
      </c>
      <c r="O138">
        <v>1</v>
      </c>
      <c r="P138" t="s">
        <v>825</v>
      </c>
      <c r="Q138" t="s">
        <v>833</v>
      </c>
      <c r="R138">
        <v>4</v>
      </c>
      <c r="S138">
        <v>0</v>
      </c>
      <c r="T138" t="s">
        <v>838</v>
      </c>
      <c r="U138" t="s">
        <v>842</v>
      </c>
      <c r="V138" t="s">
        <v>847</v>
      </c>
      <c r="W138" s="5">
        <f t="shared" si="6"/>
        <v>44130</v>
      </c>
      <c r="X138" t="str">
        <f t="shared" si="7"/>
        <v>NO</v>
      </c>
    </row>
    <row r="139" spans="1:24" x14ac:dyDescent="0.2">
      <c r="A139" s="1">
        <v>269</v>
      </c>
      <c r="B139">
        <v>111516</v>
      </c>
      <c r="C139" s="7" t="s">
        <v>158</v>
      </c>
      <c r="D139" t="s">
        <v>346</v>
      </c>
      <c r="E139" t="s">
        <v>418</v>
      </c>
      <c r="F139" t="s">
        <v>448</v>
      </c>
      <c r="G139" t="s">
        <v>459</v>
      </c>
      <c r="H139" t="s">
        <v>462</v>
      </c>
      <c r="I139" s="4" t="s">
        <v>463</v>
      </c>
      <c r="J139" t="s">
        <v>466</v>
      </c>
      <c r="K139" t="s">
        <v>469</v>
      </c>
      <c r="L139" t="s">
        <v>591</v>
      </c>
      <c r="M139" t="s">
        <v>770</v>
      </c>
      <c r="N139">
        <v>0</v>
      </c>
      <c r="O139">
        <v>1</v>
      </c>
      <c r="P139" t="s">
        <v>825</v>
      </c>
      <c r="Q139" t="s">
        <v>833</v>
      </c>
      <c r="R139">
        <v>4</v>
      </c>
      <c r="S139">
        <v>0</v>
      </c>
      <c r="T139" t="s">
        <v>838</v>
      </c>
      <c r="U139" t="s">
        <v>842</v>
      </c>
      <c r="V139" t="s">
        <v>847</v>
      </c>
      <c r="W139" s="5">
        <f t="shared" si="6"/>
        <v>44116</v>
      </c>
      <c r="X139" t="str">
        <f t="shared" si="7"/>
        <v>NO</v>
      </c>
    </row>
    <row r="140" spans="1:24" x14ac:dyDescent="0.2">
      <c r="A140" s="1">
        <v>270</v>
      </c>
      <c r="B140">
        <v>111509</v>
      </c>
      <c r="C140" s="7" t="s">
        <v>159</v>
      </c>
      <c r="D140" t="s">
        <v>347</v>
      </c>
      <c r="E140" t="s">
        <v>418</v>
      </c>
      <c r="F140" t="s">
        <v>448</v>
      </c>
      <c r="G140" t="s">
        <v>459</v>
      </c>
      <c r="H140" t="s">
        <v>462</v>
      </c>
      <c r="I140" s="4" t="s">
        <v>464</v>
      </c>
      <c r="J140" t="s">
        <v>467</v>
      </c>
      <c r="K140" t="s">
        <v>469</v>
      </c>
      <c r="L140" t="s">
        <v>592</v>
      </c>
      <c r="M140" t="s">
        <v>771</v>
      </c>
      <c r="N140">
        <v>0</v>
      </c>
      <c r="O140">
        <v>1</v>
      </c>
      <c r="P140" t="s">
        <v>825</v>
      </c>
      <c r="Q140" t="s">
        <v>833</v>
      </c>
      <c r="R140">
        <v>4</v>
      </c>
      <c r="S140">
        <v>0</v>
      </c>
      <c r="T140" t="s">
        <v>838</v>
      </c>
      <c r="U140" t="s">
        <v>842</v>
      </c>
      <c r="V140" t="s">
        <v>847</v>
      </c>
      <c r="W140" s="5" t="str">
        <f t="shared" si="6"/>
        <v>No SLA for Request</v>
      </c>
      <c r="X140" t="str">
        <f t="shared" si="7"/>
        <v>YES</v>
      </c>
    </row>
    <row r="141" spans="1:24" x14ac:dyDescent="0.2">
      <c r="A141" s="1">
        <v>278</v>
      </c>
      <c r="B141">
        <v>111507</v>
      </c>
      <c r="C141" s="7" t="s">
        <v>160</v>
      </c>
      <c r="D141" t="s">
        <v>348</v>
      </c>
      <c r="E141" t="s">
        <v>401</v>
      </c>
      <c r="F141" t="s">
        <v>431</v>
      </c>
      <c r="G141" t="s">
        <v>459</v>
      </c>
      <c r="H141" t="s">
        <v>461</v>
      </c>
      <c r="I141" s="4" t="s">
        <v>463</v>
      </c>
      <c r="J141" t="s">
        <v>465</v>
      </c>
      <c r="K141" t="s">
        <v>469</v>
      </c>
      <c r="L141" t="s">
        <v>593</v>
      </c>
      <c r="M141" t="s">
        <v>772</v>
      </c>
      <c r="N141">
        <v>0</v>
      </c>
      <c r="O141">
        <v>1</v>
      </c>
      <c r="P141" t="s">
        <v>825</v>
      </c>
      <c r="Q141" t="s">
        <v>831</v>
      </c>
      <c r="R141">
        <v>16</v>
      </c>
      <c r="S141">
        <v>3</v>
      </c>
      <c r="T141" t="s">
        <v>837</v>
      </c>
      <c r="U141" t="s">
        <v>841</v>
      </c>
      <c r="V141" t="s">
        <v>847</v>
      </c>
      <c r="W141" s="5">
        <f t="shared" si="6"/>
        <v>44105</v>
      </c>
      <c r="X141" t="str">
        <f t="shared" si="7"/>
        <v>NO</v>
      </c>
    </row>
    <row r="142" spans="1:24" x14ac:dyDescent="0.2">
      <c r="A142" s="1">
        <v>279</v>
      </c>
      <c r="B142">
        <v>111484</v>
      </c>
      <c r="C142" s="7" t="s">
        <v>161</v>
      </c>
      <c r="D142" t="s">
        <v>349</v>
      </c>
      <c r="E142" t="s">
        <v>403</v>
      </c>
      <c r="F142" t="s">
        <v>433</v>
      </c>
      <c r="G142" t="s">
        <v>459</v>
      </c>
      <c r="H142" t="s">
        <v>461</v>
      </c>
      <c r="I142" s="4" t="s">
        <v>464</v>
      </c>
      <c r="J142" t="s">
        <v>465</v>
      </c>
      <c r="K142" t="s">
        <v>469</v>
      </c>
      <c r="L142" t="s">
        <v>594</v>
      </c>
      <c r="M142" t="s">
        <v>773</v>
      </c>
      <c r="N142">
        <v>0</v>
      </c>
      <c r="O142">
        <v>1</v>
      </c>
      <c r="P142" t="s">
        <v>825</v>
      </c>
      <c r="Q142" t="s">
        <v>832</v>
      </c>
      <c r="R142">
        <v>12</v>
      </c>
      <c r="S142">
        <v>0</v>
      </c>
      <c r="T142" t="s">
        <v>837</v>
      </c>
      <c r="U142" t="s">
        <v>842</v>
      </c>
      <c r="V142" t="s">
        <v>847</v>
      </c>
      <c r="W142" s="5" t="str">
        <f t="shared" si="6"/>
        <v>No SLA for Request</v>
      </c>
      <c r="X142" t="str">
        <f t="shared" si="7"/>
        <v>YES</v>
      </c>
    </row>
    <row r="143" spans="1:24" x14ac:dyDescent="0.2">
      <c r="A143" s="1">
        <v>280</v>
      </c>
      <c r="B143">
        <v>111527</v>
      </c>
      <c r="C143" s="7" t="s">
        <v>162</v>
      </c>
      <c r="D143" t="s">
        <v>350</v>
      </c>
      <c r="E143" t="s">
        <v>423</v>
      </c>
      <c r="F143" t="s">
        <v>453</v>
      </c>
      <c r="G143" t="s">
        <v>459</v>
      </c>
      <c r="H143" t="s">
        <v>462</v>
      </c>
      <c r="I143" s="4" t="s">
        <v>463</v>
      </c>
      <c r="J143" t="s">
        <v>466</v>
      </c>
      <c r="K143" t="s">
        <v>469</v>
      </c>
      <c r="L143" t="s">
        <v>595</v>
      </c>
      <c r="M143" t="s">
        <v>774</v>
      </c>
      <c r="N143">
        <v>0</v>
      </c>
      <c r="O143">
        <v>1</v>
      </c>
      <c r="P143" t="s">
        <v>825</v>
      </c>
      <c r="Q143" t="s">
        <v>833</v>
      </c>
      <c r="R143">
        <v>6</v>
      </c>
      <c r="S143">
        <v>1</v>
      </c>
      <c r="T143" t="s">
        <v>838</v>
      </c>
      <c r="U143" t="s">
        <v>842</v>
      </c>
      <c r="V143" t="s">
        <v>847</v>
      </c>
      <c r="W143" s="5">
        <f t="shared" si="6"/>
        <v>44117</v>
      </c>
      <c r="X143" t="str">
        <f t="shared" si="7"/>
        <v>NO</v>
      </c>
    </row>
    <row r="144" spans="1:24" x14ac:dyDescent="0.2">
      <c r="A144" s="1">
        <v>281</v>
      </c>
      <c r="B144">
        <v>111510</v>
      </c>
      <c r="C144" s="7" t="s">
        <v>163</v>
      </c>
      <c r="D144" t="s">
        <v>351</v>
      </c>
      <c r="E144" t="s">
        <v>408</v>
      </c>
      <c r="F144" t="s">
        <v>438</v>
      </c>
      <c r="G144" t="s">
        <v>459</v>
      </c>
      <c r="H144" t="s">
        <v>461</v>
      </c>
      <c r="I144" s="4" t="s">
        <v>464</v>
      </c>
      <c r="J144" t="s">
        <v>465</v>
      </c>
      <c r="K144" t="s">
        <v>469</v>
      </c>
      <c r="L144" t="s">
        <v>596</v>
      </c>
      <c r="M144" t="s">
        <v>775</v>
      </c>
      <c r="N144">
        <v>0</v>
      </c>
      <c r="O144">
        <v>1</v>
      </c>
      <c r="P144" t="s">
        <v>825</v>
      </c>
      <c r="Q144" t="s">
        <v>832</v>
      </c>
      <c r="R144">
        <v>8</v>
      </c>
      <c r="S144">
        <v>5</v>
      </c>
      <c r="T144" t="s">
        <v>838</v>
      </c>
      <c r="U144" t="s">
        <v>842</v>
      </c>
      <c r="V144" t="s">
        <v>848</v>
      </c>
      <c r="W144" s="5" t="str">
        <f t="shared" si="6"/>
        <v>No SLA for Request</v>
      </c>
      <c r="X144" t="str">
        <f t="shared" si="7"/>
        <v>YES</v>
      </c>
    </row>
    <row r="145" spans="1:24" x14ac:dyDescent="0.2">
      <c r="A145" s="1">
        <v>282</v>
      </c>
      <c r="B145">
        <v>111514</v>
      </c>
      <c r="C145" s="7" t="s">
        <v>164</v>
      </c>
      <c r="D145" t="s">
        <v>352</v>
      </c>
      <c r="E145" t="s">
        <v>424</v>
      </c>
      <c r="F145" t="s">
        <v>454</v>
      </c>
      <c r="G145" t="s">
        <v>459</v>
      </c>
      <c r="H145" t="s">
        <v>462</v>
      </c>
      <c r="I145" s="4" t="s">
        <v>463</v>
      </c>
      <c r="J145" t="s">
        <v>466</v>
      </c>
      <c r="K145" t="s">
        <v>471</v>
      </c>
      <c r="L145" t="s">
        <v>164</v>
      </c>
      <c r="M145" t="s">
        <v>776</v>
      </c>
      <c r="N145">
        <v>1</v>
      </c>
      <c r="O145">
        <v>1</v>
      </c>
      <c r="P145" t="s">
        <v>829</v>
      </c>
      <c r="Q145" t="s">
        <v>833</v>
      </c>
      <c r="R145">
        <v>2</v>
      </c>
      <c r="S145">
        <v>0</v>
      </c>
      <c r="T145" t="s">
        <v>837</v>
      </c>
      <c r="U145" t="s">
        <v>842</v>
      </c>
      <c r="V145" t="s">
        <v>847</v>
      </c>
      <c r="W145" s="5">
        <f t="shared" si="6"/>
        <v>44111</v>
      </c>
      <c r="X145" t="str">
        <f t="shared" si="7"/>
        <v>NO</v>
      </c>
    </row>
    <row r="146" spans="1:24" x14ac:dyDescent="0.2">
      <c r="A146" s="1">
        <v>283</v>
      </c>
      <c r="B146">
        <v>111513</v>
      </c>
      <c r="C146" s="7" t="s">
        <v>165</v>
      </c>
      <c r="D146" t="s">
        <v>352</v>
      </c>
      <c r="E146" t="s">
        <v>424</v>
      </c>
      <c r="F146" t="s">
        <v>454</v>
      </c>
      <c r="G146" t="s">
        <v>459</v>
      </c>
      <c r="H146" t="s">
        <v>462</v>
      </c>
      <c r="I146" s="4" t="s">
        <v>463</v>
      </c>
      <c r="J146" t="s">
        <v>466</v>
      </c>
      <c r="K146" t="s">
        <v>471</v>
      </c>
      <c r="L146" t="s">
        <v>165</v>
      </c>
      <c r="M146" t="s">
        <v>776</v>
      </c>
      <c r="N146">
        <v>1</v>
      </c>
      <c r="O146">
        <v>1</v>
      </c>
      <c r="P146" t="s">
        <v>829</v>
      </c>
      <c r="Q146" t="s">
        <v>833</v>
      </c>
      <c r="R146">
        <v>2</v>
      </c>
      <c r="S146">
        <v>0</v>
      </c>
      <c r="T146" t="s">
        <v>838</v>
      </c>
      <c r="U146" t="s">
        <v>842</v>
      </c>
      <c r="V146" t="s">
        <v>847</v>
      </c>
      <c r="W146" s="5">
        <f t="shared" si="6"/>
        <v>44111</v>
      </c>
      <c r="X146" t="str">
        <f t="shared" si="7"/>
        <v>NO</v>
      </c>
    </row>
    <row r="147" spans="1:24" x14ac:dyDescent="0.2">
      <c r="A147" s="1">
        <v>284</v>
      </c>
      <c r="B147">
        <v>111512</v>
      </c>
      <c r="C147" s="7" t="s">
        <v>166</v>
      </c>
      <c r="D147" t="s">
        <v>352</v>
      </c>
      <c r="E147" t="s">
        <v>424</v>
      </c>
      <c r="F147" t="s">
        <v>454</v>
      </c>
      <c r="G147" t="s">
        <v>459</v>
      </c>
      <c r="H147" t="s">
        <v>462</v>
      </c>
      <c r="I147" s="4" t="s">
        <v>463</v>
      </c>
      <c r="J147" t="s">
        <v>466</v>
      </c>
      <c r="K147" t="s">
        <v>471</v>
      </c>
      <c r="L147" t="s">
        <v>166</v>
      </c>
      <c r="M147" t="s">
        <v>776</v>
      </c>
      <c r="N147">
        <v>1</v>
      </c>
      <c r="O147">
        <v>1</v>
      </c>
      <c r="P147" t="s">
        <v>829</v>
      </c>
      <c r="Q147" t="s">
        <v>833</v>
      </c>
      <c r="R147">
        <v>2</v>
      </c>
      <c r="S147">
        <v>0</v>
      </c>
      <c r="T147" t="s">
        <v>838</v>
      </c>
      <c r="U147" t="s">
        <v>842</v>
      </c>
      <c r="V147" t="s">
        <v>847</v>
      </c>
      <c r="W147" s="5">
        <f t="shared" si="6"/>
        <v>44111</v>
      </c>
      <c r="X147" t="str">
        <f t="shared" si="7"/>
        <v>NO</v>
      </c>
    </row>
    <row r="148" spans="1:24" x14ac:dyDescent="0.2">
      <c r="A148" s="1">
        <v>285</v>
      </c>
      <c r="B148">
        <v>111504</v>
      </c>
      <c r="C148" s="7" t="s">
        <v>167</v>
      </c>
      <c r="D148" t="s">
        <v>353</v>
      </c>
      <c r="E148" t="s">
        <v>418</v>
      </c>
      <c r="F148" t="s">
        <v>448</v>
      </c>
      <c r="G148" t="s">
        <v>459</v>
      </c>
      <c r="H148" t="s">
        <v>462</v>
      </c>
      <c r="I148" s="4" t="s">
        <v>463</v>
      </c>
      <c r="J148" t="s">
        <v>467</v>
      </c>
      <c r="K148" t="s">
        <v>469</v>
      </c>
      <c r="L148" t="s">
        <v>597</v>
      </c>
      <c r="M148" t="s">
        <v>777</v>
      </c>
      <c r="N148">
        <v>0</v>
      </c>
      <c r="O148">
        <v>1</v>
      </c>
      <c r="P148" t="s">
        <v>825</v>
      </c>
      <c r="Q148" t="s">
        <v>833</v>
      </c>
      <c r="R148">
        <v>5</v>
      </c>
      <c r="S148">
        <v>0</v>
      </c>
      <c r="T148" t="s">
        <v>838</v>
      </c>
      <c r="U148" t="s">
        <v>842</v>
      </c>
      <c r="V148" t="s">
        <v>847</v>
      </c>
      <c r="W148" s="5">
        <f t="shared" si="6"/>
        <v>44095</v>
      </c>
      <c r="X148" t="str">
        <f t="shared" si="7"/>
        <v>NO</v>
      </c>
    </row>
    <row r="149" spans="1:24" x14ac:dyDescent="0.2">
      <c r="A149" s="1">
        <v>286</v>
      </c>
      <c r="B149">
        <v>111475</v>
      </c>
      <c r="C149" s="7" t="s">
        <v>168</v>
      </c>
      <c r="D149" t="s">
        <v>354</v>
      </c>
      <c r="E149" t="s">
        <v>402</v>
      </c>
      <c r="F149" t="s">
        <v>432</v>
      </c>
      <c r="G149" t="s">
        <v>459</v>
      </c>
      <c r="H149" t="s">
        <v>461</v>
      </c>
      <c r="I149" s="4" t="s">
        <v>464</v>
      </c>
      <c r="J149" t="s">
        <v>465</v>
      </c>
      <c r="K149" t="s">
        <v>469</v>
      </c>
      <c r="L149" t="s">
        <v>598</v>
      </c>
      <c r="M149" t="s">
        <v>778</v>
      </c>
      <c r="N149">
        <v>0</v>
      </c>
      <c r="O149">
        <v>1</v>
      </c>
      <c r="P149" t="s">
        <v>825</v>
      </c>
      <c r="Q149" t="s">
        <v>832</v>
      </c>
      <c r="R149">
        <v>12</v>
      </c>
      <c r="S149">
        <v>3</v>
      </c>
      <c r="T149" t="s">
        <v>838</v>
      </c>
      <c r="U149" t="s">
        <v>842</v>
      </c>
      <c r="V149" t="s">
        <v>848</v>
      </c>
      <c r="W149" s="5" t="str">
        <f t="shared" si="6"/>
        <v>No SLA for Request</v>
      </c>
      <c r="X149" t="str">
        <f t="shared" si="7"/>
        <v>YES</v>
      </c>
    </row>
    <row r="150" spans="1:24" x14ac:dyDescent="0.2">
      <c r="A150" s="1">
        <v>287</v>
      </c>
      <c r="B150">
        <v>111499</v>
      </c>
      <c r="C150" s="7" t="s">
        <v>169</v>
      </c>
      <c r="D150" t="s">
        <v>355</v>
      </c>
      <c r="E150" t="s">
        <v>398</v>
      </c>
      <c r="F150" t="s">
        <v>428</v>
      </c>
      <c r="G150" t="s">
        <v>459</v>
      </c>
      <c r="H150" t="s">
        <v>462</v>
      </c>
      <c r="I150" s="4" t="s">
        <v>464</v>
      </c>
      <c r="J150" t="s">
        <v>465</v>
      </c>
      <c r="K150" t="s">
        <v>469</v>
      </c>
      <c r="L150" t="s">
        <v>599</v>
      </c>
      <c r="M150" t="s">
        <v>779</v>
      </c>
      <c r="N150">
        <v>0</v>
      </c>
      <c r="O150">
        <v>1</v>
      </c>
      <c r="P150" t="s">
        <v>825</v>
      </c>
      <c r="Q150" t="s">
        <v>836</v>
      </c>
      <c r="R150">
        <v>4</v>
      </c>
      <c r="S150">
        <v>0</v>
      </c>
      <c r="T150" t="s">
        <v>837</v>
      </c>
      <c r="U150" t="s">
        <v>841</v>
      </c>
      <c r="V150" t="s">
        <v>847</v>
      </c>
      <c r="W150" s="5" t="str">
        <f t="shared" si="6"/>
        <v>No SLA for Request</v>
      </c>
      <c r="X150" t="str">
        <f t="shared" si="7"/>
        <v>YES</v>
      </c>
    </row>
    <row r="151" spans="1:24" x14ac:dyDescent="0.2">
      <c r="A151" s="1">
        <v>288</v>
      </c>
      <c r="B151">
        <v>111473</v>
      </c>
      <c r="C151" s="7" t="s">
        <v>170</v>
      </c>
      <c r="D151" t="s">
        <v>356</v>
      </c>
      <c r="E151" t="s">
        <v>408</v>
      </c>
      <c r="F151" t="s">
        <v>438</v>
      </c>
      <c r="G151" t="s">
        <v>459</v>
      </c>
      <c r="H151" t="s">
        <v>461</v>
      </c>
      <c r="I151" s="4" t="s">
        <v>463</v>
      </c>
      <c r="J151" t="s">
        <v>465</v>
      </c>
      <c r="K151" t="s">
        <v>469</v>
      </c>
      <c r="L151" t="s">
        <v>600</v>
      </c>
      <c r="M151" t="s">
        <v>780</v>
      </c>
      <c r="N151">
        <v>0</v>
      </c>
      <c r="O151">
        <v>1</v>
      </c>
      <c r="P151" t="s">
        <v>825</v>
      </c>
      <c r="Q151" t="s">
        <v>832</v>
      </c>
      <c r="R151">
        <v>49</v>
      </c>
      <c r="S151">
        <v>5</v>
      </c>
      <c r="T151" t="s">
        <v>838</v>
      </c>
      <c r="U151" t="s">
        <v>843</v>
      </c>
      <c r="V151" t="s">
        <v>848</v>
      </c>
      <c r="W151" s="5">
        <f t="shared" si="6"/>
        <v>44039</v>
      </c>
      <c r="X151" t="str">
        <f t="shared" si="7"/>
        <v>NO</v>
      </c>
    </row>
    <row r="152" spans="1:24" x14ac:dyDescent="0.2">
      <c r="A152" s="1">
        <v>289</v>
      </c>
      <c r="B152">
        <v>111497</v>
      </c>
      <c r="C152" s="7" t="s">
        <v>171</v>
      </c>
      <c r="D152" t="s">
        <v>357</v>
      </c>
      <c r="E152" t="s">
        <v>398</v>
      </c>
      <c r="F152" t="s">
        <v>428</v>
      </c>
      <c r="G152" t="s">
        <v>459</v>
      </c>
      <c r="H152" t="s">
        <v>462</v>
      </c>
      <c r="I152" s="4" t="s">
        <v>464</v>
      </c>
      <c r="J152" t="s">
        <v>465</v>
      </c>
      <c r="K152" t="s">
        <v>469</v>
      </c>
      <c r="L152" t="s">
        <v>601</v>
      </c>
      <c r="M152" t="s">
        <v>781</v>
      </c>
      <c r="N152">
        <v>0</v>
      </c>
      <c r="O152">
        <v>1</v>
      </c>
      <c r="P152" t="s">
        <v>825</v>
      </c>
      <c r="Q152" t="s">
        <v>836</v>
      </c>
      <c r="R152">
        <v>4</v>
      </c>
      <c r="S152">
        <v>0</v>
      </c>
      <c r="T152" t="s">
        <v>837</v>
      </c>
      <c r="U152" t="s">
        <v>841</v>
      </c>
      <c r="V152" t="s">
        <v>847</v>
      </c>
      <c r="W152" s="5" t="str">
        <f t="shared" si="6"/>
        <v>No SLA for Request</v>
      </c>
      <c r="X152" t="str">
        <f t="shared" si="7"/>
        <v>YES</v>
      </c>
    </row>
    <row r="153" spans="1:24" x14ac:dyDescent="0.2">
      <c r="A153" s="1">
        <v>290</v>
      </c>
      <c r="B153">
        <v>111500</v>
      </c>
      <c r="C153" s="7" t="s">
        <v>172</v>
      </c>
      <c r="D153" t="s">
        <v>358</v>
      </c>
      <c r="E153" t="s">
        <v>397</v>
      </c>
      <c r="F153" t="s">
        <v>427</v>
      </c>
      <c r="G153" t="s">
        <v>459</v>
      </c>
      <c r="H153" t="s">
        <v>461</v>
      </c>
      <c r="I153" s="4" t="s">
        <v>463</v>
      </c>
      <c r="J153" t="s">
        <v>465</v>
      </c>
      <c r="K153" t="s">
        <v>469</v>
      </c>
      <c r="L153" t="s">
        <v>602</v>
      </c>
      <c r="M153" t="s">
        <v>782</v>
      </c>
      <c r="N153">
        <v>0</v>
      </c>
      <c r="O153">
        <v>1</v>
      </c>
      <c r="P153" t="s">
        <v>825</v>
      </c>
      <c r="Q153" t="s">
        <v>831</v>
      </c>
      <c r="R153">
        <v>5</v>
      </c>
      <c r="S153">
        <v>1</v>
      </c>
      <c r="T153" t="s">
        <v>837</v>
      </c>
      <c r="U153" t="s">
        <v>841</v>
      </c>
      <c r="V153" t="s">
        <v>847</v>
      </c>
      <c r="W153" s="5">
        <f t="shared" si="6"/>
        <v>44085</v>
      </c>
      <c r="X153" t="str">
        <f t="shared" si="7"/>
        <v>NO</v>
      </c>
    </row>
    <row r="154" spans="1:24" x14ac:dyDescent="0.2">
      <c r="A154" s="1">
        <v>291</v>
      </c>
      <c r="B154">
        <v>111494</v>
      </c>
      <c r="C154" s="7" t="s">
        <v>173</v>
      </c>
      <c r="D154" t="s">
        <v>359</v>
      </c>
      <c r="E154" t="s">
        <v>400</v>
      </c>
      <c r="F154" t="s">
        <v>430</v>
      </c>
      <c r="G154" t="s">
        <v>459</v>
      </c>
      <c r="H154" t="s">
        <v>461</v>
      </c>
      <c r="I154" s="4" t="s">
        <v>463</v>
      </c>
      <c r="J154" t="s">
        <v>465</v>
      </c>
      <c r="K154" t="s">
        <v>469</v>
      </c>
      <c r="L154" t="s">
        <v>603</v>
      </c>
      <c r="M154" t="s">
        <v>783</v>
      </c>
      <c r="N154">
        <v>0</v>
      </c>
      <c r="O154">
        <v>1</v>
      </c>
      <c r="P154" t="s">
        <v>825</v>
      </c>
      <c r="Q154" t="s">
        <v>832</v>
      </c>
      <c r="R154">
        <v>7</v>
      </c>
      <c r="S154">
        <v>1</v>
      </c>
      <c r="T154" t="s">
        <v>838</v>
      </c>
      <c r="U154" t="s">
        <v>842</v>
      </c>
      <c r="V154" t="s">
        <v>848</v>
      </c>
      <c r="W154" s="5">
        <f t="shared" si="6"/>
        <v>44071</v>
      </c>
      <c r="X154" t="str">
        <f t="shared" si="7"/>
        <v>NO</v>
      </c>
    </row>
    <row r="155" spans="1:24" x14ac:dyDescent="0.2">
      <c r="A155" s="1">
        <v>292</v>
      </c>
      <c r="B155">
        <v>111496</v>
      </c>
      <c r="C155" s="7" t="s">
        <v>174</v>
      </c>
      <c r="D155" t="s">
        <v>360</v>
      </c>
      <c r="E155" t="s">
        <v>398</v>
      </c>
      <c r="F155" t="s">
        <v>428</v>
      </c>
      <c r="G155" t="s">
        <v>459</v>
      </c>
      <c r="H155" t="s">
        <v>462</v>
      </c>
      <c r="I155" s="4" t="s">
        <v>464</v>
      </c>
      <c r="J155" t="s">
        <v>465</v>
      </c>
      <c r="K155" t="s">
        <v>469</v>
      </c>
      <c r="L155" t="s">
        <v>604</v>
      </c>
      <c r="M155" t="s">
        <v>784</v>
      </c>
      <c r="N155">
        <v>0</v>
      </c>
      <c r="O155">
        <v>1</v>
      </c>
      <c r="P155" t="s">
        <v>825</v>
      </c>
      <c r="Q155" t="s">
        <v>836</v>
      </c>
      <c r="R155">
        <v>6</v>
      </c>
      <c r="S155">
        <v>0</v>
      </c>
      <c r="T155" t="s">
        <v>837</v>
      </c>
      <c r="U155" t="s">
        <v>841</v>
      </c>
      <c r="V155" t="s">
        <v>847</v>
      </c>
      <c r="W155" s="5" t="str">
        <f t="shared" si="6"/>
        <v>No SLA for Request</v>
      </c>
      <c r="X155" t="str">
        <f t="shared" si="7"/>
        <v>YES</v>
      </c>
    </row>
    <row r="156" spans="1:24" x14ac:dyDescent="0.2">
      <c r="A156" s="1">
        <v>293</v>
      </c>
      <c r="B156">
        <v>111492</v>
      </c>
      <c r="C156" s="7" t="s">
        <v>175</v>
      </c>
      <c r="D156" t="s">
        <v>361</v>
      </c>
      <c r="E156" t="s">
        <v>398</v>
      </c>
      <c r="F156" t="s">
        <v>428</v>
      </c>
      <c r="G156" t="s">
        <v>459</v>
      </c>
      <c r="H156" t="s">
        <v>462</v>
      </c>
      <c r="I156" s="4" t="s">
        <v>464</v>
      </c>
      <c r="J156" t="s">
        <v>465</v>
      </c>
      <c r="K156" t="s">
        <v>469</v>
      </c>
      <c r="L156" t="s">
        <v>604</v>
      </c>
      <c r="M156" t="s">
        <v>785</v>
      </c>
      <c r="N156">
        <v>0</v>
      </c>
      <c r="O156">
        <v>1</v>
      </c>
      <c r="P156" t="s">
        <v>825</v>
      </c>
      <c r="Q156" t="s">
        <v>836</v>
      </c>
      <c r="R156">
        <v>5</v>
      </c>
      <c r="S156">
        <v>0</v>
      </c>
      <c r="T156" t="s">
        <v>837</v>
      </c>
      <c r="U156" t="s">
        <v>841</v>
      </c>
      <c r="V156" t="s">
        <v>847</v>
      </c>
      <c r="W156" s="5" t="str">
        <f t="shared" si="6"/>
        <v>No SLA for Request</v>
      </c>
      <c r="X156" t="str">
        <f t="shared" si="7"/>
        <v>YES</v>
      </c>
    </row>
    <row r="157" spans="1:24" x14ac:dyDescent="0.2">
      <c r="A157" s="1">
        <v>294</v>
      </c>
      <c r="B157">
        <v>111490</v>
      </c>
      <c r="C157" s="7" t="s">
        <v>176</v>
      </c>
      <c r="D157" t="s">
        <v>362</v>
      </c>
      <c r="E157" t="s">
        <v>398</v>
      </c>
      <c r="F157" t="s">
        <v>428</v>
      </c>
      <c r="G157" t="s">
        <v>459</v>
      </c>
      <c r="H157" t="s">
        <v>462</v>
      </c>
      <c r="I157" s="4" t="s">
        <v>464</v>
      </c>
      <c r="J157" t="s">
        <v>465</v>
      </c>
      <c r="K157" t="s">
        <v>469</v>
      </c>
      <c r="L157" t="s">
        <v>605</v>
      </c>
      <c r="M157" t="s">
        <v>786</v>
      </c>
      <c r="N157">
        <v>0</v>
      </c>
      <c r="O157">
        <v>1</v>
      </c>
      <c r="P157" t="s">
        <v>825</v>
      </c>
      <c r="Q157" t="s">
        <v>836</v>
      </c>
      <c r="R157">
        <v>5</v>
      </c>
      <c r="S157">
        <v>0</v>
      </c>
      <c r="T157" t="s">
        <v>837</v>
      </c>
      <c r="U157" t="s">
        <v>841</v>
      </c>
      <c r="V157" t="s">
        <v>847</v>
      </c>
      <c r="W157" s="5" t="str">
        <f t="shared" si="6"/>
        <v>No SLA for Request</v>
      </c>
      <c r="X157" t="str">
        <f t="shared" si="7"/>
        <v>YES</v>
      </c>
    </row>
    <row r="158" spans="1:24" x14ac:dyDescent="0.2">
      <c r="A158" s="1">
        <v>295</v>
      </c>
      <c r="B158">
        <v>111489</v>
      </c>
      <c r="C158" s="7" t="s">
        <v>177</v>
      </c>
      <c r="D158" t="s">
        <v>363</v>
      </c>
      <c r="E158" t="s">
        <v>398</v>
      </c>
      <c r="F158" t="s">
        <v>428</v>
      </c>
      <c r="G158" t="s">
        <v>459</v>
      </c>
      <c r="H158" t="s">
        <v>462</v>
      </c>
      <c r="I158" s="4" t="s">
        <v>464</v>
      </c>
      <c r="J158" t="s">
        <v>465</v>
      </c>
      <c r="K158" t="s">
        <v>469</v>
      </c>
      <c r="L158" t="s">
        <v>606</v>
      </c>
      <c r="M158" t="s">
        <v>787</v>
      </c>
      <c r="N158">
        <v>0</v>
      </c>
      <c r="O158">
        <v>1</v>
      </c>
      <c r="P158" t="s">
        <v>825</v>
      </c>
      <c r="Q158" t="s">
        <v>836</v>
      </c>
      <c r="R158">
        <v>5</v>
      </c>
      <c r="S158">
        <v>0</v>
      </c>
      <c r="T158" t="s">
        <v>837</v>
      </c>
      <c r="U158" t="s">
        <v>841</v>
      </c>
      <c r="V158" t="s">
        <v>847</v>
      </c>
      <c r="W158" s="5" t="str">
        <f t="shared" si="6"/>
        <v>No SLA for Request</v>
      </c>
      <c r="X158" t="str">
        <f t="shared" si="7"/>
        <v>YES</v>
      </c>
    </row>
    <row r="159" spans="1:24" x14ac:dyDescent="0.2">
      <c r="A159" s="1">
        <v>296</v>
      </c>
      <c r="B159">
        <v>111488</v>
      </c>
      <c r="C159" s="7" t="s">
        <v>178</v>
      </c>
      <c r="D159" t="s">
        <v>361</v>
      </c>
      <c r="E159" t="s">
        <v>398</v>
      </c>
      <c r="F159" t="s">
        <v>428</v>
      </c>
      <c r="G159" t="s">
        <v>459</v>
      </c>
      <c r="H159" t="s">
        <v>462</v>
      </c>
      <c r="I159" s="4" t="s">
        <v>464</v>
      </c>
      <c r="J159" t="s">
        <v>465</v>
      </c>
      <c r="K159" t="s">
        <v>469</v>
      </c>
      <c r="L159" t="s">
        <v>607</v>
      </c>
      <c r="M159" t="s">
        <v>788</v>
      </c>
      <c r="N159">
        <v>0</v>
      </c>
      <c r="O159">
        <v>1</v>
      </c>
      <c r="P159" t="s">
        <v>825</v>
      </c>
      <c r="Q159" t="s">
        <v>836</v>
      </c>
      <c r="R159">
        <v>4</v>
      </c>
      <c r="S159">
        <v>0</v>
      </c>
      <c r="T159" t="s">
        <v>837</v>
      </c>
      <c r="U159" t="s">
        <v>841</v>
      </c>
      <c r="V159" t="s">
        <v>847</v>
      </c>
      <c r="W159" s="5" t="str">
        <f t="shared" si="6"/>
        <v>No SLA for Request</v>
      </c>
      <c r="X159" t="str">
        <f t="shared" si="7"/>
        <v>YES</v>
      </c>
    </row>
    <row r="160" spans="1:24" x14ac:dyDescent="0.2">
      <c r="A160" s="1">
        <v>297</v>
      </c>
      <c r="B160">
        <v>111486</v>
      </c>
      <c r="C160" s="7" t="s">
        <v>179</v>
      </c>
      <c r="D160" t="s">
        <v>361</v>
      </c>
      <c r="E160" t="s">
        <v>398</v>
      </c>
      <c r="F160" t="s">
        <v>428</v>
      </c>
      <c r="G160" t="s">
        <v>459</v>
      </c>
      <c r="H160" t="s">
        <v>462</v>
      </c>
      <c r="I160" s="4" t="s">
        <v>464</v>
      </c>
      <c r="J160" t="s">
        <v>465</v>
      </c>
      <c r="K160" t="s">
        <v>469</v>
      </c>
      <c r="L160" t="s">
        <v>608</v>
      </c>
      <c r="M160" t="s">
        <v>789</v>
      </c>
      <c r="N160">
        <v>0</v>
      </c>
      <c r="O160">
        <v>1</v>
      </c>
      <c r="P160" t="s">
        <v>825</v>
      </c>
      <c r="Q160" t="s">
        <v>836</v>
      </c>
      <c r="R160">
        <v>4</v>
      </c>
      <c r="S160">
        <v>0</v>
      </c>
      <c r="T160" t="s">
        <v>837</v>
      </c>
      <c r="U160" t="s">
        <v>841</v>
      </c>
      <c r="V160" t="s">
        <v>847</v>
      </c>
      <c r="W160" s="5" t="str">
        <f t="shared" si="6"/>
        <v>No SLA for Request</v>
      </c>
      <c r="X160" t="str">
        <f t="shared" si="7"/>
        <v>YES</v>
      </c>
    </row>
    <row r="161" spans="1:24" x14ac:dyDescent="0.2">
      <c r="A161" s="1">
        <v>298</v>
      </c>
      <c r="B161">
        <v>111485</v>
      </c>
      <c r="C161" s="7" t="s">
        <v>180</v>
      </c>
      <c r="D161" t="s">
        <v>364</v>
      </c>
      <c r="E161" t="s">
        <v>398</v>
      </c>
      <c r="F161" t="s">
        <v>428</v>
      </c>
      <c r="G161" t="s">
        <v>459</v>
      </c>
      <c r="H161" t="s">
        <v>462</v>
      </c>
      <c r="I161" s="4" t="s">
        <v>464</v>
      </c>
      <c r="J161" t="s">
        <v>465</v>
      </c>
      <c r="K161" t="s">
        <v>469</v>
      </c>
      <c r="L161" t="s">
        <v>609</v>
      </c>
      <c r="M161" t="s">
        <v>790</v>
      </c>
      <c r="N161">
        <v>0</v>
      </c>
      <c r="O161">
        <v>1</v>
      </c>
      <c r="P161" t="s">
        <v>825</v>
      </c>
      <c r="Q161" t="s">
        <v>834</v>
      </c>
      <c r="R161">
        <v>5</v>
      </c>
      <c r="S161">
        <v>0</v>
      </c>
      <c r="T161" t="s">
        <v>837</v>
      </c>
      <c r="U161" t="s">
        <v>841</v>
      </c>
      <c r="V161" t="s">
        <v>847</v>
      </c>
      <c r="W161" s="5" t="str">
        <f t="shared" si="6"/>
        <v>No SLA for Request</v>
      </c>
      <c r="X161" t="str">
        <f t="shared" si="7"/>
        <v>YES</v>
      </c>
    </row>
    <row r="162" spans="1:24" x14ac:dyDescent="0.2">
      <c r="A162" s="1">
        <v>299</v>
      </c>
      <c r="B162">
        <v>111432</v>
      </c>
      <c r="C162" s="7" t="s">
        <v>181</v>
      </c>
      <c r="D162" t="s">
        <v>365</v>
      </c>
      <c r="E162" t="s">
        <v>401</v>
      </c>
      <c r="F162" t="s">
        <v>431</v>
      </c>
      <c r="G162" t="s">
        <v>459</v>
      </c>
      <c r="H162" t="s">
        <v>461</v>
      </c>
      <c r="I162" s="4" t="s">
        <v>464</v>
      </c>
      <c r="J162" t="s">
        <v>465</v>
      </c>
      <c r="K162" t="s">
        <v>469</v>
      </c>
      <c r="L162" t="s">
        <v>610</v>
      </c>
      <c r="M162" t="s">
        <v>791</v>
      </c>
      <c r="N162">
        <v>0</v>
      </c>
      <c r="O162">
        <v>1</v>
      </c>
      <c r="P162" t="s">
        <v>825</v>
      </c>
      <c r="Q162" t="s">
        <v>831</v>
      </c>
      <c r="R162">
        <v>5</v>
      </c>
      <c r="S162">
        <v>0</v>
      </c>
      <c r="T162" t="s">
        <v>838</v>
      </c>
      <c r="U162" t="s">
        <v>843</v>
      </c>
      <c r="V162" t="s">
        <v>847</v>
      </c>
      <c r="W162" s="5" t="str">
        <f t="shared" si="6"/>
        <v>No SLA for Request</v>
      </c>
      <c r="X162" t="str">
        <f t="shared" ref="X162:X193" si="8">IF(W162&gt;L162,"YES","NO")</f>
        <v>YES</v>
      </c>
    </row>
    <row r="163" spans="1:24" x14ac:dyDescent="0.2">
      <c r="A163" s="1">
        <v>301</v>
      </c>
      <c r="B163">
        <v>111425</v>
      </c>
      <c r="C163" s="7" t="s">
        <v>182</v>
      </c>
      <c r="D163" t="s">
        <v>366</v>
      </c>
      <c r="E163" t="s">
        <v>402</v>
      </c>
      <c r="F163" t="s">
        <v>432</v>
      </c>
      <c r="G163" t="s">
        <v>459</v>
      </c>
      <c r="H163" t="s">
        <v>461</v>
      </c>
      <c r="I163" s="4" t="s">
        <v>463</v>
      </c>
      <c r="J163" t="s">
        <v>465</v>
      </c>
      <c r="K163" t="s">
        <v>469</v>
      </c>
      <c r="L163" t="s">
        <v>514</v>
      </c>
      <c r="M163" t="s">
        <v>792</v>
      </c>
      <c r="N163">
        <v>0</v>
      </c>
      <c r="O163">
        <v>1</v>
      </c>
      <c r="P163" t="s">
        <v>825</v>
      </c>
      <c r="Q163" t="s">
        <v>832</v>
      </c>
      <c r="R163">
        <v>10</v>
      </c>
      <c r="S163">
        <v>3</v>
      </c>
      <c r="T163" t="s">
        <v>838</v>
      </c>
      <c r="U163" t="s">
        <v>842</v>
      </c>
      <c r="V163" t="s">
        <v>848</v>
      </c>
      <c r="W163" s="5">
        <f t="shared" si="6"/>
        <v>43985</v>
      </c>
      <c r="X163" t="str">
        <f t="shared" si="8"/>
        <v>NO</v>
      </c>
    </row>
    <row r="164" spans="1:24" x14ac:dyDescent="0.2">
      <c r="A164" s="1">
        <v>303</v>
      </c>
      <c r="B164">
        <v>111399</v>
      </c>
      <c r="C164" s="7" t="s">
        <v>183</v>
      </c>
      <c r="D164" t="s">
        <v>367</v>
      </c>
      <c r="E164" t="s">
        <v>425</v>
      </c>
      <c r="F164" t="s">
        <v>455</v>
      </c>
      <c r="G164" t="s">
        <v>459</v>
      </c>
      <c r="H164" t="s">
        <v>461</v>
      </c>
      <c r="I164" s="4" t="s">
        <v>464</v>
      </c>
      <c r="J164" t="s">
        <v>465</v>
      </c>
      <c r="K164" t="s">
        <v>469</v>
      </c>
      <c r="L164" t="s">
        <v>611</v>
      </c>
      <c r="M164" t="s">
        <v>793</v>
      </c>
      <c r="N164">
        <v>0</v>
      </c>
      <c r="O164">
        <v>1</v>
      </c>
      <c r="P164" t="s">
        <v>825</v>
      </c>
      <c r="Q164" t="s">
        <v>832</v>
      </c>
      <c r="R164">
        <v>20</v>
      </c>
      <c r="S164">
        <v>1</v>
      </c>
      <c r="T164" t="s">
        <v>837</v>
      </c>
      <c r="U164" t="s">
        <v>841</v>
      </c>
      <c r="V164" t="s">
        <v>847</v>
      </c>
      <c r="W164" s="5" t="str">
        <f t="shared" si="6"/>
        <v>No SLA for Request</v>
      </c>
      <c r="X164" t="str">
        <f t="shared" si="8"/>
        <v>YES</v>
      </c>
    </row>
    <row r="165" spans="1:24" x14ac:dyDescent="0.2">
      <c r="A165" s="1">
        <v>306</v>
      </c>
      <c r="B165">
        <v>111470</v>
      </c>
      <c r="C165" s="7" t="s">
        <v>184</v>
      </c>
      <c r="D165" t="s">
        <v>368</v>
      </c>
      <c r="E165" t="s">
        <v>400</v>
      </c>
      <c r="F165" t="s">
        <v>430</v>
      </c>
      <c r="G165" t="s">
        <v>459</v>
      </c>
      <c r="H165" t="s">
        <v>461</v>
      </c>
      <c r="I165" s="4" t="s">
        <v>463</v>
      </c>
      <c r="J165" t="s">
        <v>465</v>
      </c>
      <c r="K165" t="s">
        <v>469</v>
      </c>
      <c r="L165" t="s">
        <v>612</v>
      </c>
      <c r="M165" t="s">
        <v>794</v>
      </c>
      <c r="N165">
        <v>0</v>
      </c>
      <c r="O165">
        <v>1</v>
      </c>
      <c r="P165" t="s">
        <v>825</v>
      </c>
      <c r="Q165" t="s">
        <v>832</v>
      </c>
      <c r="R165">
        <v>12</v>
      </c>
      <c r="S165">
        <v>3</v>
      </c>
      <c r="T165" t="s">
        <v>837</v>
      </c>
      <c r="U165" t="s">
        <v>841</v>
      </c>
      <c r="V165" t="s">
        <v>848</v>
      </c>
      <c r="W165" s="5">
        <f t="shared" si="6"/>
        <v>44033</v>
      </c>
      <c r="X165" t="str">
        <f t="shared" si="8"/>
        <v>NO</v>
      </c>
    </row>
    <row r="166" spans="1:24" x14ac:dyDescent="0.2">
      <c r="A166" s="1">
        <v>308</v>
      </c>
      <c r="B166">
        <v>111471</v>
      </c>
      <c r="C166" s="7" t="s">
        <v>185</v>
      </c>
      <c r="D166" t="s">
        <v>369</v>
      </c>
      <c r="E166" t="s">
        <v>426</v>
      </c>
      <c r="F166" t="s">
        <v>456</v>
      </c>
      <c r="G166" t="s">
        <v>459</v>
      </c>
      <c r="H166" t="s">
        <v>462</v>
      </c>
      <c r="I166" s="4" t="s">
        <v>463</v>
      </c>
      <c r="J166" t="s">
        <v>467</v>
      </c>
      <c r="K166" t="s">
        <v>471</v>
      </c>
      <c r="L166" t="s">
        <v>613</v>
      </c>
      <c r="M166" t="s">
        <v>795</v>
      </c>
      <c r="N166">
        <v>1</v>
      </c>
      <c r="O166">
        <v>1</v>
      </c>
      <c r="P166" t="s">
        <v>829</v>
      </c>
      <c r="Q166" t="s">
        <v>834</v>
      </c>
      <c r="R166">
        <v>4</v>
      </c>
      <c r="S166">
        <v>0</v>
      </c>
      <c r="T166" t="s">
        <v>838</v>
      </c>
      <c r="U166" t="s">
        <v>842</v>
      </c>
      <c r="V166" t="s">
        <v>847</v>
      </c>
      <c r="W166" s="5">
        <f t="shared" si="6"/>
        <v>44035</v>
      </c>
      <c r="X166" t="str">
        <f t="shared" si="8"/>
        <v>NO</v>
      </c>
    </row>
    <row r="167" spans="1:24" x14ac:dyDescent="0.2">
      <c r="A167" s="1">
        <v>309</v>
      </c>
      <c r="B167">
        <v>111455</v>
      </c>
      <c r="C167" s="7" t="s">
        <v>186</v>
      </c>
      <c r="D167" t="s">
        <v>370</v>
      </c>
      <c r="E167" t="s">
        <v>397</v>
      </c>
      <c r="F167" t="s">
        <v>427</v>
      </c>
      <c r="G167" t="s">
        <v>459</v>
      </c>
      <c r="H167" t="s">
        <v>461</v>
      </c>
      <c r="I167" s="4" t="s">
        <v>463</v>
      </c>
      <c r="J167" t="s">
        <v>465</v>
      </c>
      <c r="K167" t="s">
        <v>469</v>
      </c>
      <c r="L167" t="s">
        <v>614</v>
      </c>
      <c r="M167" t="s">
        <v>796</v>
      </c>
      <c r="N167">
        <v>0</v>
      </c>
      <c r="O167">
        <v>1</v>
      </c>
      <c r="P167" t="s">
        <v>825</v>
      </c>
      <c r="Q167" t="s">
        <v>831</v>
      </c>
      <c r="R167">
        <v>10</v>
      </c>
      <c r="S167">
        <v>3</v>
      </c>
      <c r="T167" t="s">
        <v>837</v>
      </c>
      <c r="U167" t="s">
        <v>841</v>
      </c>
      <c r="V167" t="s">
        <v>847</v>
      </c>
      <c r="W167" s="5">
        <f t="shared" si="6"/>
        <v>44021</v>
      </c>
      <c r="X167" t="str">
        <f t="shared" si="8"/>
        <v>NO</v>
      </c>
    </row>
    <row r="168" spans="1:24" x14ac:dyDescent="0.2">
      <c r="A168" s="1">
        <v>310</v>
      </c>
      <c r="B168">
        <v>111452</v>
      </c>
      <c r="C168" s="7" t="s">
        <v>187</v>
      </c>
      <c r="D168" t="s">
        <v>371</v>
      </c>
      <c r="E168" t="s">
        <v>409</v>
      </c>
      <c r="F168" t="s">
        <v>439</v>
      </c>
      <c r="G168" t="s">
        <v>459</v>
      </c>
      <c r="H168" t="s">
        <v>461</v>
      </c>
      <c r="I168" s="4" t="s">
        <v>464</v>
      </c>
      <c r="J168" t="s">
        <v>465</v>
      </c>
      <c r="K168" t="s">
        <v>469</v>
      </c>
      <c r="L168" t="s">
        <v>615</v>
      </c>
      <c r="M168" t="s">
        <v>797</v>
      </c>
      <c r="N168">
        <v>0</v>
      </c>
      <c r="O168">
        <v>1</v>
      </c>
      <c r="P168" t="s">
        <v>825</v>
      </c>
      <c r="Q168" t="s">
        <v>832</v>
      </c>
      <c r="R168">
        <v>24</v>
      </c>
      <c r="S168">
        <v>4</v>
      </c>
      <c r="T168" t="s">
        <v>838</v>
      </c>
      <c r="U168" t="s">
        <v>842</v>
      </c>
      <c r="V168" t="s">
        <v>848</v>
      </c>
      <c r="W168" s="5" t="str">
        <f t="shared" si="6"/>
        <v>No SLA for Request</v>
      </c>
      <c r="X168" t="str">
        <f t="shared" si="8"/>
        <v>YES</v>
      </c>
    </row>
    <row r="169" spans="1:24" x14ac:dyDescent="0.2">
      <c r="A169" s="1">
        <v>311</v>
      </c>
      <c r="B169">
        <v>111458</v>
      </c>
      <c r="C169" s="7" t="s">
        <v>188</v>
      </c>
      <c r="D169" t="s">
        <v>372</v>
      </c>
      <c r="E169" t="s">
        <v>415</v>
      </c>
      <c r="F169" t="s">
        <v>445</v>
      </c>
      <c r="G169" t="s">
        <v>459</v>
      </c>
      <c r="H169" t="s">
        <v>462</v>
      </c>
      <c r="I169" s="4" t="s">
        <v>464</v>
      </c>
      <c r="J169" t="s">
        <v>467</v>
      </c>
      <c r="K169" t="s">
        <v>469</v>
      </c>
      <c r="L169" t="s">
        <v>616</v>
      </c>
      <c r="M169" t="s">
        <v>798</v>
      </c>
      <c r="N169">
        <v>0</v>
      </c>
      <c r="O169">
        <v>1</v>
      </c>
      <c r="P169" t="s">
        <v>825</v>
      </c>
      <c r="Q169" t="s">
        <v>834</v>
      </c>
      <c r="R169">
        <v>4</v>
      </c>
      <c r="S169">
        <v>0</v>
      </c>
      <c r="T169" t="s">
        <v>839</v>
      </c>
      <c r="U169" t="s">
        <v>844</v>
      </c>
      <c r="V169" t="s">
        <v>847</v>
      </c>
      <c r="W169" s="5" t="str">
        <f t="shared" si="6"/>
        <v>No SLA for Request</v>
      </c>
      <c r="X169" t="str">
        <f t="shared" si="8"/>
        <v>YES</v>
      </c>
    </row>
    <row r="170" spans="1:24" x14ac:dyDescent="0.2">
      <c r="A170" s="1">
        <v>313</v>
      </c>
      <c r="B170">
        <v>111466</v>
      </c>
      <c r="C170" s="7" t="s">
        <v>189</v>
      </c>
      <c r="D170" t="s">
        <v>373</v>
      </c>
      <c r="E170" t="s">
        <v>417</v>
      </c>
      <c r="F170" t="s">
        <v>447</v>
      </c>
      <c r="G170" t="s">
        <v>459</v>
      </c>
      <c r="H170" t="s">
        <v>462</v>
      </c>
      <c r="I170" s="4" t="s">
        <v>463</v>
      </c>
      <c r="J170" t="s">
        <v>465</v>
      </c>
      <c r="K170" t="s">
        <v>471</v>
      </c>
      <c r="L170" t="s">
        <v>189</v>
      </c>
      <c r="M170" t="s">
        <v>799</v>
      </c>
      <c r="N170">
        <v>1</v>
      </c>
      <c r="O170">
        <v>0</v>
      </c>
      <c r="P170" t="s">
        <v>829</v>
      </c>
      <c r="Q170" t="s">
        <v>834</v>
      </c>
      <c r="R170">
        <v>1</v>
      </c>
      <c r="S170">
        <v>0</v>
      </c>
      <c r="T170" t="s">
        <v>838</v>
      </c>
      <c r="U170" t="s">
        <v>844</v>
      </c>
      <c r="V170" t="s">
        <v>847</v>
      </c>
      <c r="W170" s="5">
        <f t="shared" si="6"/>
        <v>44028</v>
      </c>
      <c r="X170" t="str">
        <f t="shared" si="8"/>
        <v>NO</v>
      </c>
    </row>
    <row r="171" spans="1:24" x14ac:dyDescent="0.2">
      <c r="A171" s="1">
        <v>314</v>
      </c>
      <c r="B171">
        <v>111463</v>
      </c>
      <c r="C171" s="7" t="s">
        <v>190</v>
      </c>
      <c r="D171" t="s">
        <v>374</v>
      </c>
      <c r="E171" t="s">
        <v>417</v>
      </c>
      <c r="F171" t="s">
        <v>447</v>
      </c>
      <c r="G171" t="s">
        <v>459</v>
      </c>
      <c r="H171" t="s">
        <v>462</v>
      </c>
      <c r="I171" s="4" t="s">
        <v>463</v>
      </c>
      <c r="J171" t="s">
        <v>465</v>
      </c>
      <c r="K171" t="s">
        <v>471</v>
      </c>
      <c r="L171" t="s">
        <v>190</v>
      </c>
      <c r="M171" t="s">
        <v>800</v>
      </c>
      <c r="N171">
        <v>1</v>
      </c>
      <c r="O171">
        <v>0</v>
      </c>
      <c r="P171" t="s">
        <v>829</v>
      </c>
      <c r="Q171" t="s">
        <v>834</v>
      </c>
      <c r="R171">
        <v>1</v>
      </c>
      <c r="S171">
        <v>0</v>
      </c>
      <c r="T171" t="s">
        <v>840</v>
      </c>
      <c r="U171" t="s">
        <v>844</v>
      </c>
      <c r="V171" t="s">
        <v>847</v>
      </c>
      <c r="W171" s="5">
        <f t="shared" si="6"/>
        <v>44028</v>
      </c>
      <c r="X171" t="str">
        <f t="shared" si="8"/>
        <v>NO</v>
      </c>
    </row>
    <row r="172" spans="1:24" x14ac:dyDescent="0.2">
      <c r="A172" s="1">
        <v>315</v>
      </c>
      <c r="B172">
        <v>111462</v>
      </c>
      <c r="C172" s="7" t="s">
        <v>191</v>
      </c>
      <c r="D172" t="s">
        <v>375</v>
      </c>
      <c r="E172" t="s">
        <v>417</v>
      </c>
      <c r="F172" t="s">
        <v>447</v>
      </c>
      <c r="G172" t="s">
        <v>459</v>
      </c>
      <c r="H172" t="s">
        <v>462</v>
      </c>
      <c r="I172" s="4" t="s">
        <v>463</v>
      </c>
      <c r="J172" t="s">
        <v>465</v>
      </c>
      <c r="K172" t="s">
        <v>471</v>
      </c>
      <c r="L172" t="s">
        <v>191</v>
      </c>
      <c r="M172" t="s">
        <v>801</v>
      </c>
      <c r="N172">
        <v>1</v>
      </c>
      <c r="O172">
        <v>0</v>
      </c>
      <c r="P172" t="s">
        <v>829</v>
      </c>
      <c r="Q172" t="s">
        <v>834</v>
      </c>
      <c r="R172">
        <v>1</v>
      </c>
      <c r="S172">
        <v>0</v>
      </c>
      <c r="T172" t="s">
        <v>839</v>
      </c>
      <c r="U172" t="s">
        <v>844</v>
      </c>
      <c r="V172" t="s">
        <v>847</v>
      </c>
      <c r="W172" s="5">
        <f t="shared" si="6"/>
        <v>44028</v>
      </c>
      <c r="X172" t="str">
        <f t="shared" si="8"/>
        <v>NO</v>
      </c>
    </row>
    <row r="173" spans="1:24" x14ac:dyDescent="0.2">
      <c r="A173" s="1">
        <v>316</v>
      </c>
      <c r="B173">
        <v>111461</v>
      </c>
      <c r="C173" s="7" t="s">
        <v>192</v>
      </c>
      <c r="D173" t="s">
        <v>376</v>
      </c>
      <c r="E173" t="s">
        <v>417</v>
      </c>
      <c r="F173" t="s">
        <v>447</v>
      </c>
      <c r="G173" t="s">
        <v>459</v>
      </c>
      <c r="H173" t="s">
        <v>462</v>
      </c>
      <c r="I173" s="4" t="s">
        <v>463</v>
      </c>
      <c r="J173" t="s">
        <v>465</v>
      </c>
      <c r="K173" t="s">
        <v>471</v>
      </c>
      <c r="L173" t="s">
        <v>192</v>
      </c>
      <c r="M173" t="s">
        <v>802</v>
      </c>
      <c r="N173">
        <v>1</v>
      </c>
      <c r="O173">
        <v>0</v>
      </c>
      <c r="P173" t="s">
        <v>829</v>
      </c>
      <c r="Q173" t="s">
        <v>834</v>
      </c>
      <c r="R173">
        <v>1</v>
      </c>
      <c r="S173">
        <v>0</v>
      </c>
      <c r="T173" t="s">
        <v>840</v>
      </c>
      <c r="U173" t="s">
        <v>844</v>
      </c>
      <c r="V173" t="s">
        <v>847</v>
      </c>
      <c r="W173" s="5">
        <f t="shared" si="6"/>
        <v>44028</v>
      </c>
      <c r="X173" t="str">
        <f t="shared" si="8"/>
        <v>NO</v>
      </c>
    </row>
    <row r="174" spans="1:24" x14ac:dyDescent="0.2">
      <c r="A174" s="1">
        <v>317</v>
      </c>
      <c r="B174">
        <v>111460</v>
      </c>
      <c r="C174" s="7" t="s">
        <v>193</v>
      </c>
      <c r="D174" t="s">
        <v>377</v>
      </c>
      <c r="E174" t="s">
        <v>417</v>
      </c>
      <c r="F174" t="s">
        <v>447</v>
      </c>
      <c r="G174" t="s">
        <v>459</v>
      </c>
      <c r="H174" t="s">
        <v>462</v>
      </c>
      <c r="I174" s="4" t="s">
        <v>463</v>
      </c>
      <c r="J174" t="s">
        <v>465</v>
      </c>
      <c r="K174" t="s">
        <v>471</v>
      </c>
      <c r="L174" t="s">
        <v>193</v>
      </c>
      <c r="M174" t="s">
        <v>803</v>
      </c>
      <c r="N174">
        <v>1</v>
      </c>
      <c r="O174">
        <v>0</v>
      </c>
      <c r="P174" t="s">
        <v>829</v>
      </c>
      <c r="Q174" t="s">
        <v>834</v>
      </c>
      <c r="R174">
        <v>1</v>
      </c>
      <c r="S174">
        <v>0</v>
      </c>
      <c r="T174" t="s">
        <v>840</v>
      </c>
      <c r="U174" t="s">
        <v>844</v>
      </c>
      <c r="V174" t="s">
        <v>847</v>
      </c>
      <c r="W174" s="5">
        <f t="shared" si="6"/>
        <v>44028</v>
      </c>
      <c r="X174" t="str">
        <f t="shared" si="8"/>
        <v>NO</v>
      </c>
    </row>
    <row r="175" spans="1:24" x14ac:dyDescent="0.2">
      <c r="A175" s="1">
        <v>342</v>
      </c>
      <c r="B175">
        <v>111413</v>
      </c>
      <c r="C175" s="7" t="s">
        <v>194</v>
      </c>
      <c r="D175" t="s">
        <v>340</v>
      </c>
      <c r="E175" t="s">
        <v>417</v>
      </c>
      <c r="F175" t="s">
        <v>447</v>
      </c>
      <c r="G175" t="s">
        <v>459</v>
      </c>
      <c r="H175" t="s">
        <v>462</v>
      </c>
      <c r="I175" s="4" t="s">
        <v>463</v>
      </c>
      <c r="J175" t="s">
        <v>465</v>
      </c>
      <c r="K175" t="s">
        <v>471</v>
      </c>
      <c r="L175" t="s">
        <v>194</v>
      </c>
      <c r="M175" t="s">
        <v>804</v>
      </c>
      <c r="N175">
        <v>1</v>
      </c>
      <c r="O175">
        <v>0</v>
      </c>
      <c r="P175" t="s">
        <v>830</v>
      </c>
      <c r="Q175" t="s">
        <v>834</v>
      </c>
      <c r="R175">
        <v>1</v>
      </c>
      <c r="S175">
        <v>0</v>
      </c>
      <c r="T175" t="s">
        <v>837</v>
      </c>
      <c r="U175" t="s">
        <v>845</v>
      </c>
      <c r="V175" t="s">
        <v>847</v>
      </c>
      <c r="W175" s="5">
        <f t="shared" si="6"/>
        <v>43945</v>
      </c>
      <c r="X175" t="str">
        <f t="shared" si="8"/>
        <v>NO</v>
      </c>
    </row>
    <row r="176" spans="1:24" x14ac:dyDescent="0.2">
      <c r="A176" s="1">
        <v>508</v>
      </c>
      <c r="B176">
        <v>111395</v>
      </c>
      <c r="C176" s="7" t="s">
        <v>195</v>
      </c>
      <c r="D176" t="s">
        <v>378</v>
      </c>
      <c r="E176" t="s">
        <v>398</v>
      </c>
      <c r="F176" t="s">
        <v>428</v>
      </c>
      <c r="G176" t="s">
        <v>460</v>
      </c>
      <c r="H176" t="s">
        <v>461</v>
      </c>
      <c r="I176" s="4" t="s">
        <v>464</v>
      </c>
      <c r="J176" t="s">
        <v>465</v>
      </c>
      <c r="K176" t="s">
        <v>471</v>
      </c>
      <c r="L176" t="s">
        <v>617</v>
      </c>
      <c r="M176" t="s">
        <v>805</v>
      </c>
      <c r="N176">
        <v>0</v>
      </c>
      <c r="O176">
        <v>0</v>
      </c>
      <c r="P176" t="s">
        <v>830</v>
      </c>
      <c r="Q176" t="s">
        <v>832</v>
      </c>
      <c r="R176">
        <v>112</v>
      </c>
      <c r="S176">
        <v>21</v>
      </c>
      <c r="T176" t="s">
        <v>838</v>
      </c>
      <c r="U176" t="s">
        <v>842</v>
      </c>
      <c r="V176" t="s">
        <v>847</v>
      </c>
      <c r="W176" s="5" t="str">
        <f t="shared" si="6"/>
        <v>No SLA for Request</v>
      </c>
      <c r="X176" t="str">
        <f t="shared" si="8"/>
        <v>YES</v>
      </c>
    </row>
    <row r="177" spans="1:24" x14ac:dyDescent="0.2">
      <c r="A177" s="1">
        <v>509</v>
      </c>
      <c r="B177">
        <v>111119</v>
      </c>
      <c r="C177" s="7" t="s">
        <v>196</v>
      </c>
      <c r="D177" t="s">
        <v>379</v>
      </c>
      <c r="E177" t="s">
        <v>407</v>
      </c>
      <c r="F177" t="s">
        <v>437</v>
      </c>
      <c r="G177" t="s">
        <v>460</v>
      </c>
      <c r="H177" t="s">
        <v>461</v>
      </c>
      <c r="I177" s="4" t="s">
        <v>463</v>
      </c>
      <c r="J177" t="s">
        <v>465</v>
      </c>
      <c r="K177" t="s">
        <v>471</v>
      </c>
      <c r="L177" t="s">
        <v>618</v>
      </c>
      <c r="M177" t="s">
        <v>806</v>
      </c>
      <c r="N177">
        <v>0</v>
      </c>
      <c r="O177">
        <v>0</v>
      </c>
      <c r="P177" t="s">
        <v>830</v>
      </c>
      <c r="Q177" t="s">
        <v>832</v>
      </c>
      <c r="R177">
        <v>76</v>
      </c>
      <c r="S177">
        <v>14</v>
      </c>
      <c r="T177" t="s">
        <v>838</v>
      </c>
      <c r="U177" t="s">
        <v>841</v>
      </c>
      <c r="V177" t="s">
        <v>847</v>
      </c>
      <c r="W177" s="5">
        <f t="shared" si="6"/>
        <v>43514</v>
      </c>
      <c r="X177" t="str">
        <f t="shared" si="8"/>
        <v>NO</v>
      </c>
    </row>
    <row r="178" spans="1:24" x14ac:dyDescent="0.2">
      <c r="A178" s="1">
        <v>510</v>
      </c>
      <c r="B178">
        <v>111543</v>
      </c>
      <c r="C178" s="7" t="s">
        <v>197</v>
      </c>
      <c r="D178" t="s">
        <v>380</v>
      </c>
      <c r="E178" t="s">
        <v>402</v>
      </c>
      <c r="F178" t="s">
        <v>432</v>
      </c>
      <c r="G178" t="s">
        <v>460</v>
      </c>
      <c r="H178" t="s">
        <v>461</v>
      </c>
      <c r="I178" s="4" t="s">
        <v>464</v>
      </c>
      <c r="J178" t="s">
        <v>465</v>
      </c>
      <c r="K178" t="s">
        <v>471</v>
      </c>
      <c r="L178" t="s">
        <v>619</v>
      </c>
      <c r="M178" t="s">
        <v>807</v>
      </c>
      <c r="N178">
        <v>0</v>
      </c>
      <c r="O178">
        <v>0</v>
      </c>
      <c r="P178" t="s">
        <v>830</v>
      </c>
      <c r="Q178" t="s">
        <v>832</v>
      </c>
      <c r="R178">
        <v>16</v>
      </c>
      <c r="S178">
        <v>1</v>
      </c>
      <c r="T178" t="s">
        <v>838</v>
      </c>
      <c r="U178" t="s">
        <v>842</v>
      </c>
      <c r="V178" t="s">
        <v>849</v>
      </c>
      <c r="W178" s="5" t="str">
        <f t="shared" si="6"/>
        <v>No SLA for Request</v>
      </c>
      <c r="X178" t="str">
        <f t="shared" si="8"/>
        <v>YES</v>
      </c>
    </row>
    <row r="179" spans="1:24" x14ac:dyDescent="0.2">
      <c r="A179" s="1">
        <v>511</v>
      </c>
      <c r="B179">
        <v>111531</v>
      </c>
      <c r="C179" s="7" t="s">
        <v>198</v>
      </c>
      <c r="D179" t="s">
        <v>381</v>
      </c>
      <c r="E179" t="s">
        <v>402</v>
      </c>
      <c r="F179" t="s">
        <v>432</v>
      </c>
      <c r="G179" t="s">
        <v>460</v>
      </c>
      <c r="H179" t="s">
        <v>461</v>
      </c>
      <c r="I179" s="4" t="s">
        <v>464</v>
      </c>
      <c r="J179" t="s">
        <v>465</v>
      </c>
      <c r="K179" t="s">
        <v>471</v>
      </c>
      <c r="L179" t="s">
        <v>620</v>
      </c>
      <c r="M179" t="s">
        <v>808</v>
      </c>
      <c r="N179">
        <v>0</v>
      </c>
      <c r="O179">
        <v>0</v>
      </c>
      <c r="P179" t="s">
        <v>830</v>
      </c>
      <c r="Q179" t="s">
        <v>832</v>
      </c>
      <c r="R179">
        <v>21</v>
      </c>
      <c r="S179">
        <v>2</v>
      </c>
      <c r="T179" t="s">
        <v>838</v>
      </c>
      <c r="U179" t="s">
        <v>842</v>
      </c>
      <c r="V179" t="s">
        <v>849</v>
      </c>
      <c r="W179" s="5" t="str">
        <f t="shared" si="6"/>
        <v>No SLA for Request</v>
      </c>
      <c r="X179" t="str">
        <f t="shared" si="8"/>
        <v>YES</v>
      </c>
    </row>
    <row r="180" spans="1:24" x14ac:dyDescent="0.2">
      <c r="A180" s="1">
        <v>512</v>
      </c>
      <c r="B180">
        <v>111481</v>
      </c>
      <c r="C180" s="7" t="s">
        <v>199</v>
      </c>
      <c r="D180" t="s">
        <v>382</v>
      </c>
      <c r="E180" t="s">
        <v>402</v>
      </c>
      <c r="F180" t="s">
        <v>432</v>
      </c>
      <c r="G180" t="s">
        <v>460</v>
      </c>
      <c r="H180" t="s">
        <v>461</v>
      </c>
      <c r="I180" s="4" t="s">
        <v>464</v>
      </c>
      <c r="J180" t="s">
        <v>465</v>
      </c>
      <c r="K180" t="s">
        <v>469</v>
      </c>
      <c r="L180" t="s">
        <v>621</v>
      </c>
      <c r="M180" t="s">
        <v>809</v>
      </c>
      <c r="N180">
        <v>0</v>
      </c>
      <c r="O180">
        <v>1</v>
      </c>
      <c r="P180" t="s">
        <v>825</v>
      </c>
      <c r="Q180" t="s">
        <v>832</v>
      </c>
      <c r="R180">
        <v>22</v>
      </c>
      <c r="S180">
        <v>5</v>
      </c>
      <c r="T180" t="s">
        <v>838</v>
      </c>
      <c r="U180" t="s">
        <v>842</v>
      </c>
      <c r="V180" t="s">
        <v>848</v>
      </c>
      <c r="W180" s="5" t="str">
        <f t="shared" si="6"/>
        <v>No SLA for Request</v>
      </c>
      <c r="X180" t="str">
        <f t="shared" si="8"/>
        <v>YES</v>
      </c>
    </row>
    <row r="181" spans="1:24" x14ac:dyDescent="0.2">
      <c r="A181" s="1">
        <v>513</v>
      </c>
      <c r="B181">
        <v>111515</v>
      </c>
      <c r="C181" s="7" t="s">
        <v>200</v>
      </c>
      <c r="D181" t="s">
        <v>383</v>
      </c>
      <c r="E181" t="s">
        <v>402</v>
      </c>
      <c r="F181" t="s">
        <v>432</v>
      </c>
      <c r="G181" t="s">
        <v>460</v>
      </c>
      <c r="H181" t="s">
        <v>461</v>
      </c>
      <c r="I181" s="4" t="s">
        <v>464</v>
      </c>
      <c r="J181" t="s">
        <v>465</v>
      </c>
      <c r="K181" t="s">
        <v>469</v>
      </c>
      <c r="L181" t="s">
        <v>622</v>
      </c>
      <c r="M181" t="s">
        <v>810</v>
      </c>
      <c r="N181">
        <v>0</v>
      </c>
      <c r="O181">
        <v>1</v>
      </c>
      <c r="P181" t="s">
        <v>825</v>
      </c>
      <c r="Q181" t="s">
        <v>832</v>
      </c>
      <c r="R181">
        <v>23</v>
      </c>
      <c r="S181">
        <v>2</v>
      </c>
      <c r="T181" t="s">
        <v>838</v>
      </c>
      <c r="U181" t="s">
        <v>842</v>
      </c>
      <c r="V181" t="s">
        <v>848</v>
      </c>
      <c r="W181" s="5" t="str">
        <f t="shared" si="6"/>
        <v>No SLA for Request</v>
      </c>
      <c r="X181" t="str">
        <f t="shared" si="8"/>
        <v>YES</v>
      </c>
    </row>
    <row r="182" spans="1:24" x14ac:dyDescent="0.2">
      <c r="A182" s="1">
        <v>514</v>
      </c>
      <c r="B182">
        <v>111400</v>
      </c>
      <c r="C182" s="7" t="s">
        <v>201</v>
      </c>
      <c r="D182" t="s">
        <v>384</v>
      </c>
      <c r="E182" t="s">
        <v>400</v>
      </c>
      <c r="F182" t="s">
        <v>430</v>
      </c>
      <c r="G182" t="s">
        <v>460</v>
      </c>
      <c r="H182" t="s">
        <v>461</v>
      </c>
      <c r="I182" s="4" t="s">
        <v>464</v>
      </c>
      <c r="J182" t="s">
        <v>465</v>
      </c>
      <c r="K182" t="s">
        <v>469</v>
      </c>
      <c r="L182" t="s">
        <v>623</v>
      </c>
      <c r="M182" t="s">
        <v>811</v>
      </c>
      <c r="N182">
        <v>0</v>
      </c>
      <c r="O182">
        <v>1</v>
      </c>
      <c r="P182" t="s">
        <v>825</v>
      </c>
      <c r="Q182" t="s">
        <v>832</v>
      </c>
      <c r="R182">
        <v>57</v>
      </c>
      <c r="S182">
        <v>8</v>
      </c>
      <c r="T182" t="s">
        <v>838</v>
      </c>
      <c r="U182" t="s">
        <v>841</v>
      </c>
      <c r="V182" t="s">
        <v>848</v>
      </c>
      <c r="W182" s="5" t="str">
        <f t="shared" si="6"/>
        <v>No SLA for Request</v>
      </c>
      <c r="X182" t="str">
        <f t="shared" si="8"/>
        <v>YES</v>
      </c>
    </row>
    <row r="183" spans="1:24" x14ac:dyDescent="0.2">
      <c r="A183" s="1">
        <v>515</v>
      </c>
      <c r="B183">
        <v>111578</v>
      </c>
      <c r="C183" s="7" t="s">
        <v>202</v>
      </c>
      <c r="D183" t="s">
        <v>385</v>
      </c>
      <c r="E183" t="s">
        <v>401</v>
      </c>
      <c r="F183" t="s">
        <v>431</v>
      </c>
      <c r="G183" t="s">
        <v>460</v>
      </c>
      <c r="H183" t="s">
        <v>461</v>
      </c>
      <c r="I183" s="4" t="s">
        <v>464</v>
      </c>
      <c r="J183" t="s">
        <v>465</v>
      </c>
      <c r="K183" t="s">
        <v>469</v>
      </c>
      <c r="L183" t="s">
        <v>624</v>
      </c>
      <c r="M183" t="s">
        <v>812</v>
      </c>
      <c r="N183">
        <v>0</v>
      </c>
      <c r="O183">
        <v>1</v>
      </c>
      <c r="P183" t="s">
        <v>825</v>
      </c>
      <c r="Q183" t="s">
        <v>831</v>
      </c>
      <c r="R183">
        <v>12</v>
      </c>
      <c r="S183">
        <v>1</v>
      </c>
      <c r="T183" t="s">
        <v>837</v>
      </c>
      <c r="U183" t="s">
        <v>841</v>
      </c>
      <c r="V183" t="s">
        <v>848</v>
      </c>
      <c r="W183" s="5" t="str">
        <f t="shared" si="6"/>
        <v>No SLA for Request</v>
      </c>
      <c r="X183" t="str">
        <f t="shared" si="8"/>
        <v>YES</v>
      </c>
    </row>
    <row r="184" spans="1:24" x14ac:dyDescent="0.2">
      <c r="A184" s="1">
        <v>516</v>
      </c>
      <c r="B184">
        <v>111591</v>
      </c>
      <c r="C184" s="7" t="s">
        <v>203</v>
      </c>
      <c r="D184" t="s">
        <v>386</v>
      </c>
      <c r="E184" t="s">
        <v>408</v>
      </c>
      <c r="F184" t="s">
        <v>438</v>
      </c>
      <c r="G184" t="s">
        <v>460</v>
      </c>
      <c r="H184" t="s">
        <v>461</v>
      </c>
      <c r="I184" s="4" t="s">
        <v>464</v>
      </c>
      <c r="J184" t="s">
        <v>465</v>
      </c>
      <c r="K184" t="s">
        <v>469</v>
      </c>
      <c r="L184" t="s">
        <v>625</v>
      </c>
      <c r="M184" t="s">
        <v>813</v>
      </c>
      <c r="N184">
        <v>0</v>
      </c>
      <c r="O184">
        <v>1</v>
      </c>
      <c r="P184" t="s">
        <v>825</v>
      </c>
      <c r="Q184" t="s">
        <v>832</v>
      </c>
      <c r="R184">
        <v>11</v>
      </c>
      <c r="S184">
        <v>2</v>
      </c>
      <c r="T184" t="s">
        <v>838</v>
      </c>
      <c r="U184" t="s">
        <v>842</v>
      </c>
      <c r="V184" t="s">
        <v>848</v>
      </c>
      <c r="W184" s="5" t="str">
        <f t="shared" si="6"/>
        <v>No SLA for Request</v>
      </c>
      <c r="X184" t="str">
        <f t="shared" si="8"/>
        <v>YES</v>
      </c>
    </row>
    <row r="185" spans="1:24" x14ac:dyDescent="0.2">
      <c r="A185" s="1">
        <v>517</v>
      </c>
      <c r="B185">
        <v>111508</v>
      </c>
      <c r="C185" s="7" t="s">
        <v>204</v>
      </c>
      <c r="D185" t="s">
        <v>387</v>
      </c>
      <c r="E185" t="s">
        <v>402</v>
      </c>
      <c r="F185" t="s">
        <v>432</v>
      </c>
      <c r="G185" t="s">
        <v>460</v>
      </c>
      <c r="H185" t="s">
        <v>461</v>
      </c>
      <c r="I185" s="4" t="s">
        <v>464</v>
      </c>
      <c r="J185" t="s">
        <v>465</v>
      </c>
      <c r="K185" t="s">
        <v>471</v>
      </c>
      <c r="L185" t="s">
        <v>626</v>
      </c>
      <c r="M185" t="s">
        <v>814</v>
      </c>
      <c r="N185">
        <v>0</v>
      </c>
      <c r="O185">
        <v>0</v>
      </c>
      <c r="P185" t="s">
        <v>830</v>
      </c>
      <c r="Q185" t="s">
        <v>832</v>
      </c>
      <c r="R185">
        <v>15</v>
      </c>
      <c r="S185">
        <v>2</v>
      </c>
      <c r="T185" t="s">
        <v>838</v>
      </c>
      <c r="U185" t="s">
        <v>842</v>
      </c>
      <c r="V185" t="s">
        <v>849</v>
      </c>
      <c r="W185" s="5" t="str">
        <f t="shared" si="6"/>
        <v>No SLA for Request</v>
      </c>
      <c r="X185" t="str">
        <f t="shared" si="8"/>
        <v>YES</v>
      </c>
    </row>
    <row r="186" spans="1:24" x14ac:dyDescent="0.2">
      <c r="A186" s="1">
        <v>518</v>
      </c>
      <c r="B186">
        <v>111589</v>
      </c>
      <c r="C186" s="7" t="s">
        <v>205</v>
      </c>
      <c r="D186" t="s">
        <v>388</v>
      </c>
      <c r="E186" t="s">
        <v>402</v>
      </c>
      <c r="F186" t="s">
        <v>432</v>
      </c>
      <c r="G186" t="s">
        <v>460</v>
      </c>
      <c r="H186" t="s">
        <v>461</v>
      </c>
      <c r="I186" s="4" t="s">
        <v>463</v>
      </c>
      <c r="J186" t="s">
        <v>465</v>
      </c>
      <c r="K186" t="s">
        <v>469</v>
      </c>
      <c r="L186" t="s">
        <v>627</v>
      </c>
      <c r="M186" t="s">
        <v>815</v>
      </c>
      <c r="N186">
        <v>0</v>
      </c>
      <c r="O186">
        <v>1</v>
      </c>
      <c r="P186" t="s">
        <v>825</v>
      </c>
      <c r="Q186" t="s">
        <v>832</v>
      </c>
      <c r="R186">
        <v>6</v>
      </c>
      <c r="S186">
        <v>2</v>
      </c>
      <c r="T186" t="s">
        <v>838</v>
      </c>
      <c r="U186" t="s">
        <v>842</v>
      </c>
      <c r="V186" t="s">
        <v>848</v>
      </c>
      <c r="W186" s="5">
        <f t="shared" si="6"/>
        <v>44216</v>
      </c>
      <c r="X186" t="str">
        <f t="shared" si="8"/>
        <v>NO</v>
      </c>
    </row>
    <row r="187" spans="1:24" x14ac:dyDescent="0.2">
      <c r="A187" s="1">
        <v>519</v>
      </c>
      <c r="B187">
        <v>111445</v>
      </c>
      <c r="C187" s="7" t="s">
        <v>206</v>
      </c>
      <c r="D187" t="s">
        <v>389</v>
      </c>
      <c r="E187" t="s">
        <v>401</v>
      </c>
      <c r="F187" t="s">
        <v>431</v>
      </c>
      <c r="G187" t="s">
        <v>460</v>
      </c>
      <c r="H187" t="s">
        <v>461</v>
      </c>
      <c r="I187" s="4" t="s">
        <v>464</v>
      </c>
      <c r="J187" t="s">
        <v>465</v>
      </c>
      <c r="K187" t="s">
        <v>471</v>
      </c>
      <c r="L187" t="s">
        <v>628</v>
      </c>
      <c r="M187" t="s">
        <v>816</v>
      </c>
      <c r="N187">
        <v>0</v>
      </c>
      <c r="O187">
        <v>0</v>
      </c>
      <c r="P187" t="s">
        <v>830</v>
      </c>
      <c r="Q187" t="s">
        <v>831</v>
      </c>
      <c r="R187">
        <v>4</v>
      </c>
      <c r="S187">
        <v>0</v>
      </c>
      <c r="T187" t="s">
        <v>838</v>
      </c>
      <c r="U187" t="s">
        <v>843</v>
      </c>
      <c r="V187" t="s">
        <v>847</v>
      </c>
      <c r="W187" s="5" t="str">
        <f t="shared" si="6"/>
        <v>No SLA for Request</v>
      </c>
      <c r="X187" t="str">
        <f t="shared" si="8"/>
        <v>YES</v>
      </c>
    </row>
    <row r="188" spans="1:24" x14ac:dyDescent="0.2">
      <c r="A188" s="1">
        <v>520</v>
      </c>
      <c r="B188">
        <v>111579</v>
      </c>
      <c r="C188" s="7" t="s">
        <v>207</v>
      </c>
      <c r="D188" t="s">
        <v>390</v>
      </c>
      <c r="E188" t="s">
        <v>404</v>
      </c>
      <c r="F188" t="s">
        <v>434</v>
      </c>
      <c r="G188" t="s">
        <v>460</v>
      </c>
      <c r="H188" t="s">
        <v>461</v>
      </c>
      <c r="I188" s="4" t="s">
        <v>464</v>
      </c>
      <c r="J188" t="s">
        <v>465</v>
      </c>
      <c r="K188" t="s">
        <v>471</v>
      </c>
      <c r="L188" t="s">
        <v>207</v>
      </c>
      <c r="M188" t="s">
        <v>817</v>
      </c>
      <c r="N188">
        <v>0</v>
      </c>
      <c r="O188">
        <v>1</v>
      </c>
      <c r="P188" t="s">
        <v>830</v>
      </c>
      <c r="Q188" t="s">
        <v>832</v>
      </c>
      <c r="R188">
        <v>4</v>
      </c>
      <c r="S188">
        <v>0</v>
      </c>
      <c r="T188" t="s">
        <v>838</v>
      </c>
      <c r="U188" t="s">
        <v>842</v>
      </c>
      <c r="V188" t="s">
        <v>847</v>
      </c>
      <c r="W188" s="5" t="str">
        <f t="shared" si="6"/>
        <v>No SLA for Request</v>
      </c>
      <c r="X188" t="str">
        <f t="shared" si="8"/>
        <v>YES</v>
      </c>
    </row>
    <row r="189" spans="1:24" x14ac:dyDescent="0.2">
      <c r="A189" s="1">
        <v>521</v>
      </c>
      <c r="B189">
        <v>111540</v>
      </c>
      <c r="C189" s="7" t="s">
        <v>208</v>
      </c>
      <c r="D189" t="s">
        <v>391</v>
      </c>
      <c r="E189" t="s">
        <v>408</v>
      </c>
      <c r="F189" t="s">
        <v>438</v>
      </c>
      <c r="G189" t="s">
        <v>460</v>
      </c>
      <c r="H189" t="s">
        <v>461</v>
      </c>
      <c r="I189" s="4" t="s">
        <v>464</v>
      </c>
      <c r="J189" t="s">
        <v>465</v>
      </c>
      <c r="K189" t="s">
        <v>471</v>
      </c>
      <c r="L189" t="s">
        <v>629</v>
      </c>
      <c r="M189" t="s">
        <v>818</v>
      </c>
      <c r="N189">
        <v>0</v>
      </c>
      <c r="O189">
        <v>0</v>
      </c>
      <c r="P189" t="s">
        <v>830</v>
      </c>
      <c r="Q189" t="s">
        <v>832</v>
      </c>
      <c r="R189">
        <v>5</v>
      </c>
      <c r="S189">
        <v>0</v>
      </c>
      <c r="T189" t="s">
        <v>838</v>
      </c>
      <c r="U189" t="s">
        <v>842</v>
      </c>
      <c r="V189" t="s">
        <v>847</v>
      </c>
      <c r="W189" s="5" t="str">
        <f t="shared" si="6"/>
        <v>No SLA for Request</v>
      </c>
      <c r="X189" t="str">
        <f t="shared" si="8"/>
        <v>YES</v>
      </c>
    </row>
    <row r="190" spans="1:24" x14ac:dyDescent="0.2">
      <c r="A190" s="1">
        <v>522</v>
      </c>
      <c r="B190">
        <v>111537</v>
      </c>
      <c r="C190" s="7" t="s">
        <v>209</v>
      </c>
      <c r="D190" t="s">
        <v>392</v>
      </c>
      <c r="E190" t="s">
        <v>402</v>
      </c>
      <c r="F190" t="s">
        <v>432</v>
      </c>
      <c r="G190" t="s">
        <v>460</v>
      </c>
      <c r="H190" t="s">
        <v>461</v>
      </c>
      <c r="I190" s="4" t="s">
        <v>463</v>
      </c>
      <c r="J190" t="s">
        <v>465</v>
      </c>
      <c r="K190" t="s">
        <v>471</v>
      </c>
      <c r="L190" t="s">
        <v>209</v>
      </c>
      <c r="M190" t="s">
        <v>819</v>
      </c>
      <c r="N190">
        <v>0</v>
      </c>
      <c r="O190">
        <v>1</v>
      </c>
      <c r="P190" t="s">
        <v>830</v>
      </c>
      <c r="Q190" t="s">
        <v>832</v>
      </c>
      <c r="R190">
        <v>4</v>
      </c>
      <c r="S190">
        <v>1</v>
      </c>
      <c r="T190" t="s">
        <v>838</v>
      </c>
      <c r="U190" t="s">
        <v>842</v>
      </c>
      <c r="V190" t="s">
        <v>849</v>
      </c>
      <c r="W190" s="5">
        <f t="shared" si="6"/>
        <v>44137</v>
      </c>
      <c r="X190" t="str">
        <f t="shared" si="8"/>
        <v>NO</v>
      </c>
    </row>
    <row r="191" spans="1:24" x14ac:dyDescent="0.2">
      <c r="A191" s="1">
        <v>523</v>
      </c>
      <c r="B191">
        <v>111532</v>
      </c>
      <c r="C191" s="7" t="s">
        <v>210</v>
      </c>
      <c r="D191" t="s">
        <v>393</v>
      </c>
      <c r="E191" t="s">
        <v>401</v>
      </c>
      <c r="F191" t="s">
        <v>431</v>
      </c>
      <c r="G191" t="s">
        <v>460</v>
      </c>
      <c r="H191" t="s">
        <v>461</v>
      </c>
      <c r="I191" s="4" t="s">
        <v>464</v>
      </c>
      <c r="J191" t="s">
        <v>465</v>
      </c>
      <c r="K191" t="s">
        <v>471</v>
      </c>
      <c r="L191" t="s">
        <v>630</v>
      </c>
      <c r="M191" t="s">
        <v>820</v>
      </c>
      <c r="N191">
        <v>0</v>
      </c>
      <c r="O191">
        <v>1</v>
      </c>
      <c r="P191" t="s">
        <v>830</v>
      </c>
      <c r="Q191" t="s">
        <v>831</v>
      </c>
      <c r="R191">
        <v>2</v>
      </c>
      <c r="S191">
        <v>0</v>
      </c>
      <c r="T191" t="s">
        <v>838</v>
      </c>
      <c r="U191" t="s">
        <v>843</v>
      </c>
      <c r="V191" t="s">
        <v>847</v>
      </c>
      <c r="W191" s="5" t="str">
        <f t="shared" si="6"/>
        <v>No SLA for Request</v>
      </c>
      <c r="X191" t="str">
        <f t="shared" si="8"/>
        <v>YES</v>
      </c>
    </row>
    <row r="192" spans="1:24" x14ac:dyDescent="0.2">
      <c r="A192" s="1">
        <v>524</v>
      </c>
      <c r="B192">
        <v>111477</v>
      </c>
      <c r="C192" s="7" t="s">
        <v>211</v>
      </c>
      <c r="D192" t="s">
        <v>394</v>
      </c>
      <c r="E192" t="s">
        <v>401</v>
      </c>
      <c r="F192" t="s">
        <v>431</v>
      </c>
      <c r="G192" t="s">
        <v>460</v>
      </c>
      <c r="H192" t="s">
        <v>461</v>
      </c>
      <c r="I192" s="4" t="s">
        <v>464</v>
      </c>
      <c r="J192" t="s">
        <v>465</v>
      </c>
      <c r="K192" t="s">
        <v>469</v>
      </c>
      <c r="L192" t="s">
        <v>631</v>
      </c>
      <c r="M192" t="s">
        <v>821</v>
      </c>
      <c r="N192">
        <v>0</v>
      </c>
      <c r="O192">
        <v>1</v>
      </c>
      <c r="P192" t="s">
        <v>825</v>
      </c>
      <c r="Q192" t="s">
        <v>831</v>
      </c>
      <c r="R192">
        <v>5</v>
      </c>
      <c r="S192">
        <v>0</v>
      </c>
      <c r="T192" t="s">
        <v>838</v>
      </c>
      <c r="U192" t="s">
        <v>843</v>
      </c>
      <c r="V192" t="s">
        <v>848</v>
      </c>
      <c r="W192" s="5" t="str">
        <f t="shared" si="6"/>
        <v>No SLA for Request</v>
      </c>
      <c r="X192" t="str">
        <f t="shared" si="8"/>
        <v>YES</v>
      </c>
    </row>
    <row r="193" spans="1:24" x14ac:dyDescent="0.2">
      <c r="A193" s="1">
        <v>525</v>
      </c>
      <c r="B193">
        <v>111472</v>
      </c>
      <c r="C193" s="7" t="s">
        <v>212</v>
      </c>
      <c r="D193" t="s">
        <v>395</v>
      </c>
      <c r="E193" t="s">
        <v>405</v>
      </c>
      <c r="F193" t="s">
        <v>435</v>
      </c>
      <c r="G193" t="s">
        <v>460</v>
      </c>
      <c r="H193" t="s">
        <v>461</v>
      </c>
      <c r="I193" s="4" t="s">
        <v>463</v>
      </c>
      <c r="J193" t="s">
        <v>465</v>
      </c>
      <c r="K193" t="s">
        <v>469</v>
      </c>
      <c r="L193" t="s">
        <v>632</v>
      </c>
      <c r="M193" t="s">
        <v>822</v>
      </c>
      <c r="N193">
        <v>0</v>
      </c>
      <c r="O193">
        <v>1</v>
      </c>
      <c r="P193" t="s">
        <v>825</v>
      </c>
      <c r="Q193" t="s">
        <v>831</v>
      </c>
      <c r="R193">
        <v>18</v>
      </c>
      <c r="S193">
        <v>1</v>
      </c>
      <c r="T193" t="s">
        <v>838</v>
      </c>
      <c r="U193" t="s">
        <v>843</v>
      </c>
      <c r="V193" t="s">
        <v>848</v>
      </c>
      <c r="W193" s="5">
        <f t="shared" si="6"/>
        <v>44043</v>
      </c>
      <c r="X193" t="str">
        <f t="shared" si="8"/>
        <v>NO</v>
      </c>
    </row>
    <row r="194" spans="1:24" x14ac:dyDescent="0.2">
      <c r="A194" s="1">
        <v>526</v>
      </c>
      <c r="B194">
        <v>111465</v>
      </c>
      <c r="C194" s="7" t="s">
        <v>213</v>
      </c>
      <c r="D194" t="s">
        <v>340</v>
      </c>
      <c r="E194" t="s">
        <v>417</v>
      </c>
      <c r="F194" t="s">
        <v>447</v>
      </c>
      <c r="G194" t="s">
        <v>460</v>
      </c>
      <c r="H194" t="s">
        <v>462</v>
      </c>
      <c r="I194" s="4" t="s">
        <v>463</v>
      </c>
      <c r="J194" t="s">
        <v>465</v>
      </c>
      <c r="K194" t="s">
        <v>471</v>
      </c>
      <c r="L194" t="s">
        <v>213</v>
      </c>
      <c r="M194" t="s">
        <v>823</v>
      </c>
      <c r="N194">
        <v>1</v>
      </c>
      <c r="O194">
        <v>0</v>
      </c>
      <c r="P194" t="s">
        <v>829</v>
      </c>
      <c r="Q194" t="s">
        <v>834</v>
      </c>
      <c r="R194">
        <v>1</v>
      </c>
      <c r="S194">
        <v>0</v>
      </c>
      <c r="T194" t="s">
        <v>839</v>
      </c>
      <c r="U194" t="s">
        <v>846</v>
      </c>
      <c r="V194" t="s">
        <v>847</v>
      </c>
      <c r="W194" s="5">
        <f t="shared" ref="W194:W195" si="9">IF(I194="Request","No SLA for Request",IF(AND(G194="High",I194="Incident / Problem"),WORKDAY(C194,3,0),IF(AND(G194="Low",I194="Incident / Problem"),WORKDAY(C194,10,0),IF(AND(G194="Normal",I194="Incident / Problem"),WORKDAY(C194,5,0),IF(AND(G194="Emergency",I194="Incident / Problem"),WORKDAY(C194,0.1667,0))))))</f>
        <v>44035</v>
      </c>
      <c r="X194" t="str">
        <f t="shared" ref="X194:X225" si="10">IF(W194&gt;L194,"YES","NO")</f>
        <v>NO</v>
      </c>
    </row>
    <row r="195" spans="1:24" x14ac:dyDescent="0.2">
      <c r="A195" s="1">
        <v>531</v>
      </c>
      <c r="B195">
        <v>111414</v>
      </c>
      <c r="C195" s="7" t="s">
        <v>214</v>
      </c>
      <c r="D195" t="s">
        <v>396</v>
      </c>
      <c r="E195" t="s">
        <v>410</v>
      </c>
      <c r="F195" t="s">
        <v>440</v>
      </c>
      <c r="G195" t="s">
        <v>460</v>
      </c>
      <c r="H195" t="s">
        <v>461</v>
      </c>
      <c r="I195" s="4" t="s">
        <v>464</v>
      </c>
      <c r="J195" t="s">
        <v>465</v>
      </c>
      <c r="K195" t="s">
        <v>471</v>
      </c>
      <c r="L195" t="s">
        <v>633</v>
      </c>
      <c r="M195" t="s">
        <v>824</v>
      </c>
      <c r="N195">
        <v>0</v>
      </c>
      <c r="O195">
        <v>0</v>
      </c>
      <c r="P195" t="s">
        <v>829</v>
      </c>
      <c r="Q195" t="s">
        <v>831</v>
      </c>
      <c r="R195">
        <v>7</v>
      </c>
      <c r="S195">
        <v>0</v>
      </c>
      <c r="T195" t="s">
        <v>838</v>
      </c>
      <c r="U195" t="s">
        <v>843</v>
      </c>
      <c r="V195" t="s">
        <v>847</v>
      </c>
      <c r="W195" s="5" t="str">
        <f t="shared" si="9"/>
        <v>No SLA for Request</v>
      </c>
      <c r="X195" t="str">
        <f t="shared" si="10"/>
        <v>YES</v>
      </c>
    </row>
  </sheetData>
  <sortState xmlns:xlrd2="http://schemas.microsoft.com/office/spreadsheetml/2017/richdata2" ref="A2:Y195">
    <sortCondition ref="A1:A19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EE4EF-6744-4F7D-8312-D7D5D96B145F}">
  <dimension ref="A1:E14"/>
  <sheetViews>
    <sheetView workbookViewId="0">
      <selection activeCell="F12" sqref="F12"/>
    </sheetView>
  </sheetViews>
  <sheetFormatPr baseColWidth="10" defaultColWidth="8.83203125" defaultRowHeight="15" x14ac:dyDescent="0.2"/>
  <sheetData>
    <row r="1" spans="1:5" x14ac:dyDescent="0.2">
      <c r="A1" t="s">
        <v>850</v>
      </c>
    </row>
    <row r="2" spans="1:5" x14ac:dyDescent="0.2">
      <c r="A2" t="s">
        <v>831</v>
      </c>
      <c r="B2" t="s">
        <v>832</v>
      </c>
      <c r="C2" t="s">
        <v>833</v>
      </c>
      <c r="D2" t="s">
        <v>835</v>
      </c>
      <c r="E2" t="s">
        <v>836</v>
      </c>
    </row>
    <row r="3" spans="1:5" x14ac:dyDescent="0.2">
      <c r="A3">
        <f>COUNTIF(cleaned_helpdesk_tickets!Q2:Q566,"SAP Support Team")</f>
        <v>57</v>
      </c>
      <c r="B3">
        <f>COUNTIF(cleaned_helpdesk_tickets!Q2:Q566,"JDE Support Team")</f>
        <v>77</v>
      </c>
      <c r="C3">
        <f>COUNTIF(cleaned_helpdesk_tickets!Q2:Q566,"Network Team")</f>
        <v>21</v>
      </c>
      <c r="D3">
        <f>COUNTIF(cleaned_helpdesk_tickets!Q2:Q566,"AWS Team")</f>
        <v>5</v>
      </c>
      <c r="E3">
        <f>COUNTIF(cleaned_helpdesk_tickets!Q2:Q566,"Salesforce Team")</f>
        <v>8</v>
      </c>
    </row>
    <row r="4" spans="1:5" x14ac:dyDescent="0.2">
      <c r="A4" t="s">
        <v>851</v>
      </c>
    </row>
    <row r="5" spans="1:5" x14ac:dyDescent="0.2">
      <c r="A5" t="s">
        <v>457</v>
      </c>
      <c r="B5" t="s">
        <v>460</v>
      </c>
      <c r="C5" t="s">
        <v>458</v>
      </c>
      <c r="D5" t="s">
        <v>459</v>
      </c>
    </row>
    <row r="6" spans="1:5" x14ac:dyDescent="0.2">
      <c r="A6">
        <f>COUNTIF(cleaned_helpdesk_tickets!G2:G569,"Emergency")</f>
        <v>21</v>
      </c>
      <c r="B6">
        <f>COUNTIF(cleaned_helpdesk_tickets!G2:G569,"Low")</f>
        <v>20</v>
      </c>
      <c r="C6">
        <f>COUNTIF(cleaned_helpdesk_tickets!G2:G569,"High")</f>
        <v>23</v>
      </c>
      <c r="D6">
        <f>COUNTIF(cleaned_helpdesk_tickets!G2:G569,"Normal")</f>
        <v>130</v>
      </c>
    </row>
    <row r="7" spans="1:5" x14ac:dyDescent="0.2">
      <c r="A7" t="s">
        <v>852</v>
      </c>
    </row>
    <row r="8" spans="1:5" x14ac:dyDescent="0.2">
      <c r="A8" t="s">
        <v>853</v>
      </c>
      <c r="B8" t="s">
        <v>464</v>
      </c>
    </row>
    <row r="9" spans="1:5" x14ac:dyDescent="0.2">
      <c r="A9">
        <f>COUNTIF(cleaned_helpdesk_tickets!I2:I566,"Incident / Problem")</f>
        <v>118</v>
      </c>
      <c r="B9">
        <f>COUNTIF(cleaned_helpdesk_tickets!I2:I566,"Request")</f>
        <v>76</v>
      </c>
    </row>
    <row r="10" spans="1:5" x14ac:dyDescent="0.2">
      <c r="A10" t="s">
        <v>854</v>
      </c>
    </row>
    <row r="11" spans="1:5" x14ac:dyDescent="0.2">
      <c r="A11" t="s">
        <v>855</v>
      </c>
      <c r="B11" t="s">
        <v>856</v>
      </c>
      <c r="C11" t="s">
        <v>470</v>
      </c>
      <c r="D11" t="s">
        <v>857</v>
      </c>
    </row>
    <row r="12" spans="1:5" x14ac:dyDescent="0.2">
      <c r="A12">
        <f>COUNTIF(cleaned_helpdesk_tickets!K2:K566,"Open")</f>
        <v>61</v>
      </c>
      <c r="B12">
        <f>COUNTIF(cleaned_helpdesk_tickets!K2:K566,"Closed")</f>
        <v>122</v>
      </c>
      <c r="C12">
        <f>COUNTIF(cleaned_helpdesk_tickets!K2:K566,"Resolved")</f>
        <v>11</v>
      </c>
      <c r="D12">
        <f>COUNTIFS(cleaned_helpdesk_tickets!K2:K566,"Open",cleaned_helpdesk_tickets!O2:O566,"1")</f>
        <v>30</v>
      </c>
    </row>
    <row r="13" spans="1:5" x14ac:dyDescent="0.2">
      <c r="A13" t="s">
        <v>858</v>
      </c>
      <c r="B13" t="s">
        <v>859</v>
      </c>
      <c r="C13" t="s">
        <v>860</v>
      </c>
    </row>
    <row r="14" spans="1:5" x14ac:dyDescent="0.2">
      <c r="A14">
        <f>COUNTIF(cleaned_helpdesk_tickets!J2:J567,"Email")</f>
        <v>11</v>
      </c>
      <c r="B14">
        <f>COUNTIF(cleaned_helpdesk_tickets!J2:J567,"Web")</f>
        <v>164</v>
      </c>
      <c r="C14">
        <f>COUNTIF(cleaned_helpdesk_tickets!J2:J567,"Phone")</f>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7044-4097-40FC-A0D3-F8E59E82D4AF}">
  <dimension ref="A2:G195"/>
  <sheetViews>
    <sheetView workbookViewId="0">
      <selection activeCell="H2" sqref="H2"/>
    </sheetView>
  </sheetViews>
  <sheetFormatPr baseColWidth="10" defaultColWidth="8.83203125" defaultRowHeight="15" x14ac:dyDescent="0.2"/>
  <cols>
    <col min="1" max="1" width="37" bestFit="1" customWidth="1"/>
    <col min="2" max="2" width="14.6640625" bestFit="1" customWidth="1"/>
    <col min="3" max="3" width="21.1640625" bestFit="1" customWidth="1"/>
    <col min="4" max="4" width="9.83203125" bestFit="1" customWidth="1"/>
    <col min="5" max="5" width="26.5" bestFit="1" customWidth="1"/>
  </cols>
  <sheetData>
    <row r="2" spans="1:7" x14ac:dyDescent="0.2">
      <c r="A2" t="str">
        <f t="array" ref="A2:G2">VLOOKUP(cleaned_helpdesk_tickets!B2,cleaned_helpdesk_tickets!$B$2:$X$195,{3,4,5,6,8,21,22,23},0)</f>
        <v>Error Displaying in Different Module</v>
      </c>
      <c r="B2" t="str">
        <v>Jasper John</v>
      </c>
      <c r="C2" t="str">
        <v>jasper.john@gmail.com</v>
      </c>
      <c r="D2" t="str">
        <v>Emergency</v>
      </c>
      <c r="E2" t="str">
        <v>Incident / Problem</v>
      </c>
      <c r="F2" t="str">
        <v>New Ticket</v>
      </c>
      <c r="G2">
        <v>44533</v>
      </c>
    </row>
    <row r="3" spans="1:7" x14ac:dyDescent="0.2">
      <c r="A3" t="str">
        <f t="array" ref="A3:G3">VLOOKUP(cleaned_helpdesk_tickets!B3,cleaned_helpdesk_tickets!$B$2:$X$195,{3,4,5,6,8,21,22,23},0)</f>
        <v>Approval Workflow Error</v>
      </c>
      <c r="B3" t="str">
        <v>Erick White</v>
      </c>
      <c r="C3" t="str">
        <v>ewhite@yahoo.com</v>
      </c>
      <c r="D3" t="str">
        <v>Emergency</v>
      </c>
      <c r="E3" t="str">
        <v>Incident / Problem</v>
      </c>
      <c r="F3" t="str">
        <v>New Ticket</v>
      </c>
      <c r="G3">
        <v>44265</v>
      </c>
    </row>
    <row r="4" spans="1:7" x14ac:dyDescent="0.2">
      <c r="A4" t="str">
        <f t="array" ref="A4:G4">VLOOKUP(cleaned_helpdesk_tickets!B4,cleaned_helpdesk_tickets!$B$2:$X$195,{3,4,5,6,8,21,22,23},0)</f>
        <v>Public IP Trusted Certificate Authority Error</v>
      </c>
      <c r="B4" t="str">
        <v>Tomi Yamamoto</v>
      </c>
      <c r="C4" t="str">
        <v>tyamamoto@gmail.com</v>
      </c>
      <c r="D4" t="str">
        <v>Emergency</v>
      </c>
      <c r="E4" t="str">
        <v>Incident / Problem</v>
      </c>
      <c r="F4" t="str">
        <v>New Ticket</v>
      </c>
      <c r="G4">
        <v>44249</v>
      </c>
    </row>
    <row r="5" spans="1:7" x14ac:dyDescent="0.2">
      <c r="A5" t="str">
        <f t="array" ref="A5:G5">VLOOKUP(cleaned_helpdesk_tickets!B5,cleaned_helpdesk_tickets!$B$2:$X$195,{3,4,5,6,8,21,22,23},0)</f>
        <v xml:space="preserve">JDE Slowdown </v>
      </c>
      <c r="B5" t="str">
        <v>Riza Richardson</v>
      </c>
      <c r="C5" t="str">
        <v>rrichardson@mailinator.com</v>
      </c>
      <c r="D5" t="str">
        <v>Emergency</v>
      </c>
      <c r="E5" t="str">
        <v>Incident / Problem</v>
      </c>
      <c r="F5" t="str">
        <v>Close Ticket</v>
      </c>
      <c r="G5">
        <v>44242</v>
      </c>
    </row>
    <row r="6" spans="1:7" x14ac:dyDescent="0.2">
      <c r="A6" t="str">
        <f t="array" ref="A6:G6">VLOOKUP(cleaned_helpdesk_tickets!B6,cleaned_helpdesk_tickets!$B$2:$X$195,{3,4,5,6,8,21,22,23},0)</f>
        <v>JDE Slow Down</v>
      </c>
      <c r="B6" t="str">
        <v>Riza Richardson</v>
      </c>
      <c r="C6" t="str">
        <v>rrichardson@mailinator.com</v>
      </c>
      <c r="D6" t="str">
        <v>Emergency</v>
      </c>
      <c r="E6" t="str">
        <v>Incident / Problem</v>
      </c>
      <c r="F6" t="str">
        <v>Close Ticket</v>
      </c>
      <c r="G6">
        <v>44218</v>
      </c>
    </row>
    <row r="7" spans="1:7" x14ac:dyDescent="0.2">
      <c r="A7" t="str">
        <f t="array" ref="A7:G7">VLOOKUP(cleaned_helpdesk_tickets!B7,cleaned_helpdesk_tickets!$B$2:$X$195,{3,4,5,6,8,21,22,23},0)</f>
        <v>ERROR 504 GATEWAY TIMEOUT AGAIN</v>
      </c>
      <c r="B7" t="str">
        <v>Aurora Miller</v>
      </c>
      <c r="C7" t="str">
        <v>aurora.miller@outlook.com</v>
      </c>
      <c r="D7" t="str">
        <v>Emergency</v>
      </c>
      <c r="E7" t="str">
        <v>Incident / Problem</v>
      </c>
      <c r="F7" t="str">
        <v>Close Ticket</v>
      </c>
      <c r="G7">
        <v>44063</v>
      </c>
    </row>
    <row r="8" spans="1:7" x14ac:dyDescent="0.2">
      <c r="A8" t="str">
        <f t="array" ref="A8:G8">VLOOKUP(cleaned_helpdesk_tickets!B8,cleaned_helpdesk_tickets!$B$2:$X$195,{3,4,5,6,8,21,22,23},0)</f>
        <v xml:space="preserve">11/25/2020 8:34PM LOGIN ISSUE </v>
      </c>
      <c r="B8" t="str">
        <v>Aurora Miller</v>
      </c>
      <c r="C8" t="str">
        <v>aurora.miller@outlook.com</v>
      </c>
      <c r="D8" t="str">
        <v>Emergency</v>
      </c>
      <c r="E8" t="str">
        <v>Incident / Problem</v>
      </c>
      <c r="F8" t="str">
        <v xml:space="preserve">Open </v>
      </c>
      <c r="G8">
        <v>44175</v>
      </c>
    </row>
    <row r="9" spans="1:7" x14ac:dyDescent="0.2">
      <c r="A9" t="str">
        <f t="array" ref="A9:G9">VLOOKUP(cleaned_helpdesk_tickets!B9,cleaned_helpdesk_tickets!$B$2:$X$195,{3,4,5,6,8,21,22,23},0)</f>
        <v xml:space="preserve">11/25/2020 1:41PM LOGIN ISSUE </v>
      </c>
      <c r="B9" t="str">
        <v>Aurora Miller</v>
      </c>
      <c r="C9" t="str">
        <v>aurora.miller@outlook.com</v>
      </c>
      <c r="D9" t="str">
        <v>Emergency</v>
      </c>
      <c r="E9" t="str">
        <v>Incident / Problem</v>
      </c>
      <c r="F9" t="str">
        <v xml:space="preserve">Open </v>
      </c>
      <c r="G9">
        <v>44175</v>
      </c>
    </row>
    <row r="10" spans="1:7" x14ac:dyDescent="0.2">
      <c r="A10" t="str">
        <f t="array" ref="A10:G10">VLOOKUP(cleaned_helpdesk_tickets!B10,cleaned_helpdesk_tickets!$B$2:$X$195,{3,4,5,6,8,21,22,23},0)</f>
        <v xml:space="preserve">11/26/2020 9:10PM LOGIN ISSUE </v>
      </c>
      <c r="B10" t="str">
        <v>Aurora Miller</v>
      </c>
      <c r="C10" t="str">
        <v>aurora.miller@outlook.com</v>
      </c>
      <c r="D10" t="str">
        <v>Emergency</v>
      </c>
      <c r="E10" t="str">
        <v>Incident / Problem</v>
      </c>
      <c r="F10" t="str">
        <v xml:space="preserve">Open </v>
      </c>
      <c r="G10">
        <v>44175</v>
      </c>
    </row>
    <row r="11" spans="1:7" x14ac:dyDescent="0.2">
      <c r="A11" t="str">
        <f t="array" ref="A11:G11">VLOOKUP(cleaned_helpdesk_tickets!B11,cleaned_helpdesk_tickets!$B$2:$X$195,{3,4,5,6,8,21,22,23},0)</f>
        <v>12/01/2020 12:00PM "bea.jolt" login error</v>
      </c>
      <c r="B11" t="str">
        <v>Aurora Miller</v>
      </c>
      <c r="C11" t="str">
        <v>aurora.miller@outlook.com</v>
      </c>
      <c r="D11" t="str">
        <v>Emergency</v>
      </c>
      <c r="E11" t="str">
        <v>Incident / Problem</v>
      </c>
      <c r="F11" t="str">
        <v xml:space="preserve">Open </v>
      </c>
      <c r="G11">
        <v>44175</v>
      </c>
    </row>
    <row r="12" spans="1:7" x14ac:dyDescent="0.2">
      <c r="A12" t="str">
        <f t="array" ref="A12:G12">VLOOKUP(cleaned_helpdesk_tickets!B12,cleaned_helpdesk_tickets!$B$2:$X$195,{3,4,5,6,8,21,22,23},0)</f>
        <v>12/03/2020 7:45-7:55 Slow Performance</v>
      </c>
      <c r="B12" t="str">
        <v>Aurora Miller</v>
      </c>
      <c r="C12" t="str">
        <v>aurora.miller@outlook.com</v>
      </c>
      <c r="D12" t="str">
        <v>Emergency</v>
      </c>
      <c r="E12" t="str">
        <v>Incident / Problem</v>
      </c>
      <c r="F12" t="str">
        <v xml:space="preserve">Open </v>
      </c>
      <c r="G12">
        <v>44175</v>
      </c>
    </row>
    <row r="13" spans="1:7" x14ac:dyDescent="0.2">
      <c r="A13" t="str">
        <f t="array" ref="A13:G13">VLOOKUP(cleaned_helpdesk_tickets!B13,cleaned_helpdesk_tickets!$B$2:$X$195,{3,4,5,6,8,21,22,23},0)</f>
        <v>HR Technical Analyzer in TEST</v>
      </c>
      <c r="B13" t="str">
        <v>Kian Rogers</v>
      </c>
      <c r="C13" t="str">
        <v>krogers@mailinator.com</v>
      </c>
      <c r="D13" t="str">
        <v>Emergency</v>
      </c>
      <c r="E13" t="str">
        <v>Request</v>
      </c>
      <c r="F13" t="str">
        <v>Close Ticket</v>
      </c>
      <c r="G13" t="str">
        <v>No SLA for Request</v>
      </c>
    </row>
    <row r="14" spans="1:7" x14ac:dyDescent="0.2">
      <c r="A14" t="str">
        <f t="array" ref="A14:G14">VLOOKUP(cleaned_helpdesk_tickets!B14,cleaned_helpdesk_tickets!$B$2:$X$195,{3,4,5,6,8,21,22,23},0)</f>
        <v>Open VPN Authenticator App Setup</v>
      </c>
      <c r="B14" t="str">
        <v>Kenex Willows</v>
      </c>
      <c r="C14" t="str">
        <v>kwillows@yahoo.com</v>
      </c>
      <c r="D14" t="str">
        <v>Emergency</v>
      </c>
      <c r="E14" t="str">
        <v>Request</v>
      </c>
      <c r="F14" t="str">
        <v>Close Ticket</v>
      </c>
      <c r="G14" t="str">
        <v>No SLA for Request</v>
      </c>
    </row>
    <row r="15" spans="1:7" x14ac:dyDescent="0.2">
      <c r="A15" t="str">
        <f t="array" ref="A15:G15">VLOOKUP(cleaned_helpdesk_tickets!B15,cleaned_helpdesk_tickets!$B$2:$X$195,{3,4,5,6,8,21,22,23},0)</f>
        <v>LOGIN ISSUE</v>
      </c>
      <c r="B15" t="str">
        <v>Aurora Miller</v>
      </c>
      <c r="C15" t="str">
        <v>aurora.miller@outlook.com</v>
      </c>
      <c r="D15" t="str">
        <v>Emergency</v>
      </c>
      <c r="E15" t="str">
        <v>Incident / Problem</v>
      </c>
      <c r="F15" t="str">
        <v>New Ticket</v>
      </c>
      <c r="G15">
        <v>44160</v>
      </c>
    </row>
    <row r="16" spans="1:7" x14ac:dyDescent="0.2">
      <c r="A16" t="str">
        <f t="array" ref="A16:G16">VLOOKUP(cleaned_helpdesk_tickets!B16,cleaned_helpdesk_tickets!$B$2:$X$195,{3,4,5,6,8,21,22,23},0)</f>
        <v>Can't Access PROD Instance</v>
      </c>
      <c r="B16" t="str">
        <v>Riza Richardson</v>
      </c>
      <c r="C16" t="str">
        <v>rrichardson@mailinator.com</v>
      </c>
      <c r="D16" t="str">
        <v>Emergency</v>
      </c>
      <c r="E16" t="str">
        <v>Incident / Problem</v>
      </c>
      <c r="F16" t="str">
        <v>Close Ticket</v>
      </c>
      <c r="G16">
        <v>44145</v>
      </c>
    </row>
    <row r="17" spans="1:7" x14ac:dyDescent="0.2">
      <c r="A17" t="str">
        <f t="array" ref="A17:G17">VLOOKUP(cleaned_helpdesk_tickets!B17,cleaned_helpdesk_tickets!$B$2:$X$195,{3,4,5,6,8,21,22,23},0)</f>
        <v>Absence Duration</v>
      </c>
      <c r="B17" t="str">
        <v>Kian Rogers</v>
      </c>
      <c r="C17" t="str">
        <v>krogers@mailinator.com</v>
      </c>
      <c r="D17" t="str">
        <v>Emergency</v>
      </c>
      <c r="E17" t="str">
        <v>Request</v>
      </c>
      <c r="F17" t="str">
        <v>Close Ticket</v>
      </c>
      <c r="G17" t="str">
        <v>No SLA for Request</v>
      </c>
    </row>
    <row r="18" spans="1:7" x14ac:dyDescent="0.2">
      <c r="A18" t="str">
        <f t="array" ref="A18:G18">VLOOKUP(cleaned_helpdesk_tickets!B18,cleaned_helpdesk_tickets!$B$2:$X$195,{3,4,5,6,8,21,22,23},0)</f>
        <v>Requesting a Server for Deployment</v>
      </c>
      <c r="B18" t="str">
        <v>Jane Wilberts</v>
      </c>
      <c r="C18" t="str">
        <v>jwilberts@mailinator.com</v>
      </c>
      <c r="D18" t="str">
        <v>Emergency</v>
      </c>
      <c r="E18" t="str">
        <v>Request</v>
      </c>
      <c r="F18" t="str">
        <v>New Ticket</v>
      </c>
      <c r="G18" t="str">
        <v>No SLA for Request</v>
      </c>
    </row>
    <row r="19" spans="1:7" x14ac:dyDescent="0.2">
      <c r="A19" t="str">
        <f t="array" ref="A19:G19">VLOOKUP(cleaned_helpdesk_tickets!B19,cleaned_helpdesk_tickets!$B$2:$X$195,{3,4,5,6,8,21,22,23},0)</f>
        <v>Port Issue After Patching Activity (23-AUG-20)</v>
      </c>
      <c r="B19" t="str">
        <v>Kenex Willows</v>
      </c>
      <c r="C19" t="str">
        <v>kwillows@yahoo.com</v>
      </c>
      <c r="D19" t="str">
        <v>Emergency</v>
      </c>
      <c r="E19" t="str">
        <v>Incident / Problem</v>
      </c>
      <c r="F19" t="str">
        <v>New Ticket</v>
      </c>
      <c r="G19">
        <v>44066</v>
      </c>
    </row>
    <row r="20" spans="1:7" x14ac:dyDescent="0.2">
      <c r="A20" t="str">
        <f t="array" ref="A20:G20">VLOOKUP(cleaned_helpdesk_tickets!B20,cleaned_helpdesk_tickets!$B$2:$X$195,{3,4,5,6,8,21,22,23},0)</f>
        <v>ERROR 504 GATEWAY TIMEOUT</v>
      </c>
      <c r="B20" t="str">
        <v>Marvin Peters</v>
      </c>
      <c r="C20" t="str">
        <v>mpeters@outlook.com</v>
      </c>
      <c r="D20" t="str">
        <v>Emergency</v>
      </c>
      <c r="E20" t="str">
        <v>Incident / Problem</v>
      </c>
      <c r="F20" t="str">
        <v>New Ticket</v>
      </c>
      <c r="G20">
        <v>44058</v>
      </c>
    </row>
    <row r="21" spans="1:7" x14ac:dyDescent="0.2">
      <c r="A21" t="str">
        <f t="array" ref="A21:G21">VLOOKUP(cleaned_helpdesk_tickets!B21,cleaned_helpdesk_tickets!$B$2:$X$195,{3,4,5,6,8,21,22,23},0)</f>
        <v>ERROR FOR WINSCP APPLICATION</v>
      </c>
      <c r="B21" t="str">
        <v>Tomi Yamamoto</v>
      </c>
      <c r="C21" t="str">
        <v>tyamamoto@gmail.com</v>
      </c>
      <c r="D21" t="str">
        <v>Emergency</v>
      </c>
      <c r="E21" t="str">
        <v>Incident / Problem</v>
      </c>
      <c r="F21" t="str">
        <v>New Ticket</v>
      </c>
      <c r="G21">
        <v>44050</v>
      </c>
    </row>
    <row r="22" spans="1:7" x14ac:dyDescent="0.2">
      <c r="A22" t="str">
        <f t="array" ref="A22:G22">VLOOKUP(cleaned_helpdesk_tickets!B22,cleaned_helpdesk_tickets!$B$2:$X$195,{3,4,5,6,8,21,22,23},0)</f>
        <v>Laptop Repair</v>
      </c>
      <c r="B22" t="str">
        <v>Monique Smiths</v>
      </c>
      <c r="C22" t="str">
        <v>msmiths@yahoo.com</v>
      </c>
      <c r="D22" t="str">
        <v>Emergency</v>
      </c>
      <c r="E22" t="str">
        <v>Incident / Problem</v>
      </c>
      <c r="F22" t="str">
        <v>New Ticket</v>
      </c>
      <c r="G22">
        <v>44013</v>
      </c>
    </row>
    <row r="23" spans="1:7" x14ac:dyDescent="0.2">
      <c r="A23" t="str">
        <f t="array" ref="A23:G23">VLOOKUP(cleaned_helpdesk_tickets!B23,cleaned_helpdesk_tickets!$B$2:$X$195,{3,4,5,6,8,21,22,23},0)</f>
        <v>Create Accounting Warning Error Messages</v>
      </c>
      <c r="B23" t="str">
        <v>Kimberly Jones</v>
      </c>
      <c r="C23" t="str">
        <v>kjones@outlook.com</v>
      </c>
      <c r="D23" t="str">
        <v>High</v>
      </c>
      <c r="E23" t="str">
        <v>Incident / Problem</v>
      </c>
      <c r="F23" t="str">
        <v>New Ticket</v>
      </c>
      <c r="G23">
        <v>44047</v>
      </c>
    </row>
    <row r="24" spans="1:7" x14ac:dyDescent="0.2">
      <c r="A24" t="str">
        <f t="array" ref="A24:G24">VLOOKUP(cleaned_helpdesk_tickets!B24,cleaned_helpdesk_tickets!$B$2:$X$195,{3,4,5,6,8,21,22,23},0)</f>
        <v>Chedft_2018 Error Generating</v>
      </c>
      <c r="B24" t="str">
        <v>Jasper John</v>
      </c>
      <c r="C24" t="str">
        <v>jasper.john@gmail.com</v>
      </c>
      <c r="D24" t="str">
        <v>High</v>
      </c>
      <c r="E24" t="str">
        <v>Incident / Problem</v>
      </c>
      <c r="F24" t="str">
        <v>New Ticket</v>
      </c>
      <c r="G24">
        <v>44271</v>
      </c>
    </row>
    <row r="25" spans="1:7" x14ac:dyDescent="0.2">
      <c r="A25" t="str">
        <f t="array" ref="A25:G25">VLOOKUP(cleaned_helpdesk_tickets!B25,cleaned_helpdesk_tickets!$B$2:$X$195,{3,4,5,6,8,21,22,23},0)</f>
        <v>Error Uploading Template in Report Definition</v>
      </c>
      <c r="B25" t="str">
        <v>Jasper John</v>
      </c>
      <c r="C25" t="str">
        <v>jasper.john@gmail.com</v>
      </c>
      <c r="D25" t="str">
        <v>High</v>
      </c>
      <c r="E25" t="str">
        <v>Incident / Problem</v>
      </c>
      <c r="F25" t="str">
        <v>New Ticket</v>
      </c>
      <c r="G25">
        <v>44281</v>
      </c>
    </row>
    <row r="26" spans="1:7" x14ac:dyDescent="0.2">
      <c r="A26" t="str">
        <f t="array" ref="A26:G26">VLOOKUP(cleaned_helpdesk_tickets!B26,cleaned_helpdesk_tickets!$B$2:$X$195,{3,4,5,6,8,21,22,23},0)</f>
        <v>Applying Withholding Tax</v>
      </c>
      <c r="B26" t="str">
        <v>Kimberly Jones</v>
      </c>
      <c r="C26" t="str">
        <v>kjones@outlook.com</v>
      </c>
      <c r="D26" t="str">
        <v>High</v>
      </c>
      <c r="E26" t="str">
        <v>Incident / Problem</v>
      </c>
      <c r="F26" t="str">
        <v>New Ticket</v>
      </c>
      <c r="G26">
        <v>44174</v>
      </c>
    </row>
    <row r="27" spans="1:7" x14ac:dyDescent="0.2">
      <c r="A27" t="str">
        <f t="array" ref="A27:G27">VLOOKUP(cleaned_helpdesk_tickets!B27,cleaned_helpdesk_tickets!$B$2:$X$195,{3,4,5,6,8,21,22,23},0)</f>
        <v>Self Service - Legislative Information</v>
      </c>
      <c r="B27" t="str">
        <v>Troy Daniels</v>
      </c>
      <c r="C27" t="str">
        <v>troy.daniels@outlook.com</v>
      </c>
      <c r="D27" t="str">
        <v>High</v>
      </c>
      <c r="E27" t="str">
        <v>Incident / Problem</v>
      </c>
      <c r="F27" t="str">
        <v>New Ticket</v>
      </c>
      <c r="G27">
        <v>44088</v>
      </c>
    </row>
    <row r="28" spans="1:7" x14ac:dyDescent="0.2">
      <c r="A28" t="str">
        <f t="array" ref="A28:G28">VLOOKUP(cleaned_helpdesk_tickets!B28,cleaned_helpdesk_tickets!$B$2:$X$195,{3,4,5,6,8,21,22,23},0)</f>
        <v>SPMS - Approver's Page</v>
      </c>
      <c r="B28" t="str">
        <v>Jane Wilberts</v>
      </c>
      <c r="C28" t="str">
        <v>jwilberts@mailinator.com</v>
      </c>
      <c r="D28" t="str">
        <v>High</v>
      </c>
      <c r="E28" t="str">
        <v>Incident / Problem</v>
      </c>
      <c r="F28" t="str">
        <v>New Ticket</v>
      </c>
      <c r="G28">
        <v>44209</v>
      </c>
    </row>
    <row r="29" spans="1:7" x14ac:dyDescent="0.2">
      <c r="A29" t="str">
        <f t="array" ref="A29:G29">VLOOKUP(cleaned_helpdesk_tickets!B29,cleaned_helpdesk_tickets!$B$2:$X$195,{3,4,5,6,8,21,22,23},0)</f>
        <v>UP Los Baños not included in PMP</v>
      </c>
      <c r="B29" t="str">
        <v>Jane Wilberts</v>
      </c>
      <c r="C29" t="str">
        <v>jwilberts@mailinator.com</v>
      </c>
      <c r="D29" t="str">
        <v>High</v>
      </c>
      <c r="E29" t="str">
        <v>Incident / Problem</v>
      </c>
      <c r="F29" t="str">
        <v>New Ticket</v>
      </c>
      <c r="G29">
        <v>44223</v>
      </c>
    </row>
    <row r="30" spans="1:7" x14ac:dyDescent="0.2">
      <c r="A30" t="str">
        <f t="array" ref="A30:G30">VLOOKUP(cleaned_helpdesk_tickets!B30,cleaned_helpdesk_tickets!$B$2:$X$195,{3,4,5,6,8,21,22,23},0)</f>
        <v xml:space="preserve">Slow Performance </v>
      </c>
      <c r="B30" t="str">
        <v>Aurora Miller</v>
      </c>
      <c r="C30" t="str">
        <v>aurora.miller@outlook.com</v>
      </c>
      <c r="D30" t="str">
        <v>High</v>
      </c>
      <c r="E30" t="str">
        <v>Incident / Problem</v>
      </c>
      <c r="F30" t="str">
        <v>Close Ticket</v>
      </c>
      <c r="G30">
        <v>44229</v>
      </c>
    </row>
    <row r="31" spans="1:7" x14ac:dyDescent="0.2">
      <c r="A31" t="str">
        <f t="array" ref="A31:G31">VLOOKUP(cleaned_helpdesk_tickets!B31,cleaned_helpdesk_tickets!$B$2:$X$195,{3,4,5,6,8,21,22,23},0)</f>
        <v>Java loads but won't launch applet</v>
      </c>
      <c r="B31" t="str">
        <v>Kenex Willows</v>
      </c>
      <c r="C31" t="str">
        <v>kwillows@yahoo.com</v>
      </c>
      <c r="D31" t="str">
        <v>High</v>
      </c>
      <c r="E31" t="str">
        <v>Incident / Problem</v>
      </c>
      <c r="F31" t="str">
        <v>Close Ticket</v>
      </c>
      <c r="G31">
        <v>44148</v>
      </c>
    </row>
    <row r="32" spans="1:7" x14ac:dyDescent="0.2">
      <c r="A32" t="str">
        <f t="array" ref="A32:G32">VLOOKUP(cleaned_helpdesk_tickets!B32,cleaned_helpdesk_tickets!$B$2:$X$195,{3,4,5,6,8,21,22,23},0)</f>
        <v>End date element entries for 300 Employees</v>
      </c>
      <c r="B32" t="str">
        <v>Melody Thompson</v>
      </c>
      <c r="C32" t="str">
        <v>mthompson@yahoo.com</v>
      </c>
      <c r="D32" t="str">
        <v>High</v>
      </c>
      <c r="E32" t="str">
        <v>Request</v>
      </c>
      <c r="F32" t="str">
        <v>New Ticket</v>
      </c>
      <c r="G32" t="str">
        <v>No SLA for Request</v>
      </c>
    </row>
    <row r="33" spans="1:7" x14ac:dyDescent="0.2">
      <c r="A33" t="str">
        <f t="array" ref="A33:G33">VLOOKUP(cleaned_helpdesk_tickets!B33,cleaned_helpdesk_tickets!$B$2:$X$195,{3,4,5,6,8,21,22,23},0)</f>
        <v>Slowdown in JDE Prod</v>
      </c>
      <c r="B33" t="str">
        <v>Melody Thompson</v>
      </c>
      <c r="C33" t="str">
        <v>mthompson@yahoo.com</v>
      </c>
      <c r="D33" t="str">
        <v>High</v>
      </c>
      <c r="E33" t="str">
        <v>Incident / Problem</v>
      </c>
      <c r="F33" t="str">
        <v>New Ticket</v>
      </c>
      <c r="G33">
        <v>44169</v>
      </c>
    </row>
    <row r="34" spans="1:7" x14ac:dyDescent="0.2">
      <c r="A34" t="str">
        <f t="array" ref="A34:G34">VLOOKUP(cleaned_helpdesk_tickets!B34,cleaned_helpdesk_tickets!$B$2:$X$195,{3,4,5,6,8,21,22,23},0)</f>
        <v>Errors in ODSM</v>
      </c>
      <c r="B34" t="str">
        <v>Jasper John</v>
      </c>
      <c r="C34" t="str">
        <v>jasper.john@gmail.com</v>
      </c>
      <c r="D34" t="str">
        <v>High</v>
      </c>
      <c r="E34" t="str">
        <v>Incident / Problem</v>
      </c>
      <c r="F34" t="str">
        <v>New Ticket</v>
      </c>
      <c r="G34">
        <v>44197</v>
      </c>
    </row>
    <row r="35" spans="1:7" x14ac:dyDescent="0.2">
      <c r="A35" t="str">
        <f t="array" ref="A35:G35">VLOOKUP(cleaned_helpdesk_tickets!B35,cleaned_helpdesk_tickets!$B$2:$X$195,{3,4,5,6,8,21,22,23},0)</f>
        <v>12/01/2020 11:58AM ODSM Login Issue</v>
      </c>
      <c r="B35" t="str">
        <v>Aurora Miller</v>
      </c>
      <c r="C35" t="str">
        <v>aurora.miller@outlook.com</v>
      </c>
      <c r="D35" t="str">
        <v>High</v>
      </c>
      <c r="E35" t="str">
        <v>Incident / Problem</v>
      </c>
      <c r="F35" t="str">
        <v xml:space="preserve">Open </v>
      </c>
      <c r="G35">
        <v>44180</v>
      </c>
    </row>
    <row r="36" spans="1:7" x14ac:dyDescent="0.2">
      <c r="A36" t="str">
        <f t="array" ref="A36:G36">VLOOKUP(cleaned_helpdesk_tickets!B36,cleaned_helpdesk_tickets!$B$2:$X$195,{3,4,5,6,8,21,22,23},0)</f>
        <v xml:space="preserve">12/03/2020 11:37AM ODSM Issue </v>
      </c>
      <c r="B36" t="str">
        <v>Aurora Miller</v>
      </c>
      <c r="C36" t="str">
        <v>aurora.miller@outlook.com</v>
      </c>
      <c r="D36" t="str">
        <v>High</v>
      </c>
      <c r="E36" t="str">
        <v>Incident / Problem</v>
      </c>
      <c r="F36" t="str">
        <v xml:space="preserve">Open </v>
      </c>
      <c r="G36">
        <v>44180</v>
      </c>
    </row>
    <row r="37" spans="1:7" x14ac:dyDescent="0.2">
      <c r="A37" t="str">
        <f t="array" ref="A37:G37">VLOOKUP(cleaned_helpdesk_tickets!B37,cleaned_helpdesk_tickets!$B$2:$X$195,{3,4,5,6,8,21,22,23},0)</f>
        <v>Create Accounting - Accounting Class Error</v>
      </c>
      <c r="B37" t="str">
        <v>Kimberly Jones</v>
      </c>
      <c r="C37" t="str">
        <v>kjones@outlook.com</v>
      </c>
      <c r="D37" t="str">
        <v>High</v>
      </c>
      <c r="E37" t="str">
        <v>Incident / Problem</v>
      </c>
      <c r="F37" t="str">
        <v>New Ticket</v>
      </c>
      <c r="G37">
        <v>44102</v>
      </c>
    </row>
    <row r="38" spans="1:7" x14ac:dyDescent="0.2">
      <c r="A38" t="str">
        <f t="array" ref="A38:G38">VLOOKUP(cleaned_helpdesk_tickets!B38,cleaned_helpdesk_tickets!$B$2:$X$195,{3,4,5,6,8,21,22,23},0)</f>
        <v>APP-SQLAP-10000 in Payables Module</v>
      </c>
      <c r="B38" t="str">
        <v>Kenex Willows</v>
      </c>
      <c r="C38" t="str">
        <v>kwillows@yahoo.com</v>
      </c>
      <c r="D38" t="str">
        <v>High</v>
      </c>
      <c r="E38" t="str">
        <v>Request</v>
      </c>
      <c r="F38" t="str">
        <v>Close Ticket</v>
      </c>
      <c r="G38" t="str">
        <v>No SLA for Request</v>
      </c>
    </row>
    <row r="39" spans="1:7" x14ac:dyDescent="0.2">
      <c r="A39" t="str">
        <f t="array" ref="A39:G39">VLOOKUP(cleaned_helpdesk_tickets!B39,cleaned_helpdesk_tickets!$B$2:$X$195,{3,4,5,6,8,21,22,23},0)</f>
        <v>VPN Setup</v>
      </c>
      <c r="B39" t="str">
        <v>Tomi Yamamoto</v>
      </c>
      <c r="C39" t="str">
        <v>tyamamoto@gmail.com</v>
      </c>
      <c r="D39" t="str">
        <v>High</v>
      </c>
      <c r="E39" t="str">
        <v>Request</v>
      </c>
      <c r="F39" t="str">
        <v>New Ticket</v>
      </c>
      <c r="G39" t="str">
        <v>No SLA for Request</v>
      </c>
    </row>
    <row r="40" spans="1:7" x14ac:dyDescent="0.2">
      <c r="A40" t="str">
        <f t="array" ref="A40:G40">VLOOKUP(cleaned_helpdesk_tickets!B40,cleaned_helpdesk_tickets!$B$2:$X$195,{3,4,5,6,8,21,22,23},0)</f>
        <v>Cannot Generate report after DB Downgrade</v>
      </c>
      <c r="B40" t="str">
        <v>Aurora Miller</v>
      </c>
      <c r="C40" t="str">
        <v>aurora.miller@outlook.com</v>
      </c>
      <c r="D40" t="str">
        <v>High</v>
      </c>
      <c r="E40" t="str">
        <v>Incident / Problem</v>
      </c>
      <c r="F40" t="str">
        <v>New Ticket</v>
      </c>
      <c r="G40">
        <v>44112</v>
      </c>
    </row>
    <row r="41" spans="1:7" x14ac:dyDescent="0.2">
      <c r="A41" t="str">
        <f t="array" ref="A41:G41">VLOOKUP(cleaned_helpdesk_tickets!B41,cleaned_helpdesk_tickets!$B$2:$X$195,{3,4,5,6,8,21,22,23},0)</f>
        <v>Web ADI Issue</v>
      </c>
      <c r="B41" t="str">
        <v>Kimberly Jones</v>
      </c>
      <c r="C41" t="str">
        <v>kjones@outlook.com</v>
      </c>
      <c r="D41" t="str">
        <v>High</v>
      </c>
      <c r="E41" t="str">
        <v>Incident / Problem</v>
      </c>
      <c r="F41" t="str">
        <v>New Ticket</v>
      </c>
      <c r="G41">
        <v>44069</v>
      </c>
    </row>
    <row r="42" spans="1:7" x14ac:dyDescent="0.2">
      <c r="A42" t="str">
        <f t="array" ref="A42:G42">VLOOKUP(cleaned_helpdesk_tickets!B42,cleaned_helpdesk_tickets!$B$2:$X$195,{3,4,5,6,8,21,22,23},0)</f>
        <v>Error still occured in BEE Spreadsheet page</v>
      </c>
      <c r="B42" t="str">
        <v>Melody Thompson</v>
      </c>
      <c r="C42" t="str">
        <v>mthompson@yahoo.com</v>
      </c>
      <c r="D42" t="str">
        <v>High</v>
      </c>
      <c r="E42" t="str">
        <v>Incident / Problem</v>
      </c>
      <c r="F42" t="str">
        <v>New Ticket</v>
      </c>
      <c r="G42">
        <v>44075</v>
      </c>
    </row>
    <row r="43" spans="1:7" x14ac:dyDescent="0.2">
      <c r="A43" t="str">
        <f t="array" ref="A43:G43">VLOOKUP(cleaned_helpdesk_tickets!B43,cleaned_helpdesk_tickets!$B$2:$X$195,{3,4,5,6,8,21,22,23},0)</f>
        <v>Oracle Web ADI: Fatal Error</v>
      </c>
      <c r="B43" t="str">
        <v>Kimberly Jones</v>
      </c>
      <c r="C43" t="str">
        <v>kjones@outlook.com</v>
      </c>
      <c r="D43" t="str">
        <v>High</v>
      </c>
      <c r="E43" t="str">
        <v>Incident / Problem</v>
      </c>
      <c r="F43" t="str">
        <v>Close Ticket</v>
      </c>
      <c r="G43">
        <v>44036</v>
      </c>
    </row>
    <row r="44" spans="1:7" x14ac:dyDescent="0.2">
      <c r="A44" t="str">
        <f t="array" ref="A44:G44">VLOOKUP(cleaned_helpdesk_tickets!B44,cleaned_helpdesk_tickets!$B$2:$X$195,{3,4,5,6,8,21,22,23},0)</f>
        <v>Error page in BEE spreadsheet Interface</v>
      </c>
      <c r="B44" t="str">
        <v>Melody Thompson</v>
      </c>
      <c r="C44" t="str">
        <v>mthompson@yahoo.com</v>
      </c>
      <c r="D44" t="str">
        <v>High</v>
      </c>
      <c r="E44" t="str">
        <v>Incident / Problem</v>
      </c>
      <c r="F44" t="str">
        <v>Close Ticket</v>
      </c>
      <c r="G44">
        <v>44028</v>
      </c>
    </row>
    <row r="45" spans="1:7" x14ac:dyDescent="0.2">
      <c r="A45" t="str">
        <f t="array" ref="A45:G45">VLOOKUP(cleaned_helpdesk_tickets!B45,cleaned_helpdesk_tickets!$B$2:$X$195,{3,4,5,6,8,21,22,23},0)</f>
        <v>URL Attachment - Authority to Fill</v>
      </c>
      <c r="B45" t="str">
        <v>Troy Daniels</v>
      </c>
      <c r="C45" t="str">
        <v>troy.daniels@outlook.com</v>
      </c>
      <c r="D45" t="str">
        <v>High</v>
      </c>
      <c r="E45" t="str">
        <v>Incident / Problem</v>
      </c>
      <c r="F45" t="str">
        <v>New Ticket</v>
      </c>
      <c r="G45">
        <v>44005</v>
      </c>
    </row>
    <row r="46" spans="1:7" x14ac:dyDescent="0.2">
      <c r="A46" t="str">
        <f t="array" ref="A46:G46">VLOOKUP(cleaned_helpdesk_tickets!B46,cleaned_helpdesk_tickets!$B$2:$X$195,{3,4,5,6,8,21,22,23},0)</f>
        <v>Cannot access JDE-SIT in MAC</v>
      </c>
      <c r="B46" t="str">
        <v>Melody Thompson</v>
      </c>
      <c r="C46" t="str">
        <v>mthompson@yahoo.com</v>
      </c>
      <c r="D46" t="str">
        <v>Normal</v>
      </c>
      <c r="E46" t="str">
        <v>Incident / Problem</v>
      </c>
      <c r="F46" t="str">
        <v>Close Ticket</v>
      </c>
      <c r="G46">
        <v>44293</v>
      </c>
    </row>
    <row r="47" spans="1:7" x14ac:dyDescent="0.2">
      <c r="A47" t="str">
        <f t="array" ref="A47:G47">VLOOKUP(cleaned_helpdesk_tickets!B47,cleaned_helpdesk_tickets!$B$2:$X$195,{3,4,5,6,8,21,22,23},0)</f>
        <v>Employee Legislative Information - Mismatch</v>
      </c>
      <c r="B47" t="str">
        <v>Troy Daniels</v>
      </c>
      <c r="C47" t="str">
        <v>troy.daniels@outlook.com</v>
      </c>
      <c r="D47" t="str">
        <v>Normal</v>
      </c>
      <c r="E47" t="str">
        <v>Incident / Problem</v>
      </c>
      <c r="F47" t="str">
        <v>New Ticket</v>
      </c>
      <c r="G47">
        <v>44258</v>
      </c>
    </row>
    <row r="48" spans="1:7" x14ac:dyDescent="0.2">
      <c r="A48" t="str">
        <f t="array" ref="A48:G48">VLOOKUP(cleaned_helpdesk_tickets!B48,cleaned_helpdesk_tickets!$B$2:$X$195,{3,4,5,6,8,21,22,23},0)</f>
        <v>Cannot open attachment in JDE SIT</v>
      </c>
      <c r="B48" t="str">
        <v>Erick White</v>
      </c>
      <c r="C48" t="str">
        <v>ewhite@yahoo.com</v>
      </c>
      <c r="D48" t="str">
        <v>Normal</v>
      </c>
      <c r="E48" t="str">
        <v>Incident / Problem</v>
      </c>
      <c r="F48" t="str">
        <v>New Ticket</v>
      </c>
      <c r="G48">
        <v>44301</v>
      </c>
    </row>
    <row r="49" spans="1:7" x14ac:dyDescent="0.2">
      <c r="A49" t="str">
        <f t="array" ref="A49:G49">VLOOKUP(cleaned_helpdesk_tickets!B49,cleaned_helpdesk_tickets!$B$2:$X$195,{3,4,5,6,8,21,22,23},0)</f>
        <v>STUCK PR and PPMP Approval</v>
      </c>
      <c r="B49" t="str">
        <v>Riza Richardson</v>
      </c>
      <c r="C49" t="str">
        <v>rrichardson@mailinator.com</v>
      </c>
      <c r="D49" t="str">
        <v>Normal</v>
      </c>
      <c r="E49" t="str">
        <v>Incident / Problem</v>
      </c>
      <c r="F49" t="str">
        <v>Close Ticket</v>
      </c>
      <c r="G49">
        <v>44161</v>
      </c>
    </row>
    <row r="50" spans="1:7" x14ac:dyDescent="0.2">
      <c r="A50" t="str">
        <f t="array" ref="A50:G50">VLOOKUP(cleaned_helpdesk_tickets!B50,cleaned_helpdesk_tickets!$B$2:$X$195,{3,4,5,6,8,21,22,23},0)</f>
        <v>How to run SQL package</v>
      </c>
      <c r="B50" t="str">
        <v>Melody Thompson</v>
      </c>
      <c r="C50" t="str">
        <v>mthompson@yahoo.com</v>
      </c>
      <c r="D50" t="str">
        <v>Normal</v>
      </c>
      <c r="E50" t="str">
        <v>Request</v>
      </c>
      <c r="F50" t="str">
        <v>New Ticket</v>
      </c>
      <c r="G50" t="str">
        <v>No SLA for Request</v>
      </c>
    </row>
    <row r="51" spans="1:7" x14ac:dyDescent="0.2">
      <c r="A51" t="str">
        <f t="array" ref="A51:G51">VLOOKUP(cleaned_helpdesk_tickets!B51,cleaned_helpdesk_tickets!$B$2:$X$195,{3,4,5,6,8,21,22,23},0)</f>
        <v>Display footer on generated report.</v>
      </c>
      <c r="B51" t="str">
        <v>Marvin Peters</v>
      </c>
      <c r="C51" t="str">
        <v>mpeters@outlook.com</v>
      </c>
      <c r="D51" t="str">
        <v>Normal</v>
      </c>
      <c r="E51" t="str">
        <v>Request</v>
      </c>
      <c r="F51" t="str">
        <v>New Ticket</v>
      </c>
      <c r="G51" t="str">
        <v>No SLA for Request</v>
      </c>
    </row>
    <row r="52" spans="1:7" x14ac:dyDescent="0.2">
      <c r="A52" t="str">
        <f t="array" ref="A52:G52">VLOOKUP(cleaned_helpdesk_tickets!B52,cleaned_helpdesk_tickets!$B$2:$X$195,{3,4,5,6,8,21,22,23},0)</f>
        <v>Deferred PO Transactions</v>
      </c>
      <c r="B52" t="str">
        <v>Riza Richardson</v>
      </c>
      <c r="C52" t="str">
        <v>rrichardson@mailinator.com</v>
      </c>
      <c r="D52" t="str">
        <v>Normal</v>
      </c>
      <c r="E52" t="str">
        <v>Incident / Problem</v>
      </c>
      <c r="F52" t="str">
        <v>New Ticket</v>
      </c>
      <c r="G52">
        <v>43963</v>
      </c>
    </row>
    <row r="53" spans="1:7" x14ac:dyDescent="0.2">
      <c r="A53" t="str">
        <f t="array" ref="A53:G53">VLOOKUP(cleaned_helpdesk_tickets!B53,cleaned_helpdesk_tickets!$B$2:$X$195,{3,4,5,6,8,21,22,23},0)</f>
        <v>BEE Spreadsheet Issue</v>
      </c>
      <c r="B53" t="str">
        <v>Melody Thompson</v>
      </c>
      <c r="C53" t="str">
        <v>mthompson@yahoo.com</v>
      </c>
      <c r="D53" t="str">
        <v>Normal</v>
      </c>
      <c r="E53" t="str">
        <v>Incident / Problem</v>
      </c>
      <c r="F53" t="str">
        <v>New Ticket</v>
      </c>
      <c r="G53">
        <v>44286</v>
      </c>
    </row>
    <row r="54" spans="1:7" x14ac:dyDescent="0.2">
      <c r="A54" t="str">
        <f t="array" ref="A54:G54">VLOOKUP(cleaned_helpdesk_tickets!B54,cleaned_helpdesk_tickets!$B$2:$X$195,{3,4,5,6,8,21,22,23},0)</f>
        <v>How to prevent our API to SQL injection</v>
      </c>
      <c r="B54" t="str">
        <v>Aurora Miller</v>
      </c>
      <c r="C54" t="str">
        <v>aurora.miller@outlook.com</v>
      </c>
      <c r="D54" t="str">
        <v>Normal</v>
      </c>
      <c r="E54" t="str">
        <v>Request</v>
      </c>
      <c r="F54" t="str">
        <v>New Ticket</v>
      </c>
      <c r="G54" t="str">
        <v>No SLA for Request</v>
      </c>
    </row>
    <row r="55" spans="1:7" x14ac:dyDescent="0.2">
      <c r="A55" t="str">
        <f t="array" ref="A55:G55">VLOOKUP(cleaned_helpdesk_tickets!B55,cleaned_helpdesk_tickets!$B$2:$X$195,{3,4,5,6,8,21,22,23},0)</f>
        <v xml:space="preserve">JDE Payables UPMin Attachment </v>
      </c>
      <c r="B55" t="str">
        <v>Erick White</v>
      </c>
      <c r="C55" t="str">
        <v>ewhite@yahoo.com</v>
      </c>
      <c r="D55" t="str">
        <v>Normal</v>
      </c>
      <c r="E55" t="str">
        <v>Incident / Problem</v>
      </c>
      <c r="F55" t="str">
        <v>New Ticket</v>
      </c>
      <c r="G55">
        <v>44267</v>
      </c>
    </row>
    <row r="56" spans="1:7" x14ac:dyDescent="0.2">
      <c r="A56" t="str">
        <f t="array" ref="A56:G56">VLOOKUP(cleaned_helpdesk_tickets!B56,cleaned_helpdesk_tickets!$B$2:$X$195,{3,4,5,6,8,21,22,23},0)</f>
        <v>Optimize the created Query.</v>
      </c>
      <c r="B56" t="str">
        <v>Marvin Peters</v>
      </c>
      <c r="C56" t="str">
        <v>mpeters@outlook.com</v>
      </c>
      <c r="D56" t="str">
        <v>Normal</v>
      </c>
      <c r="E56" t="str">
        <v>Request</v>
      </c>
      <c r="F56" t="str">
        <v>New Ticket</v>
      </c>
      <c r="G56" t="str">
        <v>No SLA for Request</v>
      </c>
    </row>
    <row r="57" spans="1:7" x14ac:dyDescent="0.2">
      <c r="A57" t="str">
        <f t="array" ref="A57:G57">VLOOKUP(cleaned_helpdesk_tickets!B57,cleaned_helpdesk_tickets!$B$2:$X$195,{3,4,5,6,8,21,22,23},0)</f>
        <v>Creation of User for Integration Broker permission</v>
      </c>
      <c r="B57" t="str">
        <v>Aurora Miller</v>
      </c>
      <c r="C57" t="str">
        <v>aurora.miller@outlook.com</v>
      </c>
      <c r="D57" t="str">
        <v>Normal</v>
      </c>
      <c r="E57" t="str">
        <v>Incident / Problem</v>
      </c>
      <c r="F57" t="str">
        <v>New Ticket</v>
      </c>
      <c r="G57">
        <v>44299</v>
      </c>
    </row>
    <row r="58" spans="1:7" x14ac:dyDescent="0.2">
      <c r="A58" t="str">
        <f t="array" ref="A58:G58">VLOOKUP(cleaned_helpdesk_tickets!B58,cleaned_helpdesk_tickets!$B$2:$X$195,{3,4,5,6,8,21,22,23},0)</f>
        <v>Appraisal Issue</v>
      </c>
      <c r="B58" t="str">
        <v>Jane Wilberts</v>
      </c>
      <c r="C58" t="str">
        <v>jwilberts@mailinator.com</v>
      </c>
      <c r="D58" t="str">
        <v>Normal</v>
      </c>
      <c r="E58" t="str">
        <v>Incident / Problem</v>
      </c>
      <c r="F58" t="str">
        <v>New Ticket</v>
      </c>
      <c r="G58">
        <v>44279</v>
      </c>
    </row>
    <row r="59" spans="1:7" x14ac:dyDescent="0.2">
      <c r="A59" t="str">
        <f t="array" ref="A59:G59">VLOOKUP(cleaned_helpdesk_tickets!B59,cleaned_helpdesk_tickets!$B$2:$X$195,{3,4,5,6,8,21,22,23},0)</f>
        <v>Past due balance posted in Student Center</v>
      </c>
      <c r="B59" t="str">
        <v>Marvin Peters</v>
      </c>
      <c r="C59" t="str">
        <v>mpeters@outlook.com</v>
      </c>
      <c r="D59" t="str">
        <v>Normal</v>
      </c>
      <c r="E59" t="str">
        <v>Request</v>
      </c>
      <c r="F59" t="str">
        <v>Close Ticket</v>
      </c>
      <c r="G59" t="str">
        <v>No SLA for Request</v>
      </c>
    </row>
    <row r="60" spans="1:7" x14ac:dyDescent="0.2">
      <c r="A60" t="str">
        <f t="array" ref="A60:G60">VLOOKUP(cleaned_helpdesk_tickets!B60,cleaned_helpdesk_tickets!$B$2:$X$195,{3,4,5,6,8,21,22,23},0)</f>
        <v>How to whitelist domain name in SAP API</v>
      </c>
      <c r="B60" t="str">
        <v>Aurora Miller</v>
      </c>
      <c r="C60" t="str">
        <v>aurora.miller@outlook.com</v>
      </c>
      <c r="D60" t="str">
        <v>Normal</v>
      </c>
      <c r="E60" t="str">
        <v>Request</v>
      </c>
      <c r="F60" t="str">
        <v>New Ticket</v>
      </c>
      <c r="G60" t="str">
        <v>No SLA for Request</v>
      </c>
    </row>
    <row r="61" spans="1:7" x14ac:dyDescent="0.2">
      <c r="A61" t="str">
        <f t="array" ref="A61:G61">VLOOKUP(cleaned_helpdesk_tickets!B61,cleaned_helpdesk_tickets!$B$2:$X$195,{3,4,5,6,8,21,22,23},0)</f>
        <v>Creation of Separate nodes</v>
      </c>
      <c r="B61" t="str">
        <v>Aurora Miller</v>
      </c>
      <c r="C61" t="str">
        <v>aurora.miller@outlook.com</v>
      </c>
      <c r="D61" t="str">
        <v>Normal</v>
      </c>
      <c r="E61" t="str">
        <v>Request</v>
      </c>
      <c r="F61" t="str">
        <v>New Ticket</v>
      </c>
      <c r="G61" t="str">
        <v>No SLA for Request</v>
      </c>
    </row>
    <row r="62" spans="1:7" x14ac:dyDescent="0.2">
      <c r="A62" t="str">
        <f t="array" ref="A62:G62">VLOOKUP(cleaned_helpdesk_tickets!B62,cleaned_helpdesk_tickets!$B$2:$X$195,{3,4,5,6,8,21,22,23},0)</f>
        <v>Post Issue - SAP Slow Performance</v>
      </c>
      <c r="B62" t="str">
        <v>Aurora Miller</v>
      </c>
      <c r="C62" t="str">
        <v>aurora.miller@outlook.com</v>
      </c>
      <c r="D62" t="str">
        <v>Normal</v>
      </c>
      <c r="E62" t="str">
        <v>Incident / Problem</v>
      </c>
      <c r="F62" t="str">
        <v>Close Ticket</v>
      </c>
      <c r="G62">
        <v>44286</v>
      </c>
    </row>
    <row r="63" spans="1:7" x14ac:dyDescent="0.2">
      <c r="A63" t="str">
        <f t="array" ref="A63:G63">VLOOKUP(cleaned_helpdesk_tickets!B63,cleaned_helpdesk_tickets!$B$2:$X$195,{3,4,5,6,8,21,22,23},0)</f>
        <v>Loading upon saving Expression on Query Manager</v>
      </c>
      <c r="B63" t="str">
        <v>Marvin Peters</v>
      </c>
      <c r="C63" t="str">
        <v>mpeters@outlook.com</v>
      </c>
      <c r="D63" t="str">
        <v>Normal</v>
      </c>
      <c r="E63" t="str">
        <v>Incident / Problem</v>
      </c>
      <c r="F63" t="str">
        <v>New Ticket</v>
      </c>
      <c r="G63">
        <v>44279</v>
      </c>
    </row>
    <row r="64" spans="1:7" x14ac:dyDescent="0.2">
      <c r="A64" t="str">
        <f t="array" ref="A64:G64">VLOOKUP(cleaned_helpdesk_tickets!B64,cleaned_helpdesk_tickets!$B$2:$X$195,{3,4,5,6,8,21,22,23},0)</f>
        <v>Past due balance posted in Student Center</v>
      </c>
      <c r="B64" t="str">
        <v>Marvin Peters</v>
      </c>
      <c r="C64" t="str">
        <v>mpeters@outlook.com</v>
      </c>
      <c r="D64" t="str">
        <v>Normal</v>
      </c>
      <c r="E64" t="str">
        <v>Incident / Problem</v>
      </c>
      <c r="F64" t="str">
        <v>Close Ticket</v>
      </c>
      <c r="G64">
        <v>44279</v>
      </c>
    </row>
    <row r="65" spans="1:7" x14ac:dyDescent="0.2">
      <c r="A65" t="str">
        <f t="array" ref="A65:G65">VLOOKUP(cleaned_helpdesk_tickets!B65,cleaned_helpdesk_tickets!$B$2:$X$195,{3,4,5,6,8,21,22,23},0)</f>
        <v xml:space="preserve">Integration Broker Issue </v>
      </c>
      <c r="B65" t="str">
        <v>Aurora Miller</v>
      </c>
      <c r="C65" t="str">
        <v>aurora.miller@outlook.com</v>
      </c>
      <c r="D65" t="str">
        <v>Normal</v>
      </c>
      <c r="E65" t="str">
        <v>Incident / Problem</v>
      </c>
      <c r="F65" t="str">
        <v>Close Ticket</v>
      </c>
      <c r="G65">
        <v>44249</v>
      </c>
    </row>
    <row r="66" spans="1:7" x14ac:dyDescent="0.2">
      <c r="A66" t="str">
        <f t="array" ref="A66:G66">VLOOKUP(cleaned_helpdesk_tickets!B66,cleaned_helpdesk_tickets!$B$2:$X$195,{3,4,5,6,8,21,22,23},0)</f>
        <v xml:space="preserve">Java Web Start Implementation </v>
      </c>
      <c r="B66" t="str">
        <v>Kimberly Jones</v>
      </c>
      <c r="C66" t="str">
        <v>kjones@outlook.com</v>
      </c>
      <c r="D66" t="str">
        <v>Normal</v>
      </c>
      <c r="E66" t="str">
        <v>Incident / Problem</v>
      </c>
      <c r="F66" t="str">
        <v>New Ticket</v>
      </c>
      <c r="G66">
        <v>44158</v>
      </c>
    </row>
    <row r="67" spans="1:7" x14ac:dyDescent="0.2">
      <c r="A67" t="str">
        <f t="array" ref="A67:G67">VLOOKUP(cleaned_helpdesk_tickets!B67,cleaned_helpdesk_tickets!$B$2:$X$195,{3,4,5,6,8,21,22,23},0)</f>
        <v>Cloudflare blocked uploading xml</v>
      </c>
      <c r="B67" t="str">
        <v>Erick White</v>
      </c>
      <c r="C67" t="str">
        <v>ewhite@yahoo.com</v>
      </c>
      <c r="D67" t="str">
        <v>Normal</v>
      </c>
      <c r="E67" t="str">
        <v>Incident / Problem</v>
      </c>
      <c r="F67" t="str">
        <v>New Ticket</v>
      </c>
      <c r="G67">
        <v>44288</v>
      </c>
    </row>
    <row r="68" spans="1:7" x14ac:dyDescent="0.2">
      <c r="A68" t="str">
        <f t="array" ref="A68:G68">VLOOKUP(cleaned_helpdesk_tickets!B68,cleaned_helpdesk_tickets!$B$2:$X$195,{3,4,5,6,8,21,22,23},0)</f>
        <v>Unable to Attach Update XML file in Data Def</v>
      </c>
      <c r="B68" t="str">
        <v>Kian Rogers</v>
      </c>
      <c r="C68" t="str">
        <v>krogers@mailinator.com</v>
      </c>
      <c r="D68" t="str">
        <v>Normal</v>
      </c>
      <c r="E68" t="str">
        <v>Incident / Problem</v>
      </c>
      <c r="F68" t="str">
        <v>New Ticket</v>
      </c>
      <c r="G68">
        <v>44256</v>
      </c>
    </row>
    <row r="69" spans="1:7" x14ac:dyDescent="0.2">
      <c r="A69" t="str">
        <f t="array" ref="A69:G69">VLOOKUP(cleaned_helpdesk_tickets!B69,cleaned_helpdesk_tickets!$B$2:$X$195,{3,4,5,6,8,21,22,23},0)</f>
        <v>RetroPay Report not displaying in PDF</v>
      </c>
      <c r="B69" t="str">
        <v>Melody Thompson</v>
      </c>
      <c r="C69" t="str">
        <v>mthompson@yahoo.com</v>
      </c>
      <c r="D69" t="str">
        <v>Normal</v>
      </c>
      <c r="E69" t="str">
        <v>Incident / Problem</v>
      </c>
      <c r="F69" t="str">
        <v>Close Ticket</v>
      </c>
      <c r="G69">
        <v>44194</v>
      </c>
    </row>
    <row r="70" spans="1:7" x14ac:dyDescent="0.2">
      <c r="A70" t="str">
        <f t="array" ref="A70:G70">VLOOKUP(cleaned_helpdesk_tickets!B70,cleaned_helpdesk_tickets!$B$2:$X$195,{3,4,5,6,8,21,22,23},0)</f>
        <v>1900 emails from JDE workflow notif mailer 2/22/21</v>
      </c>
      <c r="B70" t="str">
        <v>Erick White</v>
      </c>
      <c r="C70" t="str">
        <v>ewhite@yahoo.com</v>
      </c>
      <c r="D70" t="str">
        <v>Normal</v>
      </c>
      <c r="E70" t="str">
        <v>Incident / Problem</v>
      </c>
      <c r="F70" t="str">
        <v>New Ticket</v>
      </c>
      <c r="G70">
        <v>44273</v>
      </c>
    </row>
    <row r="71" spans="1:7" x14ac:dyDescent="0.2">
      <c r="A71" t="str">
        <f t="array" ref="A71:G71">VLOOKUP(cleaned_helpdesk_tickets!B71,cleaned_helpdesk_tickets!$B$2:$X$195,{3,4,5,6,8,21,22,23},0)</f>
        <v>DV Approval Error</v>
      </c>
      <c r="B71" t="str">
        <v>Kimberly Jones</v>
      </c>
      <c r="C71" t="str">
        <v>kjones@outlook.com</v>
      </c>
      <c r="D71" t="str">
        <v>Normal</v>
      </c>
      <c r="E71" t="str">
        <v>Incident / Problem</v>
      </c>
      <c r="F71" t="str">
        <v>New Ticket</v>
      </c>
      <c r="G71">
        <v>44026</v>
      </c>
    </row>
    <row r="72" spans="1:7" x14ac:dyDescent="0.2">
      <c r="A72" t="str">
        <f t="array" ref="A72:G72">VLOOKUP(cleaned_helpdesk_tickets!B72,cleaned_helpdesk_tickets!$B$2:$X$195,{3,4,5,6,8,21,22,23},0)</f>
        <v>Expression output on Query Manager,</v>
      </c>
      <c r="B72" t="str">
        <v>Marvin Peters</v>
      </c>
      <c r="C72" t="str">
        <v>mpeters@outlook.com</v>
      </c>
      <c r="D72" t="str">
        <v>Normal</v>
      </c>
      <c r="E72" t="str">
        <v>Incident / Problem</v>
      </c>
      <c r="F72" t="str">
        <v>Close Ticket</v>
      </c>
      <c r="G72">
        <v>44287</v>
      </c>
    </row>
    <row r="73" spans="1:7" x14ac:dyDescent="0.2">
      <c r="A73" t="str">
        <f t="array" ref="A73:G73">VLOOKUP(cleaned_helpdesk_tickets!B73,cleaned_helpdesk_tickets!$B$2:$X$195,{3,4,5,6,8,21,22,23},0)</f>
        <v>Tablespace Issue</v>
      </c>
      <c r="B73" t="str">
        <v>John Brown</v>
      </c>
      <c r="C73" t="str">
        <v>jbrown@outlook.com</v>
      </c>
      <c r="D73" t="str">
        <v>Normal</v>
      </c>
      <c r="E73" t="str">
        <v>Request</v>
      </c>
      <c r="F73" t="str">
        <v>New Ticket</v>
      </c>
      <c r="G73" t="str">
        <v>No SLA for Request</v>
      </c>
    </row>
    <row r="74" spans="1:7" x14ac:dyDescent="0.2">
      <c r="A74" t="str">
        <f t="array" ref="A74:G74">VLOOKUP(cleaned_helpdesk_tickets!B74,cleaned_helpdesk_tickets!$B$2:$X$195,{3,4,5,6,8,21,22,23},0)</f>
        <v>Cannot Terminate Employment</v>
      </c>
      <c r="B74" t="str">
        <v>Melody Thompson</v>
      </c>
      <c r="C74" t="str">
        <v>mthompson@yahoo.com</v>
      </c>
      <c r="D74" t="str">
        <v>Normal</v>
      </c>
      <c r="E74" t="str">
        <v>Incident / Problem</v>
      </c>
      <c r="F74" t="str">
        <v>Close Ticket</v>
      </c>
      <c r="G74">
        <v>44043</v>
      </c>
    </row>
    <row r="75" spans="1:7" x14ac:dyDescent="0.2">
      <c r="A75" t="str">
        <f t="array" ref="A75:G75">VLOOKUP(cleaned_helpdesk_tickets!B75,cleaned_helpdesk_tickets!$B$2:$X$195,{3,4,5,6,8,21,22,23},0)</f>
        <v>Special Leave Issues</v>
      </c>
      <c r="B75" t="str">
        <v>Kian Rogers</v>
      </c>
      <c r="C75" t="str">
        <v>krogers@mailinator.com</v>
      </c>
      <c r="D75" t="str">
        <v>Normal</v>
      </c>
      <c r="E75" t="str">
        <v>Incident / Problem</v>
      </c>
      <c r="F75" t="str">
        <v>Close Ticket</v>
      </c>
      <c r="G75">
        <v>44278</v>
      </c>
    </row>
    <row r="76" spans="1:7" x14ac:dyDescent="0.2">
      <c r="A76" t="str">
        <f t="array" ref="A76:G76">VLOOKUP(cleaned_helpdesk_tickets!B76,cleaned_helpdesk_tickets!$B$2:$X$195,{3,4,5,6,8,21,22,23},0)</f>
        <v>Locked Out OpenVPN Account</v>
      </c>
      <c r="B76" t="str">
        <v>Cherie Mercurie</v>
      </c>
      <c r="C76" t="str">
        <v>cmercurie@outlook.com</v>
      </c>
      <c r="D76" t="str">
        <v>Normal</v>
      </c>
      <c r="E76" t="str">
        <v>Request</v>
      </c>
      <c r="F76" t="str">
        <v>Close Ticket</v>
      </c>
      <c r="G76" t="str">
        <v>No SLA for Request</v>
      </c>
    </row>
    <row r="77" spans="1:7" x14ac:dyDescent="0.2">
      <c r="A77" t="str">
        <f t="array" ref="A77:G77">VLOOKUP(cleaned_helpdesk_tickets!B77,cleaned_helpdesk_tickets!$B$2:$X$195,{3,4,5,6,8,21,22,23},0)</f>
        <v>[Test Only]:::SAP Reset Password</v>
      </c>
      <c r="B77" t="str">
        <v>Cherie Mercurie</v>
      </c>
      <c r="C77" t="str">
        <v>cmercurie@outlook.com</v>
      </c>
      <c r="D77" t="str">
        <v>Normal</v>
      </c>
      <c r="E77" t="str">
        <v>Request</v>
      </c>
      <c r="F77" t="str">
        <v>New Ticket</v>
      </c>
      <c r="G77" t="str">
        <v>No SLA for Request</v>
      </c>
    </row>
    <row r="78" spans="1:7" x14ac:dyDescent="0.2">
      <c r="A78" t="str">
        <f t="array" ref="A78:G78">VLOOKUP(cleaned_helpdesk_tickets!B78,cleaned_helpdesk_tickets!$B$2:$X$195,{3,4,5,6,8,21,22,23},0)</f>
        <v>[Test Only]:::[SAP]Page not available</v>
      </c>
      <c r="B78" t="str">
        <v>Cherie Mercurie</v>
      </c>
      <c r="C78" t="str">
        <v>cmercurie@outlook.com</v>
      </c>
      <c r="D78" t="str">
        <v>Normal</v>
      </c>
      <c r="E78" t="str">
        <v>Incident / Problem</v>
      </c>
      <c r="F78" t="str">
        <v>New Ticket</v>
      </c>
      <c r="G78">
        <v>44284</v>
      </c>
    </row>
    <row r="79" spans="1:7" x14ac:dyDescent="0.2">
      <c r="A79" t="str">
        <f t="array" ref="A79:G79">VLOOKUP(cleaned_helpdesk_tickets!B79,cleaned_helpdesk_tickets!$B$2:$X$195,{3,4,5,6,8,21,22,23},0)</f>
        <v>How to override set-up in created element</v>
      </c>
      <c r="B79" t="str">
        <v>Melody Thompson</v>
      </c>
      <c r="C79" t="str">
        <v>mthompson@yahoo.com</v>
      </c>
      <c r="D79" t="str">
        <v>Normal</v>
      </c>
      <c r="E79" t="str">
        <v>Request</v>
      </c>
      <c r="F79" t="str">
        <v>Close Ticket</v>
      </c>
      <c r="G79" t="str">
        <v>No SLA for Request</v>
      </c>
    </row>
    <row r="80" spans="1:7" x14ac:dyDescent="0.2">
      <c r="A80" t="str">
        <f t="array" ref="A80:G80">VLOOKUP(cleaned_helpdesk_tickets!B80,cleaned_helpdesk_tickets!$B$2:$X$195,{3,4,5,6,8,21,22,23},0)</f>
        <v>Test Ticket</v>
      </c>
      <c r="B80" t="str">
        <v>Cherie Mercurie</v>
      </c>
      <c r="C80" t="str">
        <v>cmercurie@outlook.com</v>
      </c>
      <c r="D80" t="str">
        <v>Normal</v>
      </c>
      <c r="E80" t="str">
        <v>Incident / Problem</v>
      </c>
      <c r="F80" t="str">
        <v>New Ticket</v>
      </c>
      <c r="G80">
        <v>44278</v>
      </c>
    </row>
    <row r="81" spans="1:7" x14ac:dyDescent="0.2">
      <c r="A81" t="str">
        <f t="array" ref="A81:G81">VLOOKUP(cleaned_helpdesk_tickets!B81,cleaned_helpdesk_tickets!$B$2:$X$195,{3,4,5,6,8,21,22,23},0)</f>
        <v>Extraction of Data on ODSM.</v>
      </c>
      <c r="B81" t="str">
        <v>Marvin Peters</v>
      </c>
      <c r="C81" t="str">
        <v>mpeters@outlook.com</v>
      </c>
      <c r="D81" t="str">
        <v>Normal</v>
      </c>
      <c r="E81" t="str">
        <v>Request</v>
      </c>
      <c r="F81" t="str">
        <v>New Ticket</v>
      </c>
      <c r="G81" t="str">
        <v>No SLA for Request</v>
      </c>
    </row>
    <row r="82" spans="1:7" x14ac:dyDescent="0.2">
      <c r="A82" t="str">
        <f t="array" ref="A82:G82">VLOOKUP(cleaned_helpdesk_tickets!B82,cleaned_helpdesk_tickets!$B$2:$X$195,{3,4,5,6,8,21,22,23},0)</f>
        <v>Post Issue - SAP LOGIN ISSUES ENCOUNTERED</v>
      </c>
      <c r="B82" t="str">
        <v>Bladimir Macdonald</v>
      </c>
      <c r="C82" t="str">
        <v>bmacdonald@outlook.com</v>
      </c>
      <c r="D82" t="str">
        <v>Normal</v>
      </c>
      <c r="E82" t="str">
        <v>Incident / Problem</v>
      </c>
      <c r="F82" t="str">
        <v>New Ticket</v>
      </c>
      <c r="G82">
        <v>44266</v>
      </c>
    </row>
    <row r="83" spans="1:7" x14ac:dyDescent="0.2">
      <c r="A83" t="str">
        <f t="array" ref="A83:G83">VLOOKUP(cleaned_helpdesk_tickets!B83,cleaned_helpdesk_tickets!$B$2:$X$195,{3,4,5,6,8,21,22,23},0)</f>
        <v>Post Issue - SAP SLOW PERFORMANCE ISSUE</v>
      </c>
      <c r="B83" t="str">
        <v>Bladimir Macdonald</v>
      </c>
      <c r="C83" t="str">
        <v>bmacdonald@outlook.com</v>
      </c>
      <c r="D83" t="str">
        <v>Normal</v>
      </c>
      <c r="E83" t="str">
        <v>Incident / Problem</v>
      </c>
      <c r="F83" t="str">
        <v>New Ticket</v>
      </c>
      <c r="G83">
        <v>44266</v>
      </c>
    </row>
    <row r="84" spans="1:7" x14ac:dyDescent="0.2">
      <c r="A84" t="str">
        <f t="array" ref="A84:G84">VLOOKUP(cleaned_helpdesk_tickets!B84,cleaned_helpdesk_tickets!$B$2:$X$195,{3,4,5,6,8,21,22,23},0)</f>
        <v>Person Analyzer</v>
      </c>
      <c r="B84" t="str">
        <v>Kian Rogers</v>
      </c>
      <c r="C84" t="str">
        <v>krogers@mailinator.com</v>
      </c>
      <c r="D84" t="str">
        <v>Normal</v>
      </c>
      <c r="E84" t="str">
        <v>Request</v>
      </c>
      <c r="F84" t="str">
        <v>Close Ticket</v>
      </c>
      <c r="G84" t="str">
        <v>No SLA for Request</v>
      </c>
    </row>
    <row r="85" spans="1:7" x14ac:dyDescent="0.2">
      <c r="A85" t="str">
        <f t="array" ref="A85:G85">VLOOKUP(cleaned_helpdesk_tickets!B85,cleaned_helpdesk_tickets!$B$2:$X$195,{3,4,5,6,8,21,22,23},0)</f>
        <v xml:space="preserve">Configuration related to web browser to open Java </v>
      </c>
      <c r="B85" t="str">
        <v>Erick White</v>
      </c>
      <c r="C85" t="str">
        <v>ewhite@yahoo.com</v>
      </c>
      <c r="D85" t="str">
        <v>Normal</v>
      </c>
      <c r="E85" t="str">
        <v>Incident / Problem</v>
      </c>
      <c r="F85" t="str">
        <v>New Ticket</v>
      </c>
      <c r="G85">
        <v>44273</v>
      </c>
    </row>
    <row r="86" spans="1:7" x14ac:dyDescent="0.2">
      <c r="A86" t="str">
        <f t="array" ref="A86:G86">VLOOKUP(cleaned_helpdesk_tickets!B86,cleaned_helpdesk_tickets!$B$2:$X$195,{3,4,5,6,8,21,22,23},0)</f>
        <v>issues in UP General Payroll Scholars Report</v>
      </c>
      <c r="B86" t="str">
        <v>Melody Thompson</v>
      </c>
      <c r="C86" t="str">
        <v>mthompson@yahoo.com</v>
      </c>
      <c r="D86" t="str">
        <v>Normal</v>
      </c>
      <c r="E86" t="str">
        <v>Incident / Problem</v>
      </c>
      <c r="F86" t="str">
        <v>Close Ticket</v>
      </c>
      <c r="G86">
        <v>44251</v>
      </c>
    </row>
    <row r="87" spans="1:7" x14ac:dyDescent="0.2">
      <c r="A87" t="str">
        <f t="array" ref="A87:G87">VLOOKUP(cleaned_helpdesk_tickets!B87,cleaned_helpdesk_tickets!$B$2:$X$195,{3,4,5,6,8,21,22,23},0)</f>
        <v>Tuition Calculation Issue</v>
      </c>
      <c r="B87" t="str">
        <v>Jasper John</v>
      </c>
      <c r="C87" t="str">
        <v>jasper.john@gmail.com</v>
      </c>
      <c r="D87" t="str">
        <v>Normal</v>
      </c>
      <c r="E87" t="str">
        <v>Request</v>
      </c>
      <c r="F87" t="str">
        <v>New Ticket</v>
      </c>
      <c r="G87" t="str">
        <v>No SLA for Request</v>
      </c>
    </row>
    <row r="88" spans="1:7" x14ac:dyDescent="0.2">
      <c r="A88" t="str">
        <f t="array" ref="A88:G88">VLOOKUP(cleaned_helpdesk_tickets!B88,cleaned_helpdesk_tickets!$B$2:$X$195,{3,4,5,6,8,21,22,23},0)</f>
        <v>[SAP] Page is not available</v>
      </c>
      <c r="B88" t="str">
        <v>Cherie Mercurie</v>
      </c>
      <c r="C88" t="str">
        <v>cmercurie@outlook.com</v>
      </c>
      <c r="D88" t="str">
        <v>Normal</v>
      </c>
      <c r="E88" t="str">
        <v>Incident / Problem</v>
      </c>
      <c r="F88" t="str">
        <v>New Ticket</v>
      </c>
      <c r="G88">
        <v>44267</v>
      </c>
    </row>
    <row r="89" spans="1:7" x14ac:dyDescent="0.2">
      <c r="A89" t="str">
        <f t="array" ref="A89:G89">VLOOKUP(cleaned_helpdesk_tickets!B89,cleaned_helpdesk_tickets!$B$2:$X$195,{3,4,5,6,8,21,22,23},0)</f>
        <v>Test Ticket</v>
      </c>
      <c r="B89" t="str">
        <v>Cherie Mercurie</v>
      </c>
      <c r="C89" t="str">
        <v>cmercurie@outlook.com</v>
      </c>
      <c r="D89" t="str">
        <v>Normal</v>
      </c>
      <c r="E89" t="str">
        <v>Incident / Problem</v>
      </c>
      <c r="F89" t="str">
        <v>New Ticket</v>
      </c>
      <c r="G89">
        <v>44267</v>
      </c>
    </row>
    <row r="90" spans="1:7" x14ac:dyDescent="0.2">
      <c r="A90" t="str">
        <f t="array" ref="A90:G90">VLOOKUP(cleaned_helpdesk_tickets!B90,cleaned_helpdesk_tickets!$B$2:$X$195,{3,4,5,6,8,21,22,23},0)</f>
        <v>Person Analyzer for 132939</v>
      </c>
      <c r="B90" t="str">
        <v>Kian Rogers</v>
      </c>
      <c r="C90" t="str">
        <v>krogers@mailinator.com</v>
      </c>
      <c r="D90" t="str">
        <v>Normal</v>
      </c>
      <c r="E90" t="str">
        <v>Request</v>
      </c>
      <c r="F90" t="str">
        <v>New Ticket</v>
      </c>
      <c r="G90" t="str">
        <v>No SLA for Request</v>
      </c>
    </row>
    <row r="91" spans="1:7" x14ac:dyDescent="0.2">
      <c r="A91" t="str">
        <f t="array" ref="A91:G91">VLOOKUP(cleaned_helpdesk_tickets!B91,cleaned_helpdesk_tickets!$B$2:$X$195,{3,4,5,6,8,21,22,23},0)</f>
        <v>OpenVPN error</v>
      </c>
      <c r="B91" t="str">
        <v>Melody Thompson</v>
      </c>
      <c r="C91" t="str">
        <v>mthompson@yahoo.com</v>
      </c>
      <c r="D91" t="str">
        <v>Normal</v>
      </c>
      <c r="E91" t="str">
        <v>Incident / Problem</v>
      </c>
      <c r="F91" t="str">
        <v>New Ticket</v>
      </c>
      <c r="G91">
        <v>44244</v>
      </c>
    </row>
    <row r="92" spans="1:7" x14ac:dyDescent="0.2">
      <c r="A92" t="str">
        <f t="array" ref="A92:G92">VLOOKUP(cleaned_helpdesk_tickets!B92,cleaned_helpdesk_tickets!$B$2:$X$195,{3,4,5,6,8,21,22,23},0)</f>
        <v>Slow performance of SAP/SAP too long to load</v>
      </c>
      <c r="B92" t="str">
        <v>Marvin Peters</v>
      </c>
      <c r="C92" t="str">
        <v>mpeters@outlook.com</v>
      </c>
      <c r="D92" t="str">
        <v>Normal</v>
      </c>
      <c r="E92" t="str">
        <v>Incident / Problem</v>
      </c>
      <c r="F92" t="str">
        <v>New Ticket</v>
      </c>
      <c r="G92">
        <v>44249</v>
      </c>
    </row>
    <row r="93" spans="1:7" x14ac:dyDescent="0.2">
      <c r="A93" t="str">
        <f t="array" ref="A93:G93">VLOOKUP(cleaned_helpdesk_tickets!B93,cleaned_helpdesk_tickets!$B$2:$X$195,{3,4,5,6,8,21,22,23},0)</f>
        <v>Cashier officer can't use search in SAP (UPCEB)</v>
      </c>
      <c r="B93" t="str">
        <v>Marvin Peters</v>
      </c>
      <c r="C93" t="str">
        <v>mpeters@outlook.com</v>
      </c>
      <c r="D93" t="str">
        <v>Normal</v>
      </c>
      <c r="E93" t="str">
        <v>Incident / Problem</v>
      </c>
      <c r="F93" t="str">
        <v>New Ticket</v>
      </c>
      <c r="G93">
        <v>44249</v>
      </c>
    </row>
    <row r="94" spans="1:7" x14ac:dyDescent="0.2">
      <c r="A94" t="str">
        <f t="array" ref="A94:G94">VLOOKUP(cleaned_helpdesk_tickets!B94,cleaned_helpdesk_tickets!$B$2:$X$195,{3,4,5,6,8,21,22,23},0)</f>
        <v>Error appeared Maintain Schedule of Classes module</v>
      </c>
      <c r="B94" t="str">
        <v>Marvin Peters</v>
      </c>
      <c r="C94" t="str">
        <v>mpeters@outlook.com</v>
      </c>
      <c r="D94" t="str">
        <v>Normal</v>
      </c>
      <c r="E94" t="str">
        <v>Incident / Problem</v>
      </c>
      <c r="F94" t="str">
        <v>New Ticket</v>
      </c>
      <c r="G94">
        <v>44249</v>
      </c>
    </row>
    <row r="95" spans="1:7" x14ac:dyDescent="0.2">
      <c r="A95" t="str">
        <f t="array" ref="A95:G95">VLOOKUP(cleaned_helpdesk_tickets!B95,cleaned_helpdesk_tickets!$B$2:$X$195,{3,4,5,6,8,21,22,23},0)</f>
        <v>Received email notifs on 01-FEB-2021</v>
      </c>
      <c r="B95" t="str">
        <v>Melody Thompson</v>
      </c>
      <c r="C95" t="str">
        <v>mthompson@yahoo.com</v>
      </c>
      <c r="D95" t="str">
        <v>Normal</v>
      </c>
      <c r="E95" t="str">
        <v>Incident / Problem</v>
      </c>
      <c r="F95" t="str">
        <v>New Ticket</v>
      </c>
      <c r="G95">
        <v>44237</v>
      </c>
    </row>
    <row r="96" spans="1:7" x14ac:dyDescent="0.2">
      <c r="A96" t="str">
        <f t="array" ref="A96:G96">VLOOKUP(cleaned_helpdesk_tickets!B96,cleaned_helpdesk_tickets!$B$2:$X$195,{3,4,5,6,8,21,22,23},0)</f>
        <v>Revising the Contact Information</v>
      </c>
      <c r="B96" t="str">
        <v>Aurora Miller</v>
      </c>
      <c r="C96" t="str">
        <v>aurora.miller@outlook.com</v>
      </c>
      <c r="D96" t="str">
        <v>Normal</v>
      </c>
      <c r="E96" t="str">
        <v>Incident / Problem</v>
      </c>
      <c r="F96" t="str">
        <v>New Ticket</v>
      </c>
      <c r="G96">
        <v>44242</v>
      </c>
    </row>
    <row r="97" spans="1:7" x14ac:dyDescent="0.2">
      <c r="A97" t="str">
        <f t="array" ref="A97:G97">VLOOKUP(cleaned_helpdesk_tickets!B97,cleaned_helpdesk_tickets!$B$2:$X$195,{3,4,5,6,8,21,22,23},0)</f>
        <v>Person Analyzer</v>
      </c>
      <c r="B97" t="str">
        <v>Kian Rogers</v>
      </c>
      <c r="C97" t="str">
        <v>krogers@mailinator.com</v>
      </c>
      <c r="D97" t="str">
        <v>Normal</v>
      </c>
      <c r="E97" t="str">
        <v>Request</v>
      </c>
      <c r="F97" t="str">
        <v>Close Ticket</v>
      </c>
      <c r="G97" t="str">
        <v>No SLA for Request</v>
      </c>
    </row>
    <row r="98" spans="1:7" x14ac:dyDescent="0.2">
      <c r="A98" t="str">
        <f t="array" ref="A98:G98">VLOOKUP(cleaned_helpdesk_tickets!B98,cleaned_helpdesk_tickets!$B$2:$X$195,{3,4,5,6,8,21,22,23},0)</f>
        <v>Closing Payables Accounting Period Issue</v>
      </c>
      <c r="B98" t="str">
        <v>Kimberly Jones</v>
      </c>
      <c r="C98" t="str">
        <v>kjones@outlook.com</v>
      </c>
      <c r="D98" t="str">
        <v>Normal</v>
      </c>
      <c r="E98" t="str">
        <v>Incident / Problem</v>
      </c>
      <c r="F98" t="str">
        <v>New Ticket</v>
      </c>
      <c r="G98">
        <v>44253</v>
      </c>
    </row>
    <row r="99" spans="1:7" x14ac:dyDescent="0.2">
      <c r="A99" t="str">
        <f t="array" ref="A99:G99">VLOOKUP(cleaned_helpdesk_tickets!B99,cleaned_helpdesk_tickets!$B$2:$X$195,{3,4,5,6,8,21,22,23},0)</f>
        <v>Request for VPN Account</v>
      </c>
      <c r="B99" t="str">
        <v>Cheena Carols</v>
      </c>
      <c r="C99" t="str">
        <v>cheena.carols@mailinator.com</v>
      </c>
      <c r="D99" t="str">
        <v>Normal</v>
      </c>
      <c r="E99" t="str">
        <v>Request</v>
      </c>
      <c r="F99" t="str">
        <v>Close Ticket</v>
      </c>
      <c r="G99" t="str">
        <v>No SLA for Request</v>
      </c>
    </row>
    <row r="100" spans="1:7" x14ac:dyDescent="0.2">
      <c r="A100" t="str">
        <f t="array" ref="A100:G100">VLOOKUP(cleaned_helpdesk_tickets!B100,cleaned_helpdesk_tickets!$B$2:$X$195,{3,4,5,6,8,21,22,23},0)</f>
        <v>Integration Broker Issue (TEST)</v>
      </c>
      <c r="B100" t="str">
        <v>Aurora Miller</v>
      </c>
      <c r="C100" t="str">
        <v>aurora.miller@outlook.com</v>
      </c>
      <c r="D100" t="str">
        <v>Normal</v>
      </c>
      <c r="E100" t="str">
        <v>Incident / Problem</v>
      </c>
      <c r="F100" t="str">
        <v>New Ticket</v>
      </c>
      <c r="G100">
        <v>44249</v>
      </c>
    </row>
    <row r="101" spans="1:7" x14ac:dyDescent="0.2">
      <c r="A101" t="str">
        <f t="array" ref="A101:G101">VLOOKUP(cleaned_helpdesk_tickets!B101,cleaned_helpdesk_tickets!$B$2:$X$195,{3,4,5,6,8,21,22,23},0)</f>
        <v xml:space="preserve">Change Password </v>
      </c>
      <c r="B101" t="str">
        <v>Aurora Miller</v>
      </c>
      <c r="C101" t="str">
        <v>aurora.miller@outlook.com</v>
      </c>
      <c r="D101" t="str">
        <v>Normal</v>
      </c>
      <c r="E101" t="str">
        <v>Incident / Problem</v>
      </c>
      <c r="F101" t="str">
        <v>Close Ticket</v>
      </c>
      <c r="G101">
        <v>44222</v>
      </c>
    </row>
    <row r="102" spans="1:7" x14ac:dyDescent="0.2">
      <c r="A102" t="str">
        <f t="array" ref="A102:G102">VLOOKUP(cleaned_helpdesk_tickets!B102,cleaned_helpdesk_tickets!$B$2:$X$195,{3,4,5,6,8,21,22,23},0)</f>
        <v>Contact Details Update (Landing Page)</v>
      </c>
      <c r="B102" t="str">
        <v>Aurora Miller</v>
      </c>
      <c r="C102" t="str">
        <v>aurora.miller@outlook.com</v>
      </c>
      <c r="D102" t="str">
        <v>Normal</v>
      </c>
      <c r="E102" t="str">
        <v>Request</v>
      </c>
      <c r="F102" t="str">
        <v>New Ticket</v>
      </c>
      <c r="G102" t="str">
        <v>No SLA for Request</v>
      </c>
    </row>
    <row r="103" spans="1:7" x14ac:dyDescent="0.2">
      <c r="A103" t="str">
        <f t="array" ref="A103:G103">VLOOKUP(cleaned_helpdesk_tickets!B103,cleaned_helpdesk_tickets!$B$2:$X$195,{3,4,5,6,8,21,22,23},0)</f>
        <v>Demo Units for Pullout</v>
      </c>
      <c r="B103" t="str">
        <v>Paul Smith</v>
      </c>
      <c r="C103" t="str">
        <v>paul.smith@mailinator.com</v>
      </c>
      <c r="D103" t="str">
        <v>Normal</v>
      </c>
      <c r="E103" t="str">
        <v>Request</v>
      </c>
      <c r="F103" t="str">
        <v>New Ticket</v>
      </c>
      <c r="G103" t="str">
        <v>No SLA for Request</v>
      </c>
    </row>
    <row r="104" spans="1:7" x14ac:dyDescent="0.2">
      <c r="A104" t="str">
        <f t="array" ref="A104:G104">VLOOKUP(cleaned_helpdesk_tickets!B104,cleaned_helpdesk_tickets!$B$2:$X$195,{3,4,5,6,8,21,22,23},0)</f>
        <v>license is not yet activated / reflected in fortic</v>
      </c>
      <c r="B104" t="str">
        <v>Grace Evans</v>
      </c>
      <c r="C104" t="str">
        <v>gevans@mailinator.com</v>
      </c>
      <c r="D104" t="str">
        <v>Normal</v>
      </c>
      <c r="E104" t="str">
        <v>Request</v>
      </c>
      <c r="F104" t="str">
        <v>New Ticket</v>
      </c>
      <c r="G104" t="str">
        <v>No SLA for Request</v>
      </c>
    </row>
    <row r="105" spans="1:7" x14ac:dyDescent="0.2">
      <c r="A105" t="str">
        <f t="array" ref="A105:G105">VLOOKUP(cleaned_helpdesk_tickets!B105,cleaned_helpdesk_tickets!$B$2:$X$195,{3,4,5,6,8,21,22,23},0)</f>
        <v>Error on My ReqJDEition Table</v>
      </c>
      <c r="B105" t="str">
        <v>Riza Richardson</v>
      </c>
      <c r="C105" t="str">
        <v>rrichardson@mailinator.com</v>
      </c>
      <c r="D105" t="str">
        <v>Normal</v>
      </c>
      <c r="E105" t="str">
        <v>Incident / Problem</v>
      </c>
      <c r="F105" t="str">
        <v>Close Ticket</v>
      </c>
      <c r="G105">
        <v>44116</v>
      </c>
    </row>
    <row r="106" spans="1:7" x14ac:dyDescent="0.2">
      <c r="A106" t="str">
        <f t="array" ref="A106:G106">VLOOKUP(cleaned_helpdesk_tickets!B106,cleaned_helpdesk_tickets!$B$2:$X$195,{3,4,5,6,8,21,22,23},0)</f>
        <v>Error on ODSM.</v>
      </c>
      <c r="B106" t="str">
        <v>Marvin Peters</v>
      </c>
      <c r="C106" t="str">
        <v>mpeters@outlook.com</v>
      </c>
      <c r="D106" t="str">
        <v>Normal</v>
      </c>
      <c r="E106" t="str">
        <v>Incident / Problem</v>
      </c>
      <c r="F106" t="str">
        <v>New Ticket</v>
      </c>
      <c r="G106">
        <v>44232</v>
      </c>
    </row>
    <row r="107" spans="1:7" x14ac:dyDescent="0.2">
      <c r="A107" t="str">
        <f t="array" ref="A107:G107">VLOOKUP(cleaned_helpdesk_tickets!B107,cleaned_helpdesk_tickets!$B$2:$X$195,{3,4,5,6,8,21,22,23},0)</f>
        <v>Error upon sending notification.</v>
      </c>
      <c r="B107" t="str">
        <v>Marvin Peters</v>
      </c>
      <c r="C107" t="str">
        <v>mpeters@outlook.com</v>
      </c>
      <c r="D107" t="str">
        <v>Normal</v>
      </c>
      <c r="E107" t="str">
        <v>Incident / Problem</v>
      </c>
      <c r="F107" t="str">
        <v>New Ticket</v>
      </c>
      <c r="G107">
        <v>44190</v>
      </c>
    </row>
    <row r="108" spans="1:7" x14ac:dyDescent="0.2">
      <c r="A108" t="str">
        <f t="array" ref="A108:G108">VLOOKUP(cleaned_helpdesk_tickets!B108,cleaned_helpdesk_tickets!$B$2:$X$195,{3,4,5,6,8,21,22,23},0)</f>
        <v>Deletion of NID data in Add/Update a Person Module</v>
      </c>
      <c r="B108" t="str">
        <v>Bladimir Macdonald</v>
      </c>
      <c r="C108" t="str">
        <v>bmacdonald@outlook.com</v>
      </c>
      <c r="D108" t="str">
        <v>Normal</v>
      </c>
      <c r="E108" t="str">
        <v>Request</v>
      </c>
      <c r="F108" t="str">
        <v>New Ticket</v>
      </c>
      <c r="G108" t="str">
        <v>No SLA for Request</v>
      </c>
    </row>
    <row r="109" spans="1:7" x14ac:dyDescent="0.2">
      <c r="A109" t="str">
        <f t="array" ref="A109:G109">VLOOKUP(cleaned_helpdesk_tickets!B109,cleaned_helpdesk_tickets!$B$2:$X$195,{3,4,5,6,8,21,22,23},0)</f>
        <v>Personalization on Shopping Cart buttons</v>
      </c>
      <c r="B109" t="str">
        <v>Riza Richardson</v>
      </c>
      <c r="C109" t="str">
        <v>rrichardson@mailinator.com</v>
      </c>
      <c r="D109" t="str">
        <v>Normal</v>
      </c>
      <c r="E109" t="str">
        <v>Request</v>
      </c>
      <c r="F109" t="str">
        <v>New Ticket</v>
      </c>
      <c r="G109" t="str">
        <v>No SLA for Request</v>
      </c>
    </row>
    <row r="110" spans="1:7" x14ac:dyDescent="0.2">
      <c r="A110" t="str">
        <f t="array" ref="A110:G110">VLOOKUP(cleaned_helpdesk_tickets!B110,cleaned_helpdesk_tickets!$B$2:$X$195,{3,4,5,6,8,21,22,23},0)</f>
        <v>New VPN account</v>
      </c>
      <c r="B110" t="str">
        <v>Erick White</v>
      </c>
      <c r="C110" t="str">
        <v>ewhite@yahoo.com</v>
      </c>
      <c r="D110" t="str">
        <v>Normal</v>
      </c>
      <c r="E110" t="str">
        <v>Request</v>
      </c>
      <c r="F110" t="str">
        <v>New Ticket</v>
      </c>
      <c r="G110" t="str">
        <v>No SLA for Request</v>
      </c>
    </row>
    <row r="111" spans="1:7" x14ac:dyDescent="0.2">
      <c r="A111" t="str">
        <f t="array" ref="A111:G111">VLOOKUP(cleaned_helpdesk_tickets!B111,cleaned_helpdesk_tickets!$B$2:$X$195,{3,4,5,6,8,21,22,23},0)</f>
        <v>ISO copying problem</v>
      </c>
      <c r="B111" t="str">
        <v>Erick White</v>
      </c>
      <c r="C111" t="str">
        <v>ewhite@yahoo.com</v>
      </c>
      <c r="D111" t="str">
        <v>Normal</v>
      </c>
      <c r="E111" t="str">
        <v>Incident / Problem</v>
      </c>
      <c r="F111" t="str">
        <v>New Ticket</v>
      </c>
      <c r="G111">
        <v>44225</v>
      </c>
    </row>
    <row r="112" spans="1:7" x14ac:dyDescent="0.2">
      <c r="A112" t="str">
        <f t="array" ref="A112:G112">VLOOKUP(cleaned_helpdesk_tickets!B112,cleaned_helpdesk_tickets!$B$2:$X$195,{3,4,5,6,8,21,22,23},0)</f>
        <v>Laptop has been experiencing more crashes</v>
      </c>
      <c r="B112" t="str">
        <v>Willard Smith</v>
      </c>
      <c r="C112" t="str">
        <v>willard.smith@mailinator.com</v>
      </c>
      <c r="D112" t="str">
        <v>Normal</v>
      </c>
      <c r="E112" t="str">
        <v>Incident / Problem</v>
      </c>
      <c r="F112" t="str">
        <v>New Ticket</v>
      </c>
      <c r="G112">
        <v>44224</v>
      </c>
    </row>
    <row r="113" spans="1:7" x14ac:dyDescent="0.2">
      <c r="A113" t="str">
        <f t="array" ref="A113:G113">VLOOKUP(cleaned_helpdesk_tickets!B113,cleaned_helpdesk_tickets!$B$2:$X$195,{3,4,5,6,8,21,22,23},0)</f>
        <v>ITDC Servers not accessible</v>
      </c>
      <c r="B113" t="str">
        <v>Aurora Miller</v>
      </c>
      <c r="C113" t="str">
        <v>aurora.miller@outlook.com</v>
      </c>
      <c r="D113" t="str">
        <v>Normal</v>
      </c>
      <c r="E113" t="str">
        <v>Request</v>
      </c>
      <c r="F113" t="str">
        <v>New Ticket</v>
      </c>
      <c r="G113" t="str">
        <v>No SLA for Request</v>
      </c>
    </row>
    <row r="114" spans="1:7" x14ac:dyDescent="0.2">
      <c r="A114" t="str">
        <f t="array" ref="A114:G114">VLOOKUP(cleaned_helpdesk_tickets!B114,cleaned_helpdesk_tickets!$B$2:$X$195,{3,4,5,6,8,21,22,23},0)</f>
        <v>Windows Error</v>
      </c>
      <c r="B114" t="str">
        <v>Jovan Brown</v>
      </c>
      <c r="C114" t="str">
        <v>jovan_brown@mailinator.com</v>
      </c>
      <c r="D114" t="str">
        <v>Normal</v>
      </c>
      <c r="E114" t="str">
        <v>Incident / Problem</v>
      </c>
      <c r="F114" t="str">
        <v>New Ticket</v>
      </c>
      <c r="G114">
        <v>44162</v>
      </c>
    </row>
    <row r="115" spans="1:7" x14ac:dyDescent="0.2">
      <c r="A115" t="str">
        <f t="array" ref="A115:G115">VLOOKUP(cleaned_helpdesk_tickets!B115,cleaned_helpdesk_tickets!$B$2:$X$195,{3,4,5,6,8,21,22,23},0)</f>
        <v>OPEN VPN ACCOUNT LOCKED</v>
      </c>
      <c r="B115" t="str">
        <v>Marvin Peters</v>
      </c>
      <c r="C115" t="str">
        <v>mpeters@outlook.com</v>
      </c>
      <c r="D115" t="str">
        <v>Normal</v>
      </c>
      <c r="E115" t="str">
        <v>Request</v>
      </c>
      <c r="F115" t="str">
        <v>New Ticket</v>
      </c>
      <c r="G115" t="str">
        <v>No SLA for Request</v>
      </c>
    </row>
    <row r="116" spans="1:7" x14ac:dyDescent="0.2">
      <c r="A116" t="str">
        <f t="array" ref="A116:G116">VLOOKUP(cleaned_helpdesk_tickets!B116,cleaned_helpdesk_tickets!$B$2:$X$195,{3,4,5,6,8,21,22,23},0)</f>
        <v xml:space="preserve">Request to update the Privacy Policy Link </v>
      </c>
      <c r="B116" t="str">
        <v>Aurora Miller</v>
      </c>
      <c r="C116" t="str">
        <v>aurora.miller@outlook.com</v>
      </c>
      <c r="D116" t="str">
        <v>Normal</v>
      </c>
      <c r="E116" t="str">
        <v>Request</v>
      </c>
      <c r="F116" t="str">
        <v>Close Ticket</v>
      </c>
      <c r="G116" t="str">
        <v>No SLA for Request</v>
      </c>
    </row>
    <row r="117" spans="1:7" x14ac:dyDescent="0.2">
      <c r="A117" t="str">
        <f t="array" ref="A117:G117">VLOOKUP(cleaned_helpdesk_tickets!B117,cleaned_helpdesk_tickets!$B$2:$X$195,{3,4,5,6,8,21,22,23},0)</f>
        <v>[ODSM] cannot extract LDIF file</v>
      </c>
      <c r="B117" t="str">
        <v>Aurora Miller</v>
      </c>
      <c r="C117" t="str">
        <v>aurora.miller@outlook.com</v>
      </c>
      <c r="D117" t="str">
        <v>Normal</v>
      </c>
      <c r="E117" t="str">
        <v>Incident / Problem</v>
      </c>
      <c r="F117" t="str">
        <v xml:space="preserve">Open </v>
      </c>
      <c r="G117">
        <v>44186</v>
      </c>
    </row>
    <row r="118" spans="1:7" x14ac:dyDescent="0.2">
      <c r="A118" t="str">
        <f t="array" ref="A118:G118">VLOOKUP(cleaned_helpdesk_tickets!B118,cleaned_helpdesk_tickets!$B$2:$X$195,{3,4,5,6,8,21,22,23},0)</f>
        <v>OS Installation for DOT Client</v>
      </c>
      <c r="B118" t="str">
        <v>Pradeep Sharma</v>
      </c>
      <c r="C118" t="str">
        <v>pradeep.sharma@outlook.com</v>
      </c>
      <c r="D118" t="str">
        <v>Normal</v>
      </c>
      <c r="E118" t="str">
        <v>Request</v>
      </c>
      <c r="F118" t="str">
        <v>New Ticket</v>
      </c>
      <c r="G118" t="str">
        <v>No SLA for Request</v>
      </c>
    </row>
    <row r="119" spans="1:7" x14ac:dyDescent="0.2">
      <c r="A119" t="str">
        <f t="array" ref="A119:G119">VLOOKUP(cleaned_helpdesk_tickets!B119,cleaned_helpdesk_tickets!$B$2:$X$195,{3,4,5,6,8,21,22,23},0)</f>
        <v>Customized SQL script in report - Internet Details</v>
      </c>
      <c r="B119" t="str">
        <v>Aurora Miller</v>
      </c>
      <c r="C119" t="str">
        <v>aurora.miller@outlook.com</v>
      </c>
      <c r="D119" t="str">
        <v>Normal</v>
      </c>
      <c r="E119" t="str">
        <v>Request</v>
      </c>
      <c r="F119" t="str">
        <v>Close Ticket</v>
      </c>
      <c r="G119" t="str">
        <v>No SLA for Request</v>
      </c>
    </row>
    <row r="120" spans="1:7" x14ac:dyDescent="0.2">
      <c r="A120" t="str">
        <f t="array" ref="A120:G120">VLOOKUP(cleaned_helpdesk_tickets!B120,cleaned_helpdesk_tickets!$B$2:$X$195,{3,4,5,6,8,21,22,23},0)</f>
        <v>Slow performance and defective dell battery</v>
      </c>
      <c r="B120" t="str">
        <v>Rex Farris</v>
      </c>
      <c r="C120" t="str">
        <v>rfarris@yahoo.com</v>
      </c>
      <c r="D120" t="str">
        <v>Normal</v>
      </c>
      <c r="E120" t="str">
        <v>Request</v>
      </c>
      <c r="F120" t="str">
        <v>New Ticket</v>
      </c>
      <c r="G120" t="str">
        <v>No SLA for Request</v>
      </c>
    </row>
    <row r="121" spans="1:7" x14ac:dyDescent="0.2">
      <c r="A121" t="str">
        <f t="array" ref="A121:G121">VLOOKUP(cleaned_helpdesk_tickets!B121,cleaned_helpdesk_tickets!$B$2:$X$195,{3,4,5,6,8,21,22,23},0)</f>
        <v>VPN password reset</v>
      </c>
      <c r="B121" t="str">
        <v>Erick White</v>
      </c>
      <c r="C121" t="str">
        <v>ewhite@yahoo.com</v>
      </c>
      <c r="D121" t="str">
        <v>Normal</v>
      </c>
      <c r="E121" t="str">
        <v>Request</v>
      </c>
      <c r="F121" t="str">
        <v>New Ticket</v>
      </c>
      <c r="G121" t="str">
        <v>No SLA for Request</v>
      </c>
    </row>
    <row r="122" spans="1:7" x14ac:dyDescent="0.2">
      <c r="A122" t="str">
        <f t="array" ref="A122:G122">VLOOKUP(cleaned_helpdesk_tickets!B122,cleaned_helpdesk_tickets!$B$2:$X$195,{3,4,5,6,8,21,22,23},0)</f>
        <v>New VPN account</v>
      </c>
      <c r="B122" t="str">
        <v>Erick White</v>
      </c>
      <c r="C122" t="str">
        <v>ewhite@yahoo.com</v>
      </c>
      <c r="D122" t="str">
        <v>Normal</v>
      </c>
      <c r="E122" t="str">
        <v>Request</v>
      </c>
      <c r="F122" t="str">
        <v>New Ticket</v>
      </c>
      <c r="G122" t="str">
        <v>No SLA for Request</v>
      </c>
    </row>
    <row r="123" spans="1:7" x14ac:dyDescent="0.2">
      <c r="A123" t="str">
        <f t="array" ref="A123:G123">VLOOKUP(cleaned_helpdesk_tickets!B123,cleaned_helpdesk_tickets!$B$2:$X$195,{3,4,5,6,8,21,22,23},0)</f>
        <v>VPN password reset</v>
      </c>
      <c r="B123" t="str">
        <v>Erick White</v>
      </c>
      <c r="C123" t="str">
        <v>ewhite@yahoo.com</v>
      </c>
      <c r="D123" t="str">
        <v>Normal</v>
      </c>
      <c r="E123" t="str">
        <v>Request</v>
      </c>
      <c r="F123" t="str">
        <v>New Ticket</v>
      </c>
      <c r="G123" t="str">
        <v>No SLA for Request</v>
      </c>
    </row>
    <row r="124" spans="1:7" x14ac:dyDescent="0.2">
      <c r="A124" t="str">
        <f t="array" ref="A124:G124">VLOOKUP(cleaned_helpdesk_tickets!B124,cleaned_helpdesk_tickets!$B$2:$X$195,{3,4,5,6,8,21,22,23},0)</f>
        <v>communication error with SQL client(HRIS system)</v>
      </c>
      <c r="B124" t="str">
        <v>Grace Evans</v>
      </c>
      <c r="C124" t="str">
        <v>gevans@mailinator.com</v>
      </c>
      <c r="D124" t="str">
        <v>Normal</v>
      </c>
      <c r="E124" t="str">
        <v>Incident / Problem</v>
      </c>
      <c r="F124" t="str">
        <v>New Ticket</v>
      </c>
      <c r="G124">
        <v>44137</v>
      </c>
    </row>
    <row r="125" spans="1:7" x14ac:dyDescent="0.2">
      <c r="A125" t="str">
        <f t="array" ref="A125:G125">VLOOKUP(cleaned_helpdesk_tickets!B125,cleaned_helpdesk_tickets!$B$2:$X$195,{3,4,5,6,8,21,22,23},0)</f>
        <v>Journal Import Error</v>
      </c>
      <c r="B125" t="str">
        <v>Kimberly Jones</v>
      </c>
      <c r="C125" t="str">
        <v>kjones@outlook.com</v>
      </c>
      <c r="D125" t="str">
        <v>Normal</v>
      </c>
      <c r="E125" t="str">
        <v>Request</v>
      </c>
      <c r="F125" t="str">
        <v>Close Ticket</v>
      </c>
      <c r="G125" t="str">
        <v>No SLA for Request</v>
      </c>
    </row>
    <row r="126" spans="1:7" x14ac:dyDescent="0.2">
      <c r="A126" t="str">
        <f t="array" ref="A126:G126">VLOOKUP(cleaned_helpdesk_tickets!B126,cleaned_helpdesk_tickets!$B$2:$X$195,{3,4,5,6,8,21,22,23},0)</f>
        <v>100% usage Disk (Windows 10)</v>
      </c>
      <c r="B126" t="str">
        <v>Belle Garner</v>
      </c>
      <c r="C126" t="str">
        <v>belle.garner@mailinator.com</v>
      </c>
      <c r="D126" t="str">
        <v>Normal</v>
      </c>
      <c r="E126" t="str">
        <v>Incident / Problem</v>
      </c>
      <c r="F126" t="str">
        <v>New Ticket</v>
      </c>
      <c r="G126">
        <v>44174</v>
      </c>
    </row>
    <row r="127" spans="1:7" x14ac:dyDescent="0.2">
      <c r="A127" t="str">
        <f t="array" ref="A127:G127">VLOOKUP(cleaned_helpdesk_tickets!B127,cleaned_helpdesk_tickets!$B$2:$X$195,{3,4,5,6,8,21,22,23},0)</f>
        <v>JDE Prod - Web Components Status (10 Apr 2019)</v>
      </c>
      <c r="B127" t="str">
        <v>Cheena Carols</v>
      </c>
      <c r="C127" t="str">
        <v>cheena.carols@mailinator.com</v>
      </c>
      <c r="D127" t="str">
        <v>Normal</v>
      </c>
      <c r="E127" t="str">
        <v>Incident / Problem</v>
      </c>
      <c r="F127" t="str">
        <v>New Ticket</v>
      </c>
      <c r="G127">
        <v>43572</v>
      </c>
    </row>
    <row r="128" spans="1:7" x14ac:dyDescent="0.2">
      <c r="A128" t="str">
        <f t="array" ref="A128:G128">VLOOKUP(cleaned_helpdesk_tickets!B128,cleaned_helpdesk_tickets!$B$2:$X$195,{3,4,5,6,8,21,22,23},0)</f>
        <v>Slow performance and defective dell battery</v>
      </c>
      <c r="B128" t="str">
        <v>Rex Farris</v>
      </c>
      <c r="C128" t="str">
        <v>rfarris@yahoo.com</v>
      </c>
      <c r="D128" t="str">
        <v>Normal</v>
      </c>
      <c r="E128" t="str">
        <v>Request</v>
      </c>
      <c r="F128" t="str">
        <v>New Ticket</v>
      </c>
      <c r="G128" t="str">
        <v>No SLA for Request</v>
      </c>
    </row>
    <row r="129" spans="1:7" x14ac:dyDescent="0.2">
      <c r="A129" t="str">
        <f t="array" ref="A129:G129">VLOOKUP(cleaned_helpdesk_tickets!B129,cleaned_helpdesk_tickets!$B$2:$X$195,{3,4,5,6,8,21,22,23},0)</f>
        <v>JDE Downtime (Post Issue Ticket)</v>
      </c>
      <c r="B129" t="str">
        <v>Vic Vincent</v>
      </c>
      <c r="C129" t="str">
        <v>vic.vincent@yahoo.com</v>
      </c>
      <c r="D129" t="str">
        <v>Normal</v>
      </c>
      <c r="E129" t="str">
        <v>Incident / Problem</v>
      </c>
      <c r="F129" t="str">
        <v xml:space="preserve">Open </v>
      </c>
      <c r="G129">
        <v>44161</v>
      </c>
    </row>
    <row r="130" spans="1:7" x14ac:dyDescent="0.2">
      <c r="A130" t="str">
        <f t="array" ref="A130:G130">VLOOKUP(cleaned_helpdesk_tickets!B130,cleaned_helpdesk_tickets!$B$2:$X$195,{3,4,5,6,8,21,22,23},0)</f>
        <v>OPENVPN Account</v>
      </c>
      <c r="B130" t="str">
        <v>Bladimir Macdonald</v>
      </c>
      <c r="C130" t="str">
        <v>bmacdonald@outlook.com</v>
      </c>
      <c r="D130" t="str">
        <v>Normal</v>
      </c>
      <c r="E130" t="str">
        <v>Request</v>
      </c>
      <c r="F130" t="str">
        <v>New Ticket</v>
      </c>
      <c r="G130" t="str">
        <v>No SLA for Request</v>
      </c>
    </row>
    <row r="131" spans="1:7" x14ac:dyDescent="0.2">
      <c r="A131" t="str">
        <f t="array" ref="A131:G131">VLOOKUP(cleaned_helpdesk_tickets!B131,cleaned_helpdesk_tickets!$B$2:$X$195,{3,4,5,6,8,21,22,23},0)</f>
        <v>Request Status 'No Manager'</v>
      </c>
      <c r="B131" t="str">
        <v>Riza Richardson</v>
      </c>
      <c r="C131" t="str">
        <v>rrichardson@mailinator.com</v>
      </c>
      <c r="D131" t="str">
        <v>Normal</v>
      </c>
      <c r="E131" t="str">
        <v>Incident / Problem</v>
      </c>
      <c r="F131" t="str">
        <v>Close Ticket</v>
      </c>
      <c r="G131">
        <v>44151</v>
      </c>
    </row>
    <row r="132" spans="1:7" x14ac:dyDescent="0.2">
      <c r="A132" t="str">
        <f t="array" ref="A132:G132">VLOOKUP(cleaned_helpdesk_tickets!B132,cleaned_helpdesk_tickets!$B$2:$X$195,{3,4,5,6,8,21,22,23},0)</f>
        <v>Laptop running slow</v>
      </c>
      <c r="B132" t="str">
        <v>Grace Evans</v>
      </c>
      <c r="C132" t="str">
        <v>gevans@mailinator.com</v>
      </c>
      <c r="D132" t="str">
        <v>Normal</v>
      </c>
      <c r="E132" t="str">
        <v>Incident / Problem</v>
      </c>
      <c r="F132" t="str">
        <v>New Ticket</v>
      </c>
      <c r="G132">
        <v>44137</v>
      </c>
    </row>
    <row r="133" spans="1:7" x14ac:dyDescent="0.2">
      <c r="A133" t="str">
        <f t="array" ref="A133:G133">VLOOKUP(cleaned_helpdesk_tickets!B133,cleaned_helpdesk_tickets!$B$2:$X$195,{3,4,5,6,8,21,22,23},0)</f>
        <v>test</v>
      </c>
      <c r="B133" t="str">
        <v>Cheena Carols</v>
      </c>
      <c r="C133" t="str">
        <v>cheena.carols@mailinator.com</v>
      </c>
      <c r="D133" t="str">
        <v>Normal</v>
      </c>
      <c r="E133" t="str">
        <v>Request</v>
      </c>
      <c r="F133" t="str">
        <v>New Ticket</v>
      </c>
      <c r="G133" t="str">
        <v>No SLA for Request</v>
      </c>
    </row>
    <row r="134" spans="1:7" x14ac:dyDescent="0.2">
      <c r="A134" t="str">
        <f t="array" ref="A134:G134">VLOOKUP(cleaned_helpdesk_tickets!B134,cleaned_helpdesk_tickets!$B$2:$X$195,{3,4,5,6,8,21,22,23},0)</f>
        <v>Tasks and Targets Editing (SPMS)</v>
      </c>
      <c r="B134" t="str">
        <v>Jane Wilberts</v>
      </c>
      <c r="C134" t="str">
        <v>jwilberts@mailinator.com</v>
      </c>
      <c r="D134" t="str">
        <v>Normal</v>
      </c>
      <c r="E134" t="str">
        <v>Request</v>
      </c>
      <c r="F134" t="str">
        <v>New Ticket</v>
      </c>
      <c r="G134" t="str">
        <v>No SLA for Request</v>
      </c>
    </row>
    <row r="135" spans="1:7" x14ac:dyDescent="0.2">
      <c r="A135" t="str">
        <f t="array" ref="A135:G135">VLOOKUP(cleaned_helpdesk_tickets!B135,cleaned_helpdesk_tickets!$B$2:$X$195,{3,4,5,6,8,21,22,23},0)</f>
        <v>laptop memory upgrade</v>
      </c>
      <c r="B135" t="str">
        <v>Grace Evans</v>
      </c>
      <c r="C135" t="str">
        <v>gevans@mailinator.com</v>
      </c>
      <c r="D135" t="str">
        <v>Normal</v>
      </c>
      <c r="E135" t="str">
        <v>Incident / Problem</v>
      </c>
      <c r="F135" t="str">
        <v>New Ticket</v>
      </c>
      <c r="G135">
        <v>44139</v>
      </c>
    </row>
    <row r="136" spans="1:7" x14ac:dyDescent="0.2">
      <c r="A136" t="str">
        <f t="array" ref="A136:G136">VLOOKUP(cleaned_helpdesk_tickets!B136,cleaned_helpdesk_tickets!$B$2:$X$195,{3,4,5,6,8,21,22,23},0)</f>
        <v>Defective hardisk</v>
      </c>
      <c r="B136" t="str">
        <v>Paul Smith</v>
      </c>
      <c r="C136" t="str">
        <v>paul.smith@mailinator.com</v>
      </c>
      <c r="D136" t="str">
        <v>Normal</v>
      </c>
      <c r="E136" t="str">
        <v>Incident / Problem</v>
      </c>
      <c r="F136" t="str">
        <v>New Ticket</v>
      </c>
      <c r="G136">
        <v>44028</v>
      </c>
    </row>
    <row r="137" spans="1:7" x14ac:dyDescent="0.2">
      <c r="A137" t="str">
        <f t="array" ref="A137:G137">VLOOKUP(cleaned_helpdesk_tickets!B137,cleaned_helpdesk_tickets!$B$2:$X$195,{3,4,5,6,8,21,22,23},0)</f>
        <v>Microsoft Office Installation and Firmware update</v>
      </c>
      <c r="B137" t="str">
        <v>Grace Evans</v>
      </c>
      <c r="C137" t="str">
        <v>gevans@mailinator.com</v>
      </c>
      <c r="D137" t="str">
        <v>Normal</v>
      </c>
      <c r="E137" t="str">
        <v>Incident / Problem</v>
      </c>
      <c r="F137" t="str">
        <v>New Ticket</v>
      </c>
      <c r="G137">
        <v>44131</v>
      </c>
    </row>
    <row r="138" spans="1:7" x14ac:dyDescent="0.2">
      <c r="A138" t="str">
        <f t="array" ref="A138:G138">VLOOKUP(cleaned_helpdesk_tickets!B138,cleaned_helpdesk_tickets!$B$2:$X$195,{3,4,5,6,8,21,22,23},0)</f>
        <v xml:space="preserve">Google Drive not working </v>
      </c>
      <c r="B138" t="str">
        <v>Atom Short</v>
      </c>
      <c r="C138" t="str">
        <v>atom.short@gmail.com</v>
      </c>
      <c r="D138" t="str">
        <v>Normal</v>
      </c>
      <c r="E138" t="str">
        <v>Incident / Problem</v>
      </c>
      <c r="F138" t="str">
        <v>New Ticket</v>
      </c>
      <c r="G138">
        <v>44130</v>
      </c>
    </row>
    <row r="139" spans="1:7" x14ac:dyDescent="0.2">
      <c r="A139" t="str">
        <f t="array" ref="A139:G139">VLOOKUP(cleaned_helpdesk_tickets!B139,cleaned_helpdesk_tickets!$B$2:$X$195,{3,4,5,6,8,21,22,23},0)</f>
        <v>Desktop Service</v>
      </c>
      <c r="B139" t="str">
        <v>Pradeep Sharma</v>
      </c>
      <c r="C139" t="str">
        <v>pradeep.sharma@outlook.com</v>
      </c>
      <c r="D139" t="str">
        <v>Normal</v>
      </c>
      <c r="E139" t="str">
        <v>Incident / Problem</v>
      </c>
      <c r="F139" t="str">
        <v>New Ticket</v>
      </c>
      <c r="G139">
        <v>44116</v>
      </c>
    </row>
    <row r="140" spans="1:7" x14ac:dyDescent="0.2">
      <c r="A140" t="str">
        <f t="array" ref="A140:G140">VLOOKUP(cleaned_helpdesk_tickets!B140,cleaned_helpdesk_tickets!$B$2:$X$195,{3,4,5,6,8,21,22,23},0)</f>
        <v>Old System unit parts and unused laptops (beacon a</v>
      </c>
      <c r="B140" t="str">
        <v>Pradeep Sharma</v>
      </c>
      <c r="C140" t="str">
        <v>pradeep.sharma@outlook.com</v>
      </c>
      <c r="D140" t="str">
        <v>Normal</v>
      </c>
      <c r="E140" t="str">
        <v>Request</v>
      </c>
      <c r="F140" t="str">
        <v>New Ticket</v>
      </c>
      <c r="G140" t="str">
        <v>No SLA for Request</v>
      </c>
    </row>
    <row r="141" spans="1:7" x14ac:dyDescent="0.2">
      <c r="A141" t="str">
        <f t="array" ref="A141:G141">VLOOKUP(cleaned_helpdesk_tickets!B141,cleaned_helpdesk_tickets!$B$2:$X$195,{3,4,5,6,8,21,22,23},0)</f>
        <v>No Success when Generating Reports</v>
      </c>
      <c r="B141" t="str">
        <v>Aurora Miller</v>
      </c>
      <c r="C141" t="str">
        <v>aurora.miller@outlook.com</v>
      </c>
      <c r="D141" t="str">
        <v>Normal</v>
      </c>
      <c r="E141" t="str">
        <v>Incident / Problem</v>
      </c>
      <c r="F141" t="str">
        <v>New Ticket</v>
      </c>
      <c r="G141">
        <v>44105</v>
      </c>
    </row>
    <row r="142" spans="1:7" x14ac:dyDescent="0.2">
      <c r="A142" t="str">
        <f t="array" ref="A142:G142">VLOOKUP(cleaned_helpdesk_tickets!B142,cleaned_helpdesk_tickets!$B$2:$X$195,{3,4,5,6,8,21,22,23},0)</f>
        <v>Unique Value for Transaction Flexfield Issue</v>
      </c>
      <c r="B142" t="str">
        <v>Kenex Willows</v>
      </c>
      <c r="C142" t="str">
        <v>kwillows@yahoo.com</v>
      </c>
      <c r="D142" t="str">
        <v>Normal</v>
      </c>
      <c r="E142" t="str">
        <v>Request</v>
      </c>
      <c r="F142" t="str">
        <v>New Ticket</v>
      </c>
      <c r="G142" t="str">
        <v>No SLA for Request</v>
      </c>
    </row>
    <row r="143" spans="1:7" x14ac:dyDescent="0.2">
      <c r="A143" t="str">
        <f t="array" ref="A143:G143">VLOOKUP(cleaned_helpdesk_tickets!B143,cleaned_helpdesk_tickets!$B$2:$X$195,{3,4,5,6,8,21,22,23},0)</f>
        <v>Sophos Firewall Support</v>
      </c>
      <c r="B143" t="str">
        <v>Charles Thomas</v>
      </c>
      <c r="C143" t="str">
        <v>charles.thomas@outlook.com</v>
      </c>
      <c r="D143" t="str">
        <v>Normal</v>
      </c>
      <c r="E143" t="str">
        <v>Incident / Problem</v>
      </c>
      <c r="F143" t="str">
        <v>New Ticket</v>
      </c>
      <c r="G143">
        <v>44117</v>
      </c>
    </row>
    <row r="144" spans="1:7" x14ac:dyDescent="0.2">
      <c r="A144" t="str">
        <f t="array" ref="A144:G144">VLOOKUP(cleaned_helpdesk_tickets!B144,cleaned_helpdesk_tickets!$B$2:$X$195,{3,4,5,6,8,21,22,23},0)</f>
        <v>HR Technical Analyzer Output</v>
      </c>
      <c r="B144" t="str">
        <v>Troy Daniels</v>
      </c>
      <c r="C144" t="str">
        <v>troy.daniels@outlook.com</v>
      </c>
      <c r="D144" t="str">
        <v>Normal</v>
      </c>
      <c r="E144" t="str">
        <v>Request</v>
      </c>
      <c r="F144" t="str">
        <v>Close Ticket</v>
      </c>
      <c r="G144" t="str">
        <v>No SLA for Request</v>
      </c>
    </row>
    <row r="145" spans="1:7" x14ac:dyDescent="0.2">
      <c r="A145" t="str">
        <f t="array" ref="A145:G145">VLOOKUP(cleaned_helpdesk_tickets!B145,cleaned_helpdesk_tickets!$B$2:$X$195,{3,4,5,6,8,21,22,23},0)</f>
        <v>Dell SoppotAssist has detected a failing component</v>
      </c>
      <c r="B145" t="str">
        <v>Paul Rivers</v>
      </c>
      <c r="C145" t="str">
        <v>privers@mailinator.com</v>
      </c>
      <c r="D145" t="str">
        <v>Normal</v>
      </c>
      <c r="E145" t="str">
        <v>Incident / Problem</v>
      </c>
      <c r="F145" t="str">
        <v>New Ticket</v>
      </c>
      <c r="G145">
        <v>44111</v>
      </c>
    </row>
    <row r="146" spans="1:7" x14ac:dyDescent="0.2">
      <c r="A146" t="str">
        <f t="array" ref="A146:G146">VLOOKUP(cleaned_helpdesk_tickets!B146,cleaned_helpdesk_tickets!$B$2:$X$195,{3,4,5,6,8,21,22,23},0)</f>
        <v>Dell SoppotAssist has detected a failing component</v>
      </c>
      <c r="B146" t="str">
        <v>Paul Rivers</v>
      </c>
      <c r="C146" t="str">
        <v>privers@mailinator.com</v>
      </c>
      <c r="D146" t="str">
        <v>Normal</v>
      </c>
      <c r="E146" t="str">
        <v>Incident / Problem</v>
      </c>
      <c r="F146" t="str">
        <v>New Ticket</v>
      </c>
      <c r="G146">
        <v>44111</v>
      </c>
    </row>
    <row r="147" spans="1:7" x14ac:dyDescent="0.2">
      <c r="A147" t="str">
        <f t="array" ref="A147:G147">VLOOKUP(cleaned_helpdesk_tickets!B147,cleaned_helpdesk_tickets!$B$2:$X$195,{3,4,5,6,8,21,22,23},0)</f>
        <v>Dell SoppotAssist has detected a failing component</v>
      </c>
      <c r="B147" t="str">
        <v>Paul Rivers</v>
      </c>
      <c r="C147" t="str">
        <v>privers@mailinator.com</v>
      </c>
      <c r="D147" t="str">
        <v>Normal</v>
      </c>
      <c r="E147" t="str">
        <v>Incident / Problem</v>
      </c>
      <c r="F147" t="str">
        <v>New Ticket</v>
      </c>
      <c r="G147">
        <v>44111</v>
      </c>
    </row>
    <row r="148" spans="1:7" x14ac:dyDescent="0.2">
      <c r="A148" t="str">
        <f t="array" ref="A148:G148">VLOOKUP(cleaned_helpdesk_tickets!B148,cleaned_helpdesk_tickets!$B$2:$X$195,{3,4,5,6,8,21,22,23},0)</f>
        <v xml:space="preserve">HP Printer not working </v>
      </c>
      <c r="B148" t="str">
        <v>Pradeep Sharma</v>
      </c>
      <c r="C148" t="str">
        <v>pradeep.sharma@outlook.com</v>
      </c>
      <c r="D148" t="str">
        <v>Normal</v>
      </c>
      <c r="E148" t="str">
        <v>Incident / Problem</v>
      </c>
      <c r="F148" t="str">
        <v>New Ticket</v>
      </c>
      <c r="G148">
        <v>44095</v>
      </c>
    </row>
    <row r="149" spans="1:7" x14ac:dyDescent="0.2">
      <c r="A149" t="str">
        <f t="array" ref="A149:G149">VLOOKUP(cleaned_helpdesk_tickets!B149,cleaned_helpdesk_tickets!$B$2:$X$195,{3,4,5,6,8,21,22,23},0)</f>
        <v>Leave Management - Leave Balance Issue</v>
      </c>
      <c r="B149" t="str">
        <v>Kian Rogers</v>
      </c>
      <c r="C149" t="str">
        <v>krogers@mailinator.com</v>
      </c>
      <c r="D149" t="str">
        <v>Normal</v>
      </c>
      <c r="E149" t="str">
        <v>Request</v>
      </c>
      <c r="F149" t="str">
        <v>Close Ticket</v>
      </c>
      <c r="G149" t="str">
        <v>No SLA for Request</v>
      </c>
    </row>
    <row r="150" spans="1:7" x14ac:dyDescent="0.2">
      <c r="A150" t="str">
        <f t="array" ref="A150:G150">VLOOKUP(cleaned_helpdesk_tickets!B150,cleaned_helpdesk_tickets!$B$2:$X$195,{3,4,5,6,8,21,22,23},0)</f>
        <v>Open UDP ports 161 and 162</v>
      </c>
      <c r="B150" t="str">
        <v>Erick White</v>
      </c>
      <c r="C150" t="str">
        <v>ewhite@yahoo.com</v>
      </c>
      <c r="D150" t="str">
        <v>Normal</v>
      </c>
      <c r="E150" t="str">
        <v>Request</v>
      </c>
      <c r="F150" t="str">
        <v>New Ticket</v>
      </c>
      <c r="G150" t="str">
        <v>No SLA for Request</v>
      </c>
    </row>
    <row r="151" spans="1:7" x14ac:dyDescent="0.2">
      <c r="A151" t="str">
        <f t="array" ref="A151:G151">VLOOKUP(cleaned_helpdesk_tickets!B151,cleaned_helpdesk_tickets!$B$2:$X$195,{3,4,5,6,8,21,22,23},0)</f>
        <v>Approval - Personal Information (Basic Details)</v>
      </c>
      <c r="B151" t="str">
        <v>Troy Daniels</v>
      </c>
      <c r="C151" t="str">
        <v>troy.daniels@outlook.com</v>
      </c>
      <c r="D151" t="str">
        <v>Normal</v>
      </c>
      <c r="E151" t="str">
        <v>Incident / Problem</v>
      </c>
      <c r="F151" t="str">
        <v>Close Ticket</v>
      </c>
      <c r="G151">
        <v>44039</v>
      </c>
    </row>
    <row r="152" spans="1:7" x14ac:dyDescent="0.2">
      <c r="A152" t="str">
        <f t="array" ref="A152:G152">VLOOKUP(cleaned_helpdesk_tickets!B152,cleaned_helpdesk_tickets!$B$2:$X$195,{3,4,5,6,8,21,22,23},0)</f>
        <v>New VPN Account</v>
      </c>
      <c r="B152" t="str">
        <v>Erick White</v>
      </c>
      <c r="C152" t="str">
        <v>ewhite@yahoo.com</v>
      </c>
      <c r="D152" t="str">
        <v>Normal</v>
      </c>
      <c r="E152" t="str">
        <v>Request</v>
      </c>
      <c r="F152" t="str">
        <v>New Ticket</v>
      </c>
      <c r="G152" t="str">
        <v>No SLA for Request</v>
      </c>
    </row>
    <row r="153" spans="1:7" x14ac:dyDescent="0.2">
      <c r="A153" t="str">
        <f t="array" ref="A153:G153">VLOOKUP(cleaned_helpdesk_tickets!B153,cleaned_helpdesk_tickets!$B$2:$X$195,{3,4,5,6,8,21,22,23},0)</f>
        <v>Error in log-in</v>
      </c>
      <c r="B153" t="str">
        <v>Jasper John</v>
      </c>
      <c r="C153" t="str">
        <v>jasper.john@gmail.com</v>
      </c>
      <c r="D153" t="str">
        <v>Normal</v>
      </c>
      <c r="E153" t="str">
        <v>Incident / Problem</v>
      </c>
      <c r="F153" t="str">
        <v>New Ticket</v>
      </c>
      <c r="G153">
        <v>44085</v>
      </c>
    </row>
    <row r="154" spans="1:7" x14ac:dyDescent="0.2">
      <c r="A154" t="str">
        <f t="array" ref="A154:G154">VLOOKUP(cleaned_helpdesk_tickets!B154,cleaned_helpdesk_tickets!$B$2:$X$195,{3,4,5,6,8,21,22,23},0)</f>
        <v>Secure Connection Failed page - TEST Instance</v>
      </c>
      <c r="B154" t="str">
        <v>Riza Richardson</v>
      </c>
      <c r="C154" t="str">
        <v>rrichardson@mailinator.com</v>
      </c>
      <c r="D154" t="str">
        <v>Normal</v>
      </c>
      <c r="E154" t="str">
        <v>Incident / Problem</v>
      </c>
      <c r="F154" t="str">
        <v>Close Ticket</v>
      </c>
      <c r="G154">
        <v>44071</v>
      </c>
    </row>
    <row r="155" spans="1:7" x14ac:dyDescent="0.2">
      <c r="A155" t="str">
        <f t="array" ref="A155:G155">VLOOKUP(cleaned_helpdesk_tickets!B155,cleaned_helpdesk_tickets!$B$2:$X$195,{3,4,5,6,8,21,22,23},0)</f>
        <v>Open Ports fro FTP data connection</v>
      </c>
      <c r="B155" t="str">
        <v>Erick White</v>
      </c>
      <c r="C155" t="str">
        <v>ewhite@yahoo.com</v>
      </c>
      <c r="D155" t="str">
        <v>Normal</v>
      </c>
      <c r="E155" t="str">
        <v>Request</v>
      </c>
      <c r="F155" t="str">
        <v>New Ticket</v>
      </c>
      <c r="G155" t="str">
        <v>No SLA for Request</v>
      </c>
    </row>
    <row r="156" spans="1:7" x14ac:dyDescent="0.2">
      <c r="A156" t="str">
        <f t="array" ref="A156:G156">VLOOKUP(cleaned_helpdesk_tickets!B156,cleaned_helpdesk_tickets!$B$2:$X$195,{3,4,5,6,8,21,22,23},0)</f>
        <v>VPN accounts creation</v>
      </c>
      <c r="B156" t="str">
        <v>Erick White</v>
      </c>
      <c r="C156" t="str">
        <v>ewhite@yahoo.com</v>
      </c>
      <c r="D156" t="str">
        <v>Normal</v>
      </c>
      <c r="E156" t="str">
        <v>Request</v>
      </c>
      <c r="F156" t="str">
        <v>New Ticket</v>
      </c>
      <c r="G156" t="str">
        <v>No SLA for Request</v>
      </c>
    </row>
    <row r="157" spans="1:7" x14ac:dyDescent="0.2">
      <c r="A157" t="str">
        <f t="array" ref="A157:G157">VLOOKUP(cleaned_helpdesk_tickets!B157,cleaned_helpdesk_tickets!$B$2:$X$195,{3,4,5,6,8,21,22,23},0)</f>
        <v>Request additional storage</v>
      </c>
      <c r="B157" t="str">
        <v>Erick White</v>
      </c>
      <c r="C157" t="str">
        <v>ewhite@yahoo.com</v>
      </c>
      <c r="D157" t="str">
        <v>Normal</v>
      </c>
      <c r="E157" t="str">
        <v>Request</v>
      </c>
      <c r="F157" t="str">
        <v>New Ticket</v>
      </c>
      <c r="G157" t="str">
        <v>No SLA for Request</v>
      </c>
    </row>
    <row r="158" spans="1:7" x14ac:dyDescent="0.2">
      <c r="A158" t="str">
        <f t="array" ref="A158:G158">VLOOKUP(cleaned_helpdesk_tickets!B158,cleaned_helpdesk_tickets!$B$2:$X$195,{3,4,5,6,8,21,22,23},0)</f>
        <v>Open IP ports</v>
      </c>
      <c r="B158" t="str">
        <v>Erick White</v>
      </c>
      <c r="C158" t="str">
        <v>ewhite@yahoo.com</v>
      </c>
      <c r="D158" t="str">
        <v>Normal</v>
      </c>
      <c r="E158" t="str">
        <v>Request</v>
      </c>
      <c r="F158" t="str">
        <v>New Ticket</v>
      </c>
      <c r="G158" t="str">
        <v>No SLA for Request</v>
      </c>
    </row>
    <row r="159" spans="1:7" x14ac:dyDescent="0.2">
      <c r="A159" t="str">
        <f t="array" ref="A159:G159">VLOOKUP(cleaned_helpdesk_tickets!B159,cleaned_helpdesk_tickets!$B$2:$X$195,{3,4,5,6,8,21,22,23},0)</f>
        <v>VPN accounts creation</v>
      </c>
      <c r="B159" t="str">
        <v>Erick White</v>
      </c>
      <c r="C159" t="str">
        <v>ewhite@yahoo.com</v>
      </c>
      <c r="D159" t="str">
        <v>Normal</v>
      </c>
      <c r="E159" t="str">
        <v>Request</v>
      </c>
      <c r="F159" t="str">
        <v>New Ticket</v>
      </c>
      <c r="G159" t="str">
        <v>No SLA for Request</v>
      </c>
    </row>
    <row r="160" spans="1:7" x14ac:dyDescent="0.2">
      <c r="A160" t="str">
        <f t="array" ref="A160:G160">VLOOKUP(cleaned_helpdesk_tickets!B160,cleaned_helpdesk_tickets!$B$2:$X$195,{3,4,5,6,8,21,22,23},0)</f>
        <v>VPN accounts creation</v>
      </c>
      <c r="B160" t="str">
        <v>Erick White</v>
      </c>
      <c r="C160" t="str">
        <v>ewhite@yahoo.com</v>
      </c>
      <c r="D160" t="str">
        <v>Normal</v>
      </c>
      <c r="E160" t="str">
        <v>Request</v>
      </c>
      <c r="F160" t="str">
        <v>New Ticket</v>
      </c>
      <c r="G160" t="str">
        <v>No SLA for Request</v>
      </c>
    </row>
    <row r="161" spans="1:7" x14ac:dyDescent="0.2">
      <c r="A161" t="str">
        <f t="array" ref="A161:G161">VLOOKUP(cleaned_helpdesk_tickets!B161,cleaned_helpdesk_tickets!$B$2:$X$195,{3,4,5,6,8,21,22,23},0)</f>
        <v>VPN accounts</v>
      </c>
      <c r="B161" t="str">
        <v>Erick White</v>
      </c>
      <c r="C161" t="str">
        <v>ewhite@yahoo.com</v>
      </c>
      <c r="D161" t="str">
        <v>Normal</v>
      </c>
      <c r="E161" t="str">
        <v>Request</v>
      </c>
      <c r="F161" t="str">
        <v>New Ticket</v>
      </c>
      <c r="G161" t="str">
        <v>No SLA for Request</v>
      </c>
    </row>
    <row r="162" spans="1:7" x14ac:dyDescent="0.2">
      <c r="A162" t="str">
        <f t="array" ref="A162:G162">VLOOKUP(cleaned_helpdesk_tickets!B162,cleaned_helpdesk_tickets!$B$2:$X$195,{3,4,5,6,8,21,22,23},0)</f>
        <v>Request to restart again the SAP Dev Server</v>
      </c>
      <c r="B162" t="str">
        <v>Aurora Miller</v>
      </c>
      <c r="C162" t="str">
        <v>aurora.miller@outlook.com</v>
      </c>
      <c r="D162" t="str">
        <v>Normal</v>
      </c>
      <c r="E162" t="str">
        <v>Request</v>
      </c>
      <c r="F162" t="str">
        <v>New Ticket</v>
      </c>
      <c r="G162" t="str">
        <v>No SLA for Request</v>
      </c>
    </row>
    <row r="163" spans="1:7" x14ac:dyDescent="0.2">
      <c r="A163" t="str">
        <f t="array" ref="A163:G163">VLOOKUP(cleaned_helpdesk_tickets!B163,cleaned_helpdesk_tickets!$B$2:$X$195,{3,4,5,6,8,21,22,23},0)</f>
        <v>Disable "Sickness" and "Other"</v>
      </c>
      <c r="B163" t="str">
        <v>Kian Rogers</v>
      </c>
      <c r="C163" t="str">
        <v>krogers@mailinator.com</v>
      </c>
      <c r="D163" t="str">
        <v>Normal</v>
      </c>
      <c r="E163" t="str">
        <v>Incident / Problem</v>
      </c>
      <c r="F163" t="str">
        <v>Close Ticket</v>
      </c>
      <c r="G163">
        <v>43985</v>
      </c>
    </row>
    <row r="164" spans="1:7" x14ac:dyDescent="0.2">
      <c r="A164" t="str">
        <f t="array" ref="A164:G164">VLOOKUP(cleaned_helpdesk_tickets!B164,cleaned_helpdesk_tickets!$B$2:$X$195,{3,4,5,6,8,21,22,23},0)</f>
        <v>Personalization of iProcurement icons/button</v>
      </c>
      <c r="B164" t="str">
        <v>Reah Junes</v>
      </c>
      <c r="C164" t="str">
        <v>rjunes@yahoo.com</v>
      </c>
      <c r="D164" t="str">
        <v>Normal</v>
      </c>
      <c r="E164" t="str">
        <v>Request</v>
      </c>
      <c r="F164" t="str">
        <v>New Ticket</v>
      </c>
      <c r="G164" t="str">
        <v>No SLA for Request</v>
      </c>
    </row>
    <row r="165" spans="1:7" x14ac:dyDescent="0.2">
      <c r="A165" t="str">
        <f t="array" ref="A165:G165">VLOOKUP(cleaned_helpdesk_tickets!B165,cleaned_helpdesk_tickets!$B$2:$X$195,{3,4,5,6,8,21,22,23},0)</f>
        <v>Error Page</v>
      </c>
      <c r="B165" t="str">
        <v>Riza Richardson</v>
      </c>
      <c r="C165" t="str">
        <v>rrichardson@mailinator.com</v>
      </c>
      <c r="D165" t="str">
        <v>Normal</v>
      </c>
      <c r="E165" t="str">
        <v>Incident / Problem</v>
      </c>
      <c r="F165" t="str">
        <v>Close Ticket</v>
      </c>
      <c r="G165">
        <v>44033</v>
      </c>
    </row>
    <row r="166" spans="1:7" x14ac:dyDescent="0.2">
      <c r="A166" t="str">
        <f t="array" ref="A166:G166">VLOOKUP(cleaned_helpdesk_tickets!B166,cleaned_helpdesk_tickets!$B$2:$X$195,{3,4,5,6,8,21,22,23},0)</f>
        <v>Slow performance laptop</v>
      </c>
      <c r="B166" t="str">
        <v>Rue Whitaker</v>
      </c>
      <c r="C166" t="str">
        <v>rue.whitaker@yahoo.com</v>
      </c>
      <c r="D166" t="str">
        <v>Normal</v>
      </c>
      <c r="E166" t="str">
        <v>Incident / Problem</v>
      </c>
      <c r="F166" t="str">
        <v>New Ticket</v>
      </c>
      <c r="G166">
        <v>44035</v>
      </c>
    </row>
    <row r="167" spans="1:7" x14ac:dyDescent="0.2">
      <c r="A167" t="str">
        <f t="array" ref="A167:G167">VLOOKUP(cleaned_helpdesk_tickets!B167,cleaned_helpdesk_tickets!$B$2:$X$195,{3,4,5,6,8,21,22,23},0)</f>
        <v>Error in Grade Roster</v>
      </c>
      <c r="B167" t="str">
        <v>Jasper John</v>
      </c>
      <c r="C167" t="str">
        <v>jasper.john@gmail.com</v>
      </c>
      <c r="D167" t="str">
        <v>Normal</v>
      </c>
      <c r="E167" t="str">
        <v>Incident / Problem</v>
      </c>
      <c r="F167" t="str">
        <v>New Ticket</v>
      </c>
      <c r="G167">
        <v>44021</v>
      </c>
    </row>
    <row r="168" spans="1:7" x14ac:dyDescent="0.2">
      <c r="A168" t="str">
        <f t="array" ref="A168:G168">VLOOKUP(cleaned_helpdesk_tickets!B168,cleaned_helpdesk_tickets!$B$2:$X$195,{3,4,5,6,8,21,22,23},0)</f>
        <v>Replace actual emails in JDE test isntance</v>
      </c>
      <c r="B168" t="str">
        <v>Melody Thompson</v>
      </c>
      <c r="C168" t="str">
        <v>mthompson@yahoo.com</v>
      </c>
      <c r="D168" t="str">
        <v>Normal</v>
      </c>
      <c r="E168" t="str">
        <v>Request</v>
      </c>
      <c r="F168" t="str">
        <v>Close Ticket</v>
      </c>
      <c r="G168" t="str">
        <v>No SLA for Request</v>
      </c>
    </row>
    <row r="169" spans="1:7" x14ac:dyDescent="0.2">
      <c r="A169" t="str">
        <f t="array" ref="A169:G169">VLOOKUP(cleaned_helpdesk_tickets!B169,cleaned_helpdesk_tickets!$B$2:$X$195,{3,4,5,6,8,21,22,23},0)</f>
        <v>Iphone support</v>
      </c>
      <c r="B169" t="str">
        <v>Grace Evans</v>
      </c>
      <c r="C169" t="str">
        <v>gevans@mailinator.com</v>
      </c>
      <c r="D169" t="str">
        <v>Normal</v>
      </c>
      <c r="E169" t="str">
        <v>Request</v>
      </c>
      <c r="F169" t="str">
        <v>New Ticket</v>
      </c>
      <c r="G169" t="str">
        <v>No SLA for Request</v>
      </c>
    </row>
    <row r="170" spans="1:7" x14ac:dyDescent="0.2">
      <c r="A170" t="str">
        <f t="array" ref="A170:G170">VLOOKUP(cleaned_helpdesk_tickets!B170,cleaned_helpdesk_tickets!$B$2:$X$195,{3,4,5,6,8,21,22,23},0)</f>
        <v>test using list</v>
      </c>
      <c r="B170" t="str">
        <v>Jovan Brown</v>
      </c>
      <c r="C170" t="str">
        <v>jovan_brown@mailinator.com</v>
      </c>
      <c r="D170" t="str">
        <v>Normal</v>
      </c>
      <c r="E170" t="str">
        <v>Incident / Problem</v>
      </c>
      <c r="F170" t="str">
        <v>New Ticket</v>
      </c>
      <c r="G170">
        <v>44028</v>
      </c>
    </row>
    <row r="171" spans="1:7" x14ac:dyDescent="0.2">
      <c r="A171" t="str">
        <f t="array" ref="A171:G171">VLOOKUP(cleaned_helpdesk_tickets!B171,cleaned_helpdesk_tickets!$B$2:$X$195,{3,4,5,6,8,21,22,23},0)</f>
        <v>assdasd testing</v>
      </c>
      <c r="B171" t="str">
        <v>Jovan Brown</v>
      </c>
      <c r="C171" t="str">
        <v>jovan_brown@mailinator.com</v>
      </c>
      <c r="D171" t="str">
        <v>Normal</v>
      </c>
      <c r="E171" t="str">
        <v>Incident / Problem</v>
      </c>
      <c r="F171" t="str">
        <v>New Ticket</v>
      </c>
      <c r="G171">
        <v>44028</v>
      </c>
    </row>
    <row r="172" spans="1:7" x14ac:dyDescent="0.2">
      <c r="A172" t="str">
        <f t="array" ref="A172:G172">VLOOKUP(cleaned_helpdesk_tickets!B172,cleaned_helpdesk_tickets!$B$2:$X$195,{3,4,5,6,8,21,22,23},0)</f>
        <v>testing not working</v>
      </c>
      <c r="B172" t="str">
        <v>Jovan Brown</v>
      </c>
      <c r="C172" t="str">
        <v>jovan_brown@mailinator.com</v>
      </c>
      <c r="D172" t="str">
        <v>Normal</v>
      </c>
      <c r="E172" t="str">
        <v>Incident / Problem</v>
      </c>
      <c r="F172" t="str">
        <v>New Ticket</v>
      </c>
      <c r="G172">
        <v>44028</v>
      </c>
    </row>
    <row r="173" spans="1:7" x14ac:dyDescent="0.2">
      <c r="A173" t="str">
        <f t="array" ref="A173:G173">VLOOKUP(cleaned_helpdesk_tickets!B173,cleaned_helpdesk_tickets!$B$2:$X$195,{3,4,5,6,8,21,22,23},0)</f>
        <v>testing ticketing not appearing</v>
      </c>
      <c r="B173" t="str">
        <v>Jovan Brown</v>
      </c>
      <c r="C173" t="str">
        <v>jovan_brown@mailinator.com</v>
      </c>
      <c r="D173" t="str">
        <v>Normal</v>
      </c>
      <c r="E173" t="str">
        <v>Incident / Problem</v>
      </c>
      <c r="F173" t="str">
        <v>New Ticket</v>
      </c>
      <c r="G173">
        <v>44028</v>
      </c>
    </row>
    <row r="174" spans="1:7" x14ac:dyDescent="0.2">
      <c r="A174" t="str">
        <f t="array" ref="A174:G174">VLOOKUP(cleaned_helpdesk_tickets!B174,cleaned_helpdesk_tickets!$B$2:$X$195,{3,4,5,6,8,21,22,23},0)</f>
        <v>cannot see category in ticketing</v>
      </c>
      <c r="B174" t="str">
        <v>Jovan Brown</v>
      </c>
      <c r="C174" t="str">
        <v>jovan_brown@mailinator.com</v>
      </c>
      <c r="D174" t="str">
        <v>Normal</v>
      </c>
      <c r="E174" t="str">
        <v>Incident / Problem</v>
      </c>
      <c r="F174" t="str">
        <v>New Ticket</v>
      </c>
      <c r="G174">
        <v>44028</v>
      </c>
    </row>
    <row r="175" spans="1:7" x14ac:dyDescent="0.2">
      <c r="A175" t="str">
        <f t="array" ref="A175:G175">VLOOKUP(cleaned_helpdesk_tickets!B175,cleaned_helpdesk_tickets!$B$2:$X$195,{3,4,5,6,8,21,22,23},0)</f>
        <v>test</v>
      </c>
      <c r="B175" t="str">
        <v>Jovan Brown</v>
      </c>
      <c r="C175" t="str">
        <v>jovan_brown@mailinator.com</v>
      </c>
      <c r="D175" t="str">
        <v>Normal</v>
      </c>
      <c r="E175" t="str">
        <v>Incident / Problem</v>
      </c>
      <c r="F175" t="str">
        <v>New Ticket</v>
      </c>
      <c r="G175">
        <v>43945</v>
      </c>
    </row>
    <row r="176" spans="1:7" x14ac:dyDescent="0.2">
      <c r="A176" t="str">
        <f t="array" ref="A176:G176">VLOOKUP(cleaned_helpdesk_tickets!B176,cleaned_helpdesk_tickets!$B$2:$X$195,{3,4,5,6,8,21,22,23},0)</f>
        <v>Separate Remittance Advices Setup</v>
      </c>
      <c r="B176" t="str">
        <v>Erick White</v>
      </c>
      <c r="C176" t="str">
        <v>ewhite@yahoo.com</v>
      </c>
      <c r="D176" t="str">
        <v>Low</v>
      </c>
      <c r="E176" t="str">
        <v>Request</v>
      </c>
      <c r="F176" t="str">
        <v>New Ticket</v>
      </c>
      <c r="G176" t="str">
        <v>No SLA for Request</v>
      </c>
    </row>
    <row r="177" spans="1:7" x14ac:dyDescent="0.2">
      <c r="A177" t="str">
        <f t="array" ref="A177:G177">VLOOKUP(cleaned_helpdesk_tickets!B177,cleaned_helpdesk_tickets!$B$2:$X$195,{3,4,5,6,8,21,22,23},0)</f>
        <v>Error adding new tables on Audit Trail</v>
      </c>
      <c r="B177" t="str">
        <v>Kimberly Jones</v>
      </c>
      <c r="C177" t="str">
        <v>kjones@outlook.com</v>
      </c>
      <c r="D177" t="str">
        <v>Low</v>
      </c>
      <c r="E177" t="str">
        <v>Incident / Problem</v>
      </c>
      <c r="F177" t="str">
        <v>New Ticket</v>
      </c>
      <c r="G177">
        <v>43514</v>
      </c>
    </row>
    <row r="178" spans="1:7" x14ac:dyDescent="0.2">
      <c r="A178" t="str">
        <f t="array" ref="A178:G178">VLOOKUP(cleaned_helpdesk_tickets!B178,cleaned_helpdesk_tickets!$B$2:$X$195,{3,4,5,6,8,21,22,23},0)</f>
        <v>Set Timeout in Oracle Workflow</v>
      </c>
      <c r="B178" t="str">
        <v>Kian Rogers</v>
      </c>
      <c r="C178" t="str">
        <v>krogers@mailinator.com</v>
      </c>
      <c r="D178" t="str">
        <v>Low</v>
      </c>
      <c r="E178" t="str">
        <v>Request</v>
      </c>
      <c r="F178" t="str">
        <v xml:space="preserve">Open </v>
      </c>
      <c r="G178" t="str">
        <v>No SLA for Request</v>
      </c>
    </row>
    <row r="179" spans="1:7" x14ac:dyDescent="0.2">
      <c r="A179" t="str">
        <f t="array" ref="A179:G179">VLOOKUP(cleaned_helpdesk_tickets!B179,cleaned_helpdesk_tickets!$B$2:$X$195,{3,4,5,6,8,21,22,23},0)</f>
        <v>Vacation Leave Rule</v>
      </c>
      <c r="B179" t="str">
        <v>Kian Rogers</v>
      </c>
      <c r="C179" t="str">
        <v>krogers@mailinator.com</v>
      </c>
      <c r="D179" t="str">
        <v>Low</v>
      </c>
      <c r="E179" t="str">
        <v>Request</v>
      </c>
      <c r="F179" t="str">
        <v xml:space="preserve">Open </v>
      </c>
      <c r="G179" t="str">
        <v>No SLA for Request</v>
      </c>
    </row>
    <row r="180" spans="1:7" x14ac:dyDescent="0.2">
      <c r="A180" t="str">
        <f t="array" ref="A180:G180">VLOOKUP(cleaned_helpdesk_tickets!B180,cleaned_helpdesk_tickets!$B$2:$X$195,{3,4,5,6,8,21,22,23},0)</f>
        <v xml:space="preserve">Exclude Public Holidays from Absence Duration </v>
      </c>
      <c r="B180" t="str">
        <v>Kian Rogers</v>
      </c>
      <c r="C180" t="str">
        <v>krogers@mailinator.com</v>
      </c>
      <c r="D180" t="str">
        <v>Low</v>
      </c>
      <c r="E180" t="str">
        <v>Request</v>
      </c>
      <c r="F180" t="str">
        <v>Close Ticket</v>
      </c>
      <c r="G180" t="str">
        <v>No SLA for Request</v>
      </c>
    </row>
    <row r="181" spans="1:7" x14ac:dyDescent="0.2">
      <c r="A181" t="str">
        <f t="array" ref="A181:G181">VLOOKUP(cleaned_helpdesk_tickets!B181,cleaned_helpdesk_tickets!$B$2:$X$195,{3,4,5,6,8,21,22,23},0)</f>
        <v xml:space="preserve">Submission of Leave </v>
      </c>
      <c r="B181" t="str">
        <v>Kian Rogers</v>
      </c>
      <c r="C181" t="str">
        <v>krogers@mailinator.com</v>
      </c>
      <c r="D181" t="str">
        <v>Low</v>
      </c>
      <c r="E181" t="str">
        <v>Request</v>
      </c>
      <c r="F181" t="str">
        <v>Close Ticket</v>
      </c>
      <c r="G181" t="str">
        <v>No SLA for Request</v>
      </c>
    </row>
    <row r="182" spans="1:7" x14ac:dyDescent="0.2">
      <c r="A182" t="str">
        <f t="array" ref="A182:G182">VLOOKUP(cleaned_helpdesk_tickets!B182,cleaned_helpdesk_tickets!$B$2:$X$195,{3,4,5,6,8,21,22,23},0)</f>
        <v>Assistance for iProcurement Page Personalization</v>
      </c>
      <c r="B182" t="str">
        <v>Riza Richardson</v>
      </c>
      <c r="C182" t="str">
        <v>rrichardson@mailinator.com</v>
      </c>
      <c r="D182" t="str">
        <v>Low</v>
      </c>
      <c r="E182" t="str">
        <v>Request</v>
      </c>
      <c r="F182" t="str">
        <v>Close Ticket</v>
      </c>
      <c r="G182" t="str">
        <v>No SLA for Request</v>
      </c>
    </row>
    <row r="183" spans="1:7" x14ac:dyDescent="0.2">
      <c r="A183" t="str">
        <f t="array" ref="A183:G183">VLOOKUP(cleaned_helpdesk_tickets!B183,cleaned_helpdesk_tickets!$B$2:$X$195,{3,4,5,6,8,21,22,23},0)</f>
        <v>Clear Cache Browser Concern</v>
      </c>
      <c r="B183" t="str">
        <v>Aurora Miller</v>
      </c>
      <c r="C183" t="str">
        <v>aurora.miller@outlook.com</v>
      </c>
      <c r="D183" t="str">
        <v>Low</v>
      </c>
      <c r="E183" t="str">
        <v>Request</v>
      </c>
      <c r="F183" t="str">
        <v>Close Ticket</v>
      </c>
      <c r="G183" t="str">
        <v>No SLA for Request</v>
      </c>
    </row>
    <row r="184" spans="1:7" x14ac:dyDescent="0.2">
      <c r="A184" t="str">
        <f t="array" ref="A184:G184">VLOOKUP(cleaned_helpdesk_tickets!B184,cleaned_helpdesk_tickets!$B$2:$X$195,{3,4,5,6,8,21,22,23},0)</f>
        <v xml:space="preserve">Instance Connection Details </v>
      </c>
      <c r="B184" t="str">
        <v>Troy Daniels</v>
      </c>
      <c r="C184" t="str">
        <v>troy.daniels@outlook.com</v>
      </c>
      <c r="D184" t="str">
        <v>Low</v>
      </c>
      <c r="E184" t="str">
        <v>Request</v>
      </c>
      <c r="F184" t="str">
        <v>Close Ticket</v>
      </c>
      <c r="G184" t="str">
        <v>No SLA for Request</v>
      </c>
    </row>
    <row r="185" spans="1:7" x14ac:dyDescent="0.2">
      <c r="A185" t="str">
        <f t="array" ref="A185:G185">VLOOKUP(cleaned_helpdesk_tickets!B185,cleaned_helpdesk_tickets!$B$2:$X$195,{3,4,5,6,8,21,22,23},0)</f>
        <v>Vacation Leave Issue</v>
      </c>
      <c r="B185" t="str">
        <v>Kian Rogers</v>
      </c>
      <c r="C185" t="str">
        <v>krogers@mailinator.com</v>
      </c>
      <c r="D185" t="str">
        <v>Low</v>
      </c>
      <c r="E185" t="str">
        <v>Request</v>
      </c>
      <c r="F185" t="str">
        <v xml:space="preserve">Open </v>
      </c>
      <c r="G185" t="str">
        <v>No SLA for Request</v>
      </c>
    </row>
    <row r="186" spans="1:7" x14ac:dyDescent="0.2">
      <c r="A186" t="str">
        <f t="array" ref="A186:G186">VLOOKUP(cleaned_helpdesk_tickets!B186,cleaned_helpdesk_tickets!$B$2:$X$195,{3,4,5,6,8,21,22,23},0)</f>
        <v>View Leave Balance Error Page</v>
      </c>
      <c r="B186" t="str">
        <v>Kian Rogers</v>
      </c>
      <c r="C186" t="str">
        <v>krogers@mailinator.com</v>
      </c>
      <c r="D186" t="str">
        <v>Low</v>
      </c>
      <c r="E186" t="str">
        <v>Incident / Problem</v>
      </c>
      <c r="F186" t="str">
        <v>Close Ticket</v>
      </c>
      <c r="G186">
        <v>44216</v>
      </c>
    </row>
    <row r="187" spans="1:7" x14ac:dyDescent="0.2">
      <c r="A187" t="str">
        <f t="array" ref="A187:G187">VLOOKUP(cleaned_helpdesk_tickets!B187,cleaned_helpdesk_tickets!$B$2:$X$195,{3,4,5,6,8,21,22,23},0)</f>
        <v>Procedure or Document about Refreshing DB</v>
      </c>
      <c r="B187" t="str">
        <v>Aurora Miller</v>
      </c>
      <c r="C187" t="str">
        <v>aurora.miller@outlook.com</v>
      </c>
      <c r="D187" t="str">
        <v>Low</v>
      </c>
      <c r="E187" t="str">
        <v>Request</v>
      </c>
      <c r="F187" t="str">
        <v>New Ticket</v>
      </c>
      <c r="G187" t="str">
        <v>No SLA for Request</v>
      </c>
    </row>
    <row r="188" spans="1:7" x14ac:dyDescent="0.2">
      <c r="A188" t="str">
        <f t="array" ref="A188:G188">VLOOKUP(cleaned_helpdesk_tickets!B188,cleaned_helpdesk_tickets!$B$2:$X$195,{3,4,5,6,8,21,22,23},0)</f>
        <v>SPMS Report</v>
      </c>
      <c r="B188" t="str">
        <v>Jane Wilberts</v>
      </c>
      <c r="C188" t="str">
        <v>jwilberts@mailinator.com</v>
      </c>
      <c r="D188" t="str">
        <v>Low</v>
      </c>
      <c r="E188" t="str">
        <v>Request</v>
      </c>
      <c r="F188" t="str">
        <v>New Ticket</v>
      </c>
      <c r="G188" t="str">
        <v>No SLA for Request</v>
      </c>
    </row>
    <row r="189" spans="1:7" x14ac:dyDescent="0.2">
      <c r="A189" t="str">
        <f t="array" ref="A189:G189">VLOOKUP(cleaned_helpdesk_tickets!B189,cleaned_helpdesk_tickets!$B$2:$X$195,{3,4,5,6,8,21,22,23},0)</f>
        <v>Training Process Name</v>
      </c>
      <c r="B189" t="str">
        <v>Troy Daniels</v>
      </c>
      <c r="C189" t="str">
        <v>troy.daniels@outlook.com</v>
      </c>
      <c r="D189" t="str">
        <v>Low</v>
      </c>
      <c r="E189" t="str">
        <v>Request</v>
      </c>
      <c r="F189" t="str">
        <v>New Ticket</v>
      </c>
      <c r="G189" t="str">
        <v>No SLA for Request</v>
      </c>
    </row>
    <row r="190" spans="1:7" x14ac:dyDescent="0.2">
      <c r="A190" t="str">
        <f t="array" ref="A190:G190">VLOOKUP(cleaned_helpdesk_tickets!B190,cleaned_helpdesk_tickets!$B$2:$X$195,{3,4,5,6,8,21,22,23},0)</f>
        <v>Application of Leave Error</v>
      </c>
      <c r="B190" t="str">
        <v>Kian Rogers</v>
      </c>
      <c r="C190" t="str">
        <v>krogers@mailinator.com</v>
      </c>
      <c r="D190" t="str">
        <v>Low</v>
      </c>
      <c r="E190" t="str">
        <v>Incident / Problem</v>
      </c>
      <c r="F190" t="str">
        <v xml:space="preserve">Open </v>
      </c>
      <c r="G190">
        <v>44137</v>
      </c>
    </row>
    <row r="191" spans="1:7" x14ac:dyDescent="0.2">
      <c r="A191" t="str">
        <f t="array" ref="A191:G191">VLOOKUP(cleaned_helpdesk_tickets!B191,cleaned_helpdesk_tickets!$B$2:$X$195,{3,4,5,6,8,21,22,23},0)</f>
        <v>9.2 Dev DB backup, then restore to 9.2 Test</v>
      </c>
      <c r="B191" t="str">
        <v>Aurora Miller</v>
      </c>
      <c r="C191" t="str">
        <v>aurora.miller@outlook.com</v>
      </c>
      <c r="D191" t="str">
        <v>Low</v>
      </c>
      <c r="E191" t="str">
        <v>Request</v>
      </c>
      <c r="F191" t="str">
        <v>New Ticket</v>
      </c>
      <c r="G191" t="str">
        <v>No SLA for Request</v>
      </c>
    </row>
    <row r="192" spans="1:7" x14ac:dyDescent="0.2">
      <c r="A192" t="str">
        <f t="array" ref="A192:G192">VLOOKUP(cleaned_helpdesk_tickets!B192,cleaned_helpdesk_tickets!$B$2:$X$195,{3,4,5,6,8,21,22,23},0)</f>
        <v>Apply Patch</v>
      </c>
      <c r="B192" t="str">
        <v>Aurora Miller</v>
      </c>
      <c r="C192" t="str">
        <v>aurora.miller@outlook.com</v>
      </c>
      <c r="D192" t="str">
        <v>Low</v>
      </c>
      <c r="E192" t="str">
        <v>Request</v>
      </c>
      <c r="F192" t="str">
        <v>Close Ticket</v>
      </c>
      <c r="G192" t="str">
        <v>No SLA for Request</v>
      </c>
    </row>
    <row r="193" spans="1:7" x14ac:dyDescent="0.2">
      <c r="A193" t="str">
        <f t="array" ref="A193:G193">VLOOKUP(cleaned_helpdesk_tickets!B193,cleaned_helpdesk_tickets!$B$2:$X$195,{3,4,5,6,8,21,22,23},0)</f>
        <v>Error upon saving template</v>
      </c>
      <c r="B193" t="str">
        <v>Marvin Peters</v>
      </c>
      <c r="C193" t="str">
        <v>mpeters@outlook.com</v>
      </c>
      <c r="D193" t="str">
        <v>Low</v>
      </c>
      <c r="E193" t="str">
        <v>Incident / Problem</v>
      </c>
      <c r="F193" t="str">
        <v>Close Ticket</v>
      </c>
      <c r="G193">
        <v>44043</v>
      </c>
    </row>
    <row r="194" spans="1:7" x14ac:dyDescent="0.2">
      <c r="A194" t="str">
        <f t="array" ref="A194:G194">VLOOKUP(cleaned_helpdesk_tickets!B194,cleaned_helpdesk_tickets!$B$2:$X$195,{3,4,5,6,8,21,22,23},0)</f>
        <v>test</v>
      </c>
      <c r="B194" t="str">
        <v>Jovan Brown</v>
      </c>
      <c r="C194" t="str">
        <v>jovan_brown@mailinator.com</v>
      </c>
      <c r="D194" t="str">
        <v>Low</v>
      </c>
      <c r="E194" t="str">
        <v>Incident / Problem</v>
      </c>
      <c r="F194" t="str">
        <v>New Ticket</v>
      </c>
      <c r="G194">
        <v>44035</v>
      </c>
    </row>
    <row r="195" spans="1:7" x14ac:dyDescent="0.2">
      <c r="A195" t="str">
        <f t="array" ref="A195:G195">VLOOKUP(cleaned_helpdesk_tickets!B195,cleaned_helpdesk_tickets!$B$2:$X$195,{3,4,5,6,8,21,22,23},0)</f>
        <v>Run SQR file in CS 9.2</v>
      </c>
      <c r="B195" t="str">
        <v>John Brown</v>
      </c>
      <c r="C195" t="str">
        <v>jbrown@outlook.com</v>
      </c>
      <c r="D195" t="str">
        <v>Low</v>
      </c>
      <c r="E195" t="str">
        <v>Request</v>
      </c>
      <c r="F195" t="str">
        <v>New Ticket</v>
      </c>
      <c r="G195" t="str">
        <v>No SLA for Request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36873-4567-41AB-85F4-9BD2D0EB827E}">
  <dimension ref="A3:DI19"/>
  <sheetViews>
    <sheetView workbookViewId="0">
      <selection activeCell="E9" sqref="E9"/>
    </sheetView>
  </sheetViews>
  <sheetFormatPr baseColWidth="10" defaultColWidth="8.83203125" defaultRowHeight="15" x14ac:dyDescent="0.2"/>
  <cols>
    <col min="1" max="1" width="37" customWidth="1"/>
    <col min="2" max="2" width="46.83203125" customWidth="1"/>
    <col min="3" max="3" width="25.5" style="11" bestFit="1" customWidth="1"/>
    <col min="4" max="113" width="8.6640625" style="11"/>
  </cols>
  <sheetData>
    <row r="3" spans="1:113" x14ac:dyDescent="0.2">
      <c r="A3" s="23" t="s">
        <v>5</v>
      </c>
      <c r="B3" s="23" t="s">
        <v>865</v>
      </c>
    </row>
    <row r="4" spans="1:113" s="14" customFormat="1" x14ac:dyDescent="0.2">
      <c r="A4" s="12" t="s">
        <v>457</v>
      </c>
      <c r="B4" s="13">
        <v>21</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row>
    <row r="5" spans="1:113" s="17" customFormat="1" x14ac:dyDescent="0.2">
      <c r="A5" s="15" t="s">
        <v>458</v>
      </c>
      <c r="B5" s="16">
        <v>23</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row>
    <row r="6" spans="1:113" s="20" customFormat="1" x14ac:dyDescent="0.2">
      <c r="A6" s="18" t="s">
        <v>460</v>
      </c>
      <c r="B6" s="19">
        <v>20</v>
      </c>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row>
    <row r="7" spans="1:113" x14ac:dyDescent="0.2">
      <c r="A7" s="9" t="s">
        <v>459</v>
      </c>
      <c r="B7" s="10">
        <v>130</v>
      </c>
    </row>
    <row r="8" spans="1:113" x14ac:dyDescent="0.2">
      <c r="A8" s="9" t="s">
        <v>863</v>
      </c>
      <c r="B8" s="10">
        <v>194</v>
      </c>
    </row>
    <row r="9" spans="1:113" x14ac:dyDescent="0.2">
      <c r="A9" s="9"/>
      <c r="B9" s="10"/>
    </row>
    <row r="10" spans="1:113" s="22" customFormat="1" x14ac:dyDescent="0.2">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row>
    <row r="11" spans="1:113" s="21" customFormat="1" x14ac:dyDescent="0.2"/>
    <row r="12" spans="1:113" x14ac:dyDescent="0.2">
      <c r="A12" s="8" t="s">
        <v>15</v>
      </c>
      <c r="B12" t="s">
        <v>864</v>
      </c>
    </row>
    <row r="13" spans="1:113" x14ac:dyDescent="0.2">
      <c r="A13" t="s">
        <v>835</v>
      </c>
      <c r="B13" s="10">
        <v>5</v>
      </c>
    </row>
    <row r="14" spans="1:113" x14ac:dyDescent="0.2">
      <c r="A14" t="s">
        <v>834</v>
      </c>
      <c r="B14" s="10">
        <v>26</v>
      </c>
    </row>
    <row r="15" spans="1:113" x14ac:dyDescent="0.2">
      <c r="A15" t="s">
        <v>832</v>
      </c>
      <c r="B15" s="10">
        <v>77</v>
      </c>
    </row>
    <row r="16" spans="1:113" x14ac:dyDescent="0.2">
      <c r="A16" t="s">
        <v>833</v>
      </c>
      <c r="B16" s="10">
        <v>21</v>
      </c>
    </row>
    <row r="17" spans="1:2" x14ac:dyDescent="0.2">
      <c r="A17" t="s">
        <v>836</v>
      </c>
      <c r="B17" s="10">
        <v>8</v>
      </c>
    </row>
    <row r="18" spans="1:2" x14ac:dyDescent="0.2">
      <c r="A18" t="s">
        <v>831</v>
      </c>
      <c r="B18" s="10">
        <v>57</v>
      </c>
    </row>
    <row r="19" spans="1:2" x14ac:dyDescent="0.2">
      <c r="A19" t="s">
        <v>863</v>
      </c>
      <c r="B19" s="10">
        <v>194</v>
      </c>
    </row>
  </sheetData>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43CC2-F572-4D31-AA9D-44DA4A1BE769}">
  <dimension ref="C1:F1"/>
  <sheetViews>
    <sheetView topLeftCell="B1" workbookViewId="0">
      <selection activeCell="N13" sqref="N13"/>
    </sheetView>
  </sheetViews>
  <sheetFormatPr baseColWidth="10" defaultColWidth="8.83203125" defaultRowHeight="15" x14ac:dyDescent="0.2"/>
  <cols>
    <col min="2" max="2" width="16.1640625" bestFit="1" customWidth="1"/>
    <col min="3" max="3" width="21.33203125" style="11" bestFit="1" customWidth="1"/>
    <col min="4" max="4" width="4.5" style="11" bestFit="1" customWidth="1"/>
    <col min="5" max="5" width="4.1640625" style="11" bestFit="1" customWidth="1"/>
    <col min="6" max="6" width="7" style="11" bestFit="1" customWidth="1"/>
    <col min="7" max="7" width="14.83203125" bestFit="1" customWidth="1"/>
    <col min="8" max="8" width="4.5" bestFit="1" customWidth="1"/>
    <col min="9" max="9" width="4.1640625" bestFit="1" customWidth="1"/>
    <col min="10" max="10" width="7" bestFit="1" customWidth="1"/>
    <col min="11" max="11" width="26.1640625" bestFit="1" customWidth="1"/>
    <col min="12" max="12" width="19.664062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cleaned_helpdesk_tickets</vt:lpstr>
      <vt:lpstr>SUMMARY</vt:lpstr>
      <vt:lpstr>ticket viewer</vt:lpstr>
      <vt:lpstr>Pivot table</vt:lpstr>
      <vt:lpstr>pivot chat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2022-10-26T01:00:35Z</dcterms:created>
  <dcterms:modified xsi:type="dcterms:W3CDTF">2022-11-21T13:16:51Z</dcterms:modified>
</cp:coreProperties>
</file>