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基本税费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/>
  <c r="F23" i="1"/>
  <c r="F24" i="1"/>
  <c r="F25" i="1"/>
  <c r="F26" i="1"/>
  <c r="F21" i="1"/>
  <c r="D22" i="1"/>
  <c r="D23" i="1"/>
  <c r="D24" i="1"/>
  <c r="D25" i="1"/>
  <c r="D26" i="1"/>
  <c r="D21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3" i="1"/>
  <c r="F40" i="1" l="1"/>
  <c r="F41" i="1"/>
  <c r="F42" i="1"/>
  <c r="F43" i="1"/>
  <c r="F44" i="1"/>
  <c r="F39" i="1"/>
  <c r="J44" i="1"/>
  <c r="D44" i="1"/>
  <c r="G44" i="1" s="1"/>
  <c r="J43" i="1"/>
  <c r="D43" i="1"/>
  <c r="G43" i="1" s="1"/>
  <c r="J42" i="1"/>
  <c r="D42" i="1"/>
  <c r="I42" i="1" s="1"/>
  <c r="J41" i="1"/>
  <c r="D41" i="1"/>
  <c r="E41" i="1" s="1"/>
  <c r="J40" i="1"/>
  <c r="D40" i="1"/>
  <c r="E40" i="1" s="1"/>
  <c r="J39" i="1"/>
  <c r="D39" i="1"/>
  <c r="I39" i="1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3" i="1"/>
  <c r="E42" i="1" l="1"/>
  <c r="I43" i="1"/>
  <c r="M43" i="1" s="1"/>
  <c r="I44" i="1"/>
  <c r="M44" i="1" s="1"/>
  <c r="G42" i="1"/>
  <c r="M42" i="1"/>
  <c r="E39" i="1"/>
  <c r="G39" i="1"/>
  <c r="M39" i="1"/>
  <c r="G40" i="1"/>
  <c r="H40" i="1" s="1"/>
  <c r="G41" i="1"/>
  <c r="H41" i="1" s="1"/>
  <c r="E43" i="1"/>
  <c r="I40" i="1"/>
  <c r="M40" i="1" s="1"/>
  <c r="E44" i="1"/>
  <c r="I41" i="1"/>
  <c r="M41" i="1" s="1"/>
  <c r="H42" i="1"/>
  <c r="J35" i="1"/>
  <c r="D35" i="1"/>
  <c r="J34" i="1"/>
  <c r="D34" i="1"/>
  <c r="J33" i="1"/>
  <c r="D33" i="1"/>
  <c r="J32" i="1"/>
  <c r="D32" i="1"/>
  <c r="J31" i="1"/>
  <c r="D31" i="1"/>
  <c r="J30" i="1"/>
  <c r="D30" i="1"/>
  <c r="G32" i="1" l="1"/>
  <c r="E34" i="1"/>
  <c r="H34" i="1" s="1"/>
  <c r="E33" i="1"/>
  <c r="F33" i="1" s="1"/>
  <c r="I31" i="1"/>
  <c r="M31" i="1" s="1"/>
  <c r="F31" i="1"/>
  <c r="E35" i="1"/>
  <c r="F35" i="1"/>
  <c r="I30" i="1"/>
  <c r="M30" i="1" s="1"/>
  <c r="G30" i="1"/>
  <c r="N41" i="1"/>
  <c r="N40" i="1"/>
  <c r="N42" i="1"/>
  <c r="H39" i="1"/>
  <c r="N39" i="1" s="1"/>
  <c r="H44" i="1"/>
  <c r="N44" i="1" s="1"/>
  <c r="H43" i="1"/>
  <c r="N43" i="1" s="1"/>
  <c r="G35" i="1"/>
  <c r="H35" i="1" s="1"/>
  <c r="I35" i="1"/>
  <c r="M35" i="1" s="1"/>
  <c r="E31" i="1"/>
  <c r="G31" i="1"/>
  <c r="G34" i="1"/>
  <c r="E32" i="1"/>
  <c r="F32" i="1" s="1"/>
  <c r="G33" i="1"/>
  <c r="I32" i="1"/>
  <c r="M32" i="1" s="1"/>
  <c r="I33" i="1"/>
  <c r="M33" i="1" s="1"/>
  <c r="E30" i="1"/>
  <c r="F30" i="1" s="1"/>
  <c r="I34" i="1"/>
  <c r="M34" i="1" s="1"/>
  <c r="G23" i="1"/>
  <c r="J23" i="1"/>
  <c r="E24" i="1"/>
  <c r="J24" i="1"/>
  <c r="G25" i="1"/>
  <c r="E25" i="1"/>
  <c r="H25" i="1" s="1"/>
  <c r="J25" i="1"/>
  <c r="G26" i="1"/>
  <c r="E26" i="1"/>
  <c r="J26" i="1"/>
  <c r="G22" i="1"/>
  <c r="J22" i="1"/>
  <c r="E15" i="1"/>
  <c r="J15" i="1"/>
  <c r="E16" i="1"/>
  <c r="J16" i="1"/>
  <c r="E11" i="1"/>
  <c r="J11" i="1"/>
  <c r="E12" i="1"/>
  <c r="J12" i="1"/>
  <c r="E13" i="1"/>
  <c r="J13" i="1"/>
  <c r="E14" i="1"/>
  <c r="J14" i="1"/>
  <c r="I21" i="1"/>
  <c r="J21" i="1"/>
  <c r="E10" i="1"/>
  <c r="I10" i="1"/>
  <c r="J10" i="1"/>
  <c r="G6" i="1"/>
  <c r="J6" i="1"/>
  <c r="E7" i="1"/>
  <c r="J7" i="1"/>
  <c r="E8" i="1"/>
  <c r="J8" i="1"/>
  <c r="I9" i="1"/>
  <c r="M9" i="1" s="1"/>
  <c r="J9" i="1"/>
  <c r="G5" i="1"/>
  <c r="J5" i="1"/>
  <c r="I4" i="1"/>
  <c r="G4" i="1"/>
  <c r="J4" i="1"/>
  <c r="I3" i="1"/>
  <c r="J3" i="1"/>
  <c r="E3" i="1"/>
  <c r="F3" i="1" s="1"/>
  <c r="P3" i="1" s="1"/>
  <c r="Q3" i="1" s="1"/>
  <c r="E9" i="1" l="1"/>
  <c r="F9" i="1" s="1"/>
  <c r="P9" i="1" s="1"/>
  <c r="Q9" i="1" s="1"/>
  <c r="G3" i="1"/>
  <c r="H3" i="1" s="1"/>
  <c r="F34" i="1"/>
  <c r="H33" i="1"/>
  <c r="N33" i="1" s="1"/>
  <c r="H31" i="1"/>
  <c r="N31" i="1" s="1"/>
  <c r="M3" i="1"/>
  <c r="I16" i="1"/>
  <c r="M16" i="1" s="1"/>
  <c r="N35" i="1"/>
  <c r="G13" i="1"/>
  <c r="G16" i="1"/>
  <c r="H16" i="1" s="1"/>
  <c r="I14" i="1"/>
  <c r="M14" i="1" s="1"/>
  <c r="N14" i="1" s="1"/>
  <c r="G14" i="1"/>
  <c r="F14" i="1"/>
  <c r="P14" i="1" s="1"/>
  <c r="Q14" i="1" s="1"/>
  <c r="H14" i="1"/>
  <c r="E6" i="1"/>
  <c r="F6" i="1" s="1"/>
  <c r="P6" i="1" s="1"/>
  <c r="Q6" i="1" s="1"/>
  <c r="I13" i="1"/>
  <c r="M13" i="1" s="1"/>
  <c r="H26" i="1"/>
  <c r="M4" i="1"/>
  <c r="G10" i="1"/>
  <c r="H10" i="1" s="1"/>
  <c r="N34" i="1"/>
  <c r="H32" i="1"/>
  <c r="N32" i="1" s="1"/>
  <c r="M10" i="1"/>
  <c r="H30" i="1"/>
  <c r="N30" i="1" s="1"/>
  <c r="E22" i="1"/>
  <c r="I26" i="1"/>
  <c r="M26" i="1" s="1"/>
  <c r="I25" i="1"/>
  <c r="M25" i="1" s="1"/>
  <c r="N25" i="1" s="1"/>
  <c r="E23" i="1"/>
  <c r="I23" i="1"/>
  <c r="M23" i="1" s="1"/>
  <c r="G24" i="1"/>
  <c r="H24" i="1" s="1"/>
  <c r="I24" i="1"/>
  <c r="M24" i="1" s="1"/>
  <c r="I22" i="1"/>
  <c r="M22" i="1" s="1"/>
  <c r="E21" i="1"/>
  <c r="F16" i="1"/>
  <c r="P16" i="1" s="1"/>
  <c r="Q16" i="1" s="1"/>
  <c r="F15" i="1"/>
  <c r="P15" i="1" s="1"/>
  <c r="Q15" i="1" s="1"/>
  <c r="I15" i="1"/>
  <c r="M15" i="1" s="1"/>
  <c r="G15" i="1"/>
  <c r="H15" i="1" s="1"/>
  <c r="F12" i="1"/>
  <c r="P12" i="1" s="1"/>
  <c r="Q12" i="1" s="1"/>
  <c r="F13" i="1"/>
  <c r="P13" i="1" s="1"/>
  <c r="Q13" i="1" s="1"/>
  <c r="H13" i="1"/>
  <c r="N13" i="1" s="1"/>
  <c r="F11" i="1"/>
  <c r="P11" i="1" s="1"/>
  <c r="Q11" i="1" s="1"/>
  <c r="G12" i="1"/>
  <c r="H12" i="1" s="1"/>
  <c r="G11" i="1"/>
  <c r="H11" i="1" s="1"/>
  <c r="I12" i="1"/>
  <c r="M12" i="1" s="1"/>
  <c r="I11" i="1"/>
  <c r="M11" i="1" s="1"/>
  <c r="G21" i="1"/>
  <c r="M21" i="1"/>
  <c r="F10" i="1"/>
  <c r="P10" i="1" s="1"/>
  <c r="Q10" i="1" s="1"/>
  <c r="I8" i="1"/>
  <c r="M8" i="1" s="1"/>
  <c r="G8" i="1"/>
  <c r="H8" i="1" s="1"/>
  <c r="E5" i="1"/>
  <c r="F5" i="1" s="1"/>
  <c r="P5" i="1" s="1"/>
  <c r="Q5" i="1" s="1"/>
  <c r="G9" i="1"/>
  <c r="H9" i="1" s="1"/>
  <c r="N9" i="1" s="1"/>
  <c r="F8" i="1"/>
  <c r="P8" i="1" s="1"/>
  <c r="Q8" i="1" s="1"/>
  <c r="F7" i="1"/>
  <c r="P7" i="1" s="1"/>
  <c r="Q7" i="1" s="1"/>
  <c r="I6" i="1"/>
  <c r="M6" i="1" s="1"/>
  <c r="I7" i="1"/>
  <c r="M7" i="1" s="1"/>
  <c r="G7" i="1"/>
  <c r="H7" i="1" s="1"/>
  <c r="I5" i="1"/>
  <c r="M5" i="1" s="1"/>
  <c r="E4" i="1"/>
  <c r="F4" i="1" s="1"/>
  <c r="P4" i="1" s="1"/>
  <c r="Q4" i="1" s="1"/>
  <c r="H4" i="1" l="1"/>
  <c r="N4" i="1" s="1"/>
  <c r="N3" i="1"/>
  <c r="N16" i="1"/>
  <c r="N8" i="1"/>
  <c r="H6" i="1"/>
  <c r="N6" i="1" s="1"/>
  <c r="H22" i="1"/>
  <c r="N22" i="1" s="1"/>
  <c r="N26" i="1"/>
  <c r="N10" i="1"/>
  <c r="N11" i="1"/>
  <c r="N24" i="1"/>
  <c r="N12" i="1"/>
  <c r="H23" i="1"/>
  <c r="N23" i="1" s="1"/>
  <c r="N15" i="1"/>
  <c r="H21" i="1"/>
  <c r="N21" i="1" s="1"/>
  <c r="H5" i="1"/>
  <c r="N5" i="1" s="1"/>
  <c r="N7" i="1"/>
</calcChain>
</file>

<file path=xl/sharedStrings.xml><?xml version="1.0" encoding="utf-8"?>
<sst xmlns="http://schemas.openxmlformats.org/spreadsheetml/2006/main" count="73" uniqueCount="30">
  <si>
    <t>房价</t>
    <phoneticPr fontId="1" type="noConversion"/>
  </si>
  <si>
    <t>面积</t>
    <phoneticPr fontId="1" type="noConversion"/>
  </si>
  <si>
    <t>首付</t>
    <phoneticPr fontId="1" type="noConversion"/>
  </si>
  <si>
    <t>贷款</t>
    <phoneticPr fontId="1" type="noConversion"/>
  </si>
  <si>
    <t>房价差额现金</t>
    <phoneticPr fontId="1" type="noConversion"/>
  </si>
  <si>
    <t>实际首付现金</t>
    <phoneticPr fontId="1" type="noConversion"/>
  </si>
  <si>
    <t>契税</t>
    <phoneticPr fontId="1" type="noConversion"/>
  </si>
  <si>
    <t>评估价/m</t>
    <phoneticPr fontId="1" type="noConversion"/>
  </si>
  <si>
    <t>评估总价</t>
    <phoneticPr fontId="1" type="noConversion"/>
  </si>
  <si>
    <t>中介税(2个点)</t>
    <phoneticPr fontId="1" type="noConversion"/>
  </si>
  <si>
    <t>税费总额</t>
    <phoneticPr fontId="1" type="noConversion"/>
  </si>
  <si>
    <t>增值税</t>
    <phoneticPr fontId="1" type="noConversion"/>
  </si>
  <si>
    <t>个税</t>
    <phoneticPr fontId="1" type="noConversion"/>
  </si>
  <si>
    <t>实际支出</t>
    <phoneticPr fontId="1" type="noConversion"/>
  </si>
  <si>
    <t>申城佳苑</t>
    <phoneticPr fontId="1" type="noConversion"/>
  </si>
  <si>
    <t>首付7成</t>
    <phoneticPr fontId="1" type="noConversion"/>
  </si>
  <si>
    <t>潍坊</t>
    <phoneticPr fontId="1" type="noConversion"/>
  </si>
  <si>
    <t>首付5成</t>
    <phoneticPr fontId="1" type="noConversion"/>
  </si>
  <si>
    <t>实际总支出</t>
    <phoneticPr fontId="1" type="noConversion"/>
  </si>
  <si>
    <t>基本非普通，但动迁房只需要契税，个税不满五年则1个点</t>
    <phoneticPr fontId="1" type="noConversion"/>
  </si>
  <si>
    <t>新房</t>
    <phoneticPr fontId="1" type="noConversion"/>
  </si>
  <si>
    <t>积分：户口10+已婚10+无房20+5年无房+社保=66-73，看积分系数</t>
    <phoneticPr fontId="1" type="noConversion"/>
  </si>
  <si>
    <t>中环附近</t>
    <phoneticPr fontId="1" type="noConversion"/>
  </si>
  <si>
    <t>公积金还款</t>
    <phoneticPr fontId="1" type="noConversion"/>
  </si>
  <si>
    <t>商贷还款</t>
    <phoneticPr fontId="1" type="noConversion"/>
  </si>
  <si>
    <t>每月还贷</t>
    <phoneticPr fontId="1" type="noConversion"/>
  </si>
  <si>
    <t>贷款利率</t>
    <phoneticPr fontId="1" type="noConversion"/>
  </si>
  <si>
    <t>申城佳苑</t>
    <phoneticPr fontId="1" type="noConversion"/>
  </si>
  <si>
    <t>二套考虑</t>
    <phoneticPr fontId="1" type="noConversion"/>
  </si>
  <si>
    <t>基本非普通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</si>
</sst>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¥&quot;#,##0.00;[Red]&quot;¥&quot;\-#,##0.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0" fillId="4" borderId="0" xfId="0" applyFill="1"/>
    <xf numFmtId="0" fontId="0" fillId="0" borderId="0" xfId="0" applyFill="1"/>
    <xf numFmtId="0" fontId="0" fillId="0" borderId="2" xfId="0" applyBorder="1"/>
    <xf numFmtId="0" fontId="0" fillId="4" borderId="2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0" fillId="4" borderId="3" xfId="0" applyFill="1" applyBorder="1"/>
    <xf numFmtId="0" fontId="0" fillId="2" borderId="3" xfId="0" applyFill="1" applyBorder="1"/>
    <xf numFmtId="0" fontId="0" fillId="3" borderId="3" xfId="0" applyFill="1" applyBorder="1"/>
    <xf numFmtId="0" fontId="0" fillId="0" borderId="0" xfId="0" applyFill="1" applyBorder="1"/>
    <xf numFmtId="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"/>
  <sheetViews>
    <sheetView tabSelected="1" workbookViewId="0">
      <selection activeCell="C7" sqref="C7"/>
    </sheetView>
  </sheetViews>
  <sheetFormatPr defaultRowHeight="14.25" x14ac:dyDescent="0.2"/>
  <cols>
    <col min="3" max="3" width="9.5" bestFit="1" customWidth="1"/>
    <col min="6" max="6" width="9" style="11"/>
    <col min="7" max="7" width="13" bestFit="1" customWidth="1"/>
    <col min="8" max="8" width="13" style="1" bestFit="1" customWidth="1"/>
    <col min="10" max="10" width="13.125" bestFit="1" customWidth="1"/>
    <col min="11" max="12" width="13.125" customWidth="1"/>
    <col min="14" max="14" width="11" style="2" bestFit="1" customWidth="1"/>
    <col min="15" max="15" width="11" bestFit="1" customWidth="1"/>
    <col min="16" max="16" width="13" bestFit="1" customWidth="1"/>
    <col min="17" max="17" width="11.375" bestFit="1" customWidth="1"/>
  </cols>
  <sheetData>
    <row r="1" spans="1:17" x14ac:dyDescent="0.2">
      <c r="A1" t="s">
        <v>16</v>
      </c>
      <c r="B1" t="s">
        <v>17</v>
      </c>
      <c r="F1"/>
      <c r="H1"/>
      <c r="N1" t="s">
        <v>26</v>
      </c>
      <c r="O1">
        <v>3.25</v>
      </c>
      <c r="P1">
        <v>5.35</v>
      </c>
    </row>
    <row r="2" spans="1:17" x14ac:dyDescent="0.2">
      <c r="A2" s="3" t="s">
        <v>0</v>
      </c>
      <c r="B2" s="3" t="s">
        <v>1</v>
      </c>
      <c r="C2" s="3" t="s">
        <v>7</v>
      </c>
      <c r="D2" s="3" t="s">
        <v>8</v>
      </c>
      <c r="E2" s="3" t="s">
        <v>2</v>
      </c>
      <c r="F2" s="9" t="s">
        <v>3</v>
      </c>
      <c r="G2" s="3" t="s">
        <v>4</v>
      </c>
      <c r="H2" s="4" t="s">
        <v>5</v>
      </c>
      <c r="I2" s="3" t="s">
        <v>6</v>
      </c>
      <c r="J2" s="3" t="s">
        <v>9</v>
      </c>
      <c r="K2" s="3" t="s">
        <v>11</v>
      </c>
      <c r="L2" s="3" t="s">
        <v>12</v>
      </c>
      <c r="M2" s="3" t="s">
        <v>10</v>
      </c>
      <c r="N2" s="5" t="s">
        <v>18</v>
      </c>
      <c r="O2" t="s">
        <v>23</v>
      </c>
      <c r="P2" t="s">
        <v>24</v>
      </c>
      <c r="Q2" t="s">
        <v>25</v>
      </c>
    </row>
    <row r="3" spans="1:17" x14ac:dyDescent="0.2">
      <c r="A3" s="6">
        <v>430</v>
      </c>
      <c r="B3" s="6">
        <v>52</v>
      </c>
      <c r="C3" s="6">
        <v>7</v>
      </c>
      <c r="D3" s="6">
        <f>IF(B3*C3&lt;450,B3*C3,450)</f>
        <v>364</v>
      </c>
      <c r="E3" s="6">
        <f>D3/2</f>
        <v>182</v>
      </c>
      <c r="F3" s="10">
        <f>E3</f>
        <v>182</v>
      </c>
      <c r="G3" s="6">
        <f>A3-D3</f>
        <v>66</v>
      </c>
      <c r="H3" s="7">
        <f>E3+G3</f>
        <v>248</v>
      </c>
      <c r="I3" s="6">
        <f>D3*0.01</f>
        <v>3.64</v>
      </c>
      <c r="J3" s="6">
        <f>A3*0.02</f>
        <v>8.6</v>
      </c>
      <c r="K3" s="6">
        <v>0</v>
      </c>
      <c r="L3" s="6">
        <v>0</v>
      </c>
      <c r="M3" s="6">
        <f>I3+J3+K3+L3</f>
        <v>12.24</v>
      </c>
      <c r="N3" s="8">
        <f>H3+M3</f>
        <v>260.24</v>
      </c>
      <c r="O3" s="22">
        <f>PMT(3.25%/12,360,1000000)</f>
        <v>-4352.0631907238067</v>
      </c>
      <c r="P3" s="22">
        <f>PMT($P$1%/12,360,(F3-100)*10000)</f>
        <v>-4578.9922965644218</v>
      </c>
      <c r="Q3" s="22">
        <f>O3+P3</f>
        <v>-8931.0554872882276</v>
      </c>
    </row>
    <row r="4" spans="1:17" x14ac:dyDescent="0.2">
      <c r="A4" s="6">
        <v>450</v>
      </c>
      <c r="B4" s="6">
        <v>52</v>
      </c>
      <c r="C4" s="6">
        <v>7.4</v>
      </c>
      <c r="D4" s="6">
        <f t="shared" ref="D4:D16" si="0">IF(B4*C4&lt;450,B4*C4,450)</f>
        <v>384.8</v>
      </c>
      <c r="E4" s="6">
        <f>D4/2</f>
        <v>192.4</v>
      </c>
      <c r="F4" s="10">
        <f>E4</f>
        <v>192.4</v>
      </c>
      <c r="G4" s="6">
        <f>A4-D4</f>
        <v>65.199999999999989</v>
      </c>
      <c r="H4" s="7">
        <f>E4+G4</f>
        <v>257.60000000000002</v>
      </c>
      <c r="I4" s="6">
        <f>D4*0.01</f>
        <v>3.8480000000000003</v>
      </c>
      <c r="J4" s="6">
        <f>A4*0.02</f>
        <v>9</v>
      </c>
      <c r="K4" s="6">
        <v>0</v>
      </c>
      <c r="L4" s="6">
        <v>0</v>
      </c>
      <c r="M4" s="6">
        <f>I4+J4+K4+L4</f>
        <v>12.848000000000001</v>
      </c>
      <c r="N4" s="8">
        <f>H4+M4</f>
        <v>270.44800000000004</v>
      </c>
      <c r="O4" s="22">
        <f t="shared" ref="O4:O16" si="1">PMT(3.25%/12,360,1000000)</f>
        <v>-4352.0631907238067</v>
      </c>
      <c r="P4" s="22">
        <f t="shared" ref="P4:P16" si="2">PMT($P$1%/12,360,(F4-100)*10000)</f>
        <v>-5159.742539055519</v>
      </c>
      <c r="Q4" s="22">
        <f t="shared" ref="Q4:Q16" si="3">O4+P4</f>
        <v>-9511.8057297793257</v>
      </c>
    </row>
    <row r="5" spans="1:17" x14ac:dyDescent="0.2">
      <c r="A5" s="6">
        <v>500</v>
      </c>
      <c r="B5" s="6">
        <v>60</v>
      </c>
      <c r="C5" s="6">
        <v>7.4</v>
      </c>
      <c r="D5" s="6">
        <f t="shared" si="0"/>
        <v>444</v>
      </c>
      <c r="E5" s="6">
        <f>D5/2</f>
        <v>222</v>
      </c>
      <c r="F5" s="10">
        <f>E5</f>
        <v>222</v>
      </c>
      <c r="G5" s="6">
        <f>A5-D5</f>
        <v>56</v>
      </c>
      <c r="H5" s="7">
        <f>E5+G5</f>
        <v>278</v>
      </c>
      <c r="I5" s="6">
        <f>D5*0.01</f>
        <v>4.4400000000000004</v>
      </c>
      <c r="J5" s="6">
        <f>A5*0.02</f>
        <v>10</v>
      </c>
      <c r="K5" s="6">
        <v>0</v>
      </c>
      <c r="L5" s="6">
        <v>0</v>
      </c>
      <c r="M5" s="6">
        <f>I5+J5+K5+L5</f>
        <v>14.440000000000001</v>
      </c>
      <c r="N5" s="8">
        <f>H5+M5</f>
        <v>292.44</v>
      </c>
      <c r="O5" s="22">
        <f t="shared" si="1"/>
        <v>-4352.0631907238067</v>
      </c>
      <c r="P5" s="22">
        <f t="shared" si="2"/>
        <v>-6812.6470753763351</v>
      </c>
      <c r="Q5" s="22">
        <f t="shared" si="3"/>
        <v>-11164.710266100141</v>
      </c>
    </row>
    <row r="6" spans="1:17" x14ac:dyDescent="0.2">
      <c r="A6" s="6">
        <v>500</v>
      </c>
      <c r="B6" s="6">
        <v>60</v>
      </c>
      <c r="C6" s="6">
        <v>7.4</v>
      </c>
      <c r="D6" s="6">
        <f t="shared" si="0"/>
        <v>444</v>
      </c>
      <c r="E6" s="6">
        <f t="shared" ref="E6:E16" si="4">D6/2</f>
        <v>222</v>
      </c>
      <c r="F6" s="10">
        <f t="shared" ref="F6:F26" si="5">E6</f>
        <v>222</v>
      </c>
      <c r="G6" s="6">
        <f t="shared" ref="G6:G9" si="6">A6-D6</f>
        <v>56</v>
      </c>
      <c r="H6" s="7">
        <f t="shared" ref="H6:H9" si="7">E6+G6</f>
        <v>278</v>
      </c>
      <c r="I6" s="6">
        <f t="shared" ref="I6:I9" si="8">D6*0.01</f>
        <v>4.4400000000000004</v>
      </c>
      <c r="J6" s="6">
        <f t="shared" ref="J6:J9" si="9">A6*0.02</f>
        <v>10</v>
      </c>
      <c r="K6" s="6">
        <v>0</v>
      </c>
      <c r="L6" s="6">
        <v>0</v>
      </c>
      <c r="M6" s="6">
        <f t="shared" ref="M6:M9" si="10">I6+J6+K6+L6</f>
        <v>14.440000000000001</v>
      </c>
      <c r="N6" s="8">
        <f t="shared" ref="N6:N9" si="11">H6+M6</f>
        <v>292.44</v>
      </c>
      <c r="O6" s="22">
        <f t="shared" si="1"/>
        <v>-4352.0631907238067</v>
      </c>
      <c r="P6" s="22">
        <f t="shared" si="2"/>
        <v>-6812.6470753763351</v>
      </c>
      <c r="Q6" s="22">
        <f t="shared" si="3"/>
        <v>-11164.710266100141</v>
      </c>
    </row>
    <row r="7" spans="1:17" x14ac:dyDescent="0.2">
      <c r="A7" s="6">
        <v>500</v>
      </c>
      <c r="B7" s="6">
        <v>60</v>
      </c>
      <c r="C7" s="6">
        <v>7.8</v>
      </c>
      <c r="D7" s="6">
        <f t="shared" si="0"/>
        <v>450</v>
      </c>
      <c r="E7" s="6">
        <f t="shared" si="4"/>
        <v>225</v>
      </c>
      <c r="F7" s="10">
        <f t="shared" si="5"/>
        <v>225</v>
      </c>
      <c r="G7" s="6">
        <f t="shared" si="6"/>
        <v>50</v>
      </c>
      <c r="H7" s="7">
        <f t="shared" si="7"/>
        <v>275</v>
      </c>
      <c r="I7" s="6">
        <f t="shared" si="8"/>
        <v>4.5</v>
      </c>
      <c r="J7" s="6">
        <f t="shared" si="9"/>
        <v>10</v>
      </c>
      <c r="K7" s="6">
        <v>0</v>
      </c>
      <c r="L7" s="6">
        <v>0</v>
      </c>
      <c r="M7" s="6">
        <f t="shared" si="10"/>
        <v>14.5</v>
      </c>
      <c r="N7" s="8">
        <f t="shared" si="11"/>
        <v>289.5</v>
      </c>
      <c r="O7" s="22">
        <f t="shared" si="1"/>
        <v>-4352.0631907238067</v>
      </c>
      <c r="P7" s="22">
        <f t="shared" si="2"/>
        <v>-6980.1711837872299</v>
      </c>
      <c r="Q7" s="22">
        <f t="shared" si="3"/>
        <v>-11332.234374511037</v>
      </c>
    </row>
    <row r="8" spans="1:17" x14ac:dyDescent="0.2">
      <c r="A8" s="6">
        <v>500</v>
      </c>
      <c r="B8" s="6">
        <v>60</v>
      </c>
      <c r="C8" s="6">
        <v>7.9</v>
      </c>
      <c r="D8" s="6">
        <f t="shared" si="0"/>
        <v>450</v>
      </c>
      <c r="E8" s="6">
        <f t="shared" si="4"/>
        <v>225</v>
      </c>
      <c r="F8" s="10">
        <f t="shared" si="5"/>
        <v>225</v>
      </c>
      <c r="G8" s="6">
        <f t="shared" si="6"/>
        <v>50</v>
      </c>
      <c r="H8" s="7">
        <f t="shared" si="7"/>
        <v>275</v>
      </c>
      <c r="I8" s="6">
        <f t="shared" si="8"/>
        <v>4.5</v>
      </c>
      <c r="J8" s="6">
        <f t="shared" si="9"/>
        <v>10</v>
      </c>
      <c r="K8" s="6">
        <v>0</v>
      </c>
      <c r="L8" s="6">
        <v>0</v>
      </c>
      <c r="M8" s="6">
        <f t="shared" si="10"/>
        <v>14.5</v>
      </c>
      <c r="N8" s="8">
        <f t="shared" si="11"/>
        <v>289.5</v>
      </c>
      <c r="O8" s="22">
        <f t="shared" si="1"/>
        <v>-4352.0631907238067</v>
      </c>
      <c r="P8" s="22">
        <f t="shared" si="2"/>
        <v>-6980.1711837872299</v>
      </c>
      <c r="Q8" s="22">
        <f t="shared" si="3"/>
        <v>-11332.234374511037</v>
      </c>
    </row>
    <row r="9" spans="1:17" x14ac:dyDescent="0.2">
      <c r="A9" s="13">
        <v>500</v>
      </c>
      <c r="B9" s="13">
        <v>60</v>
      </c>
      <c r="C9" s="6">
        <v>8</v>
      </c>
      <c r="D9" s="6">
        <f t="shared" si="0"/>
        <v>450</v>
      </c>
      <c r="E9" s="13">
        <f t="shared" si="4"/>
        <v>225</v>
      </c>
      <c r="F9" s="14">
        <f t="shared" si="5"/>
        <v>225</v>
      </c>
      <c r="G9" s="13">
        <f t="shared" si="6"/>
        <v>50</v>
      </c>
      <c r="H9" s="15">
        <f t="shared" si="7"/>
        <v>275</v>
      </c>
      <c r="I9" s="13">
        <f t="shared" si="8"/>
        <v>4.5</v>
      </c>
      <c r="J9" s="13">
        <f t="shared" si="9"/>
        <v>10</v>
      </c>
      <c r="K9" s="13">
        <v>0</v>
      </c>
      <c r="L9" s="13">
        <v>0</v>
      </c>
      <c r="M9" s="13">
        <f t="shared" si="10"/>
        <v>14.5</v>
      </c>
      <c r="N9" s="16">
        <f t="shared" si="11"/>
        <v>289.5</v>
      </c>
      <c r="O9" s="22">
        <f t="shared" si="1"/>
        <v>-4352.0631907238067</v>
      </c>
      <c r="P9" s="22">
        <f t="shared" si="2"/>
        <v>-6980.1711837872299</v>
      </c>
      <c r="Q9" s="22">
        <f t="shared" si="3"/>
        <v>-11332.234374511037</v>
      </c>
    </row>
    <row r="10" spans="1:17" x14ac:dyDescent="0.2">
      <c r="A10" s="6">
        <v>500</v>
      </c>
      <c r="B10" s="6">
        <v>60</v>
      </c>
      <c r="C10" s="6">
        <v>7.4</v>
      </c>
      <c r="D10" s="6">
        <f t="shared" si="0"/>
        <v>444</v>
      </c>
      <c r="E10" s="6">
        <f t="shared" si="4"/>
        <v>222</v>
      </c>
      <c r="F10" s="10">
        <f t="shared" si="5"/>
        <v>222</v>
      </c>
      <c r="G10" s="6">
        <f t="shared" ref="G10" si="12">A10-D10</f>
        <v>56</v>
      </c>
      <c r="H10" s="7">
        <f t="shared" ref="H10" si="13">E10+G10</f>
        <v>278</v>
      </c>
      <c r="I10" s="6">
        <f t="shared" ref="I10" si="14">D10*0.01</f>
        <v>4.4400000000000004</v>
      </c>
      <c r="J10" s="6">
        <f t="shared" ref="J10" si="15">A10*0.02</f>
        <v>10</v>
      </c>
      <c r="K10" s="6">
        <v>0</v>
      </c>
      <c r="L10" s="6">
        <v>0</v>
      </c>
      <c r="M10" s="6">
        <f t="shared" ref="M10" si="16">I10+J10+K10+L10</f>
        <v>14.440000000000001</v>
      </c>
      <c r="N10" s="8">
        <f t="shared" ref="N10" si="17">H10+M10</f>
        <v>292.44</v>
      </c>
      <c r="O10" s="22">
        <f t="shared" si="1"/>
        <v>-4352.0631907238067</v>
      </c>
      <c r="P10" s="22">
        <f t="shared" si="2"/>
        <v>-6812.6470753763351</v>
      </c>
      <c r="Q10" s="22">
        <f t="shared" si="3"/>
        <v>-11164.710266100141</v>
      </c>
    </row>
    <row r="11" spans="1:17" x14ac:dyDescent="0.2">
      <c r="A11" s="6">
        <v>500</v>
      </c>
      <c r="B11" s="6">
        <v>60</v>
      </c>
      <c r="C11" s="6">
        <v>7.4</v>
      </c>
      <c r="D11" s="6">
        <f t="shared" si="0"/>
        <v>444</v>
      </c>
      <c r="E11" s="6">
        <f t="shared" si="4"/>
        <v>222</v>
      </c>
      <c r="F11" s="10">
        <f t="shared" si="5"/>
        <v>222</v>
      </c>
      <c r="G11" s="6">
        <f t="shared" ref="G11:G14" si="18">A11-D11</f>
        <v>56</v>
      </c>
      <c r="H11" s="7">
        <f t="shared" ref="H11:H14" si="19">E11+G11</f>
        <v>278</v>
      </c>
      <c r="I11" s="6">
        <f t="shared" ref="I11:I14" si="20">D11*0.01</f>
        <v>4.4400000000000004</v>
      </c>
      <c r="J11" s="6">
        <f t="shared" ref="J11:J14" si="21">A11*0.02</f>
        <v>10</v>
      </c>
      <c r="K11" s="6">
        <v>0</v>
      </c>
      <c r="L11" s="6">
        <v>0</v>
      </c>
      <c r="M11" s="6">
        <f t="shared" ref="M11:M14" si="22">I11+J11+K11+L11</f>
        <v>14.440000000000001</v>
      </c>
      <c r="N11" s="8">
        <f t="shared" ref="N11:N14" si="23">H11+M11</f>
        <v>292.44</v>
      </c>
      <c r="O11" s="22">
        <f t="shared" si="1"/>
        <v>-4352.0631907238067</v>
      </c>
      <c r="P11" s="22">
        <f t="shared" si="2"/>
        <v>-6812.6470753763351</v>
      </c>
      <c r="Q11" s="22">
        <f t="shared" si="3"/>
        <v>-11164.710266100141</v>
      </c>
    </row>
    <row r="12" spans="1:17" x14ac:dyDescent="0.2">
      <c r="A12" s="6">
        <v>500</v>
      </c>
      <c r="B12" s="6">
        <v>60</v>
      </c>
      <c r="C12" s="6">
        <v>7.4</v>
      </c>
      <c r="D12" s="6">
        <f t="shared" si="0"/>
        <v>444</v>
      </c>
      <c r="E12" s="6">
        <f t="shared" si="4"/>
        <v>222</v>
      </c>
      <c r="F12" s="10">
        <f t="shared" si="5"/>
        <v>222</v>
      </c>
      <c r="G12" s="6">
        <f t="shared" si="18"/>
        <v>56</v>
      </c>
      <c r="H12" s="7">
        <f t="shared" si="19"/>
        <v>278</v>
      </c>
      <c r="I12" s="6">
        <f t="shared" si="20"/>
        <v>4.4400000000000004</v>
      </c>
      <c r="J12" s="6">
        <f t="shared" si="21"/>
        <v>10</v>
      </c>
      <c r="K12" s="6">
        <v>0</v>
      </c>
      <c r="L12" s="6">
        <v>0</v>
      </c>
      <c r="M12" s="6">
        <f t="shared" si="22"/>
        <v>14.440000000000001</v>
      </c>
      <c r="N12" s="8">
        <f t="shared" si="23"/>
        <v>292.44</v>
      </c>
      <c r="O12" s="22">
        <f t="shared" si="1"/>
        <v>-4352.0631907238067</v>
      </c>
      <c r="P12" s="22">
        <f t="shared" si="2"/>
        <v>-6812.6470753763351</v>
      </c>
      <c r="Q12" s="22">
        <f t="shared" si="3"/>
        <v>-11164.710266100141</v>
      </c>
    </row>
    <row r="13" spans="1:17" x14ac:dyDescent="0.2">
      <c r="A13" s="6">
        <v>500</v>
      </c>
      <c r="B13" s="6">
        <v>60</v>
      </c>
      <c r="C13" s="6">
        <v>7.4</v>
      </c>
      <c r="D13" s="6">
        <f t="shared" si="0"/>
        <v>444</v>
      </c>
      <c r="E13" s="6">
        <f t="shared" si="4"/>
        <v>222</v>
      </c>
      <c r="F13" s="10">
        <f t="shared" si="5"/>
        <v>222</v>
      </c>
      <c r="G13" s="6">
        <f t="shared" si="18"/>
        <v>56</v>
      </c>
      <c r="H13" s="7">
        <f t="shared" si="19"/>
        <v>278</v>
      </c>
      <c r="I13" s="6">
        <f t="shared" si="20"/>
        <v>4.4400000000000004</v>
      </c>
      <c r="J13" s="6">
        <f t="shared" si="21"/>
        <v>10</v>
      </c>
      <c r="K13" s="6">
        <v>0</v>
      </c>
      <c r="L13" s="6">
        <v>0</v>
      </c>
      <c r="M13" s="6">
        <f t="shared" si="22"/>
        <v>14.440000000000001</v>
      </c>
      <c r="N13" s="8">
        <f t="shared" si="23"/>
        <v>292.44</v>
      </c>
      <c r="O13" s="22">
        <f t="shared" si="1"/>
        <v>-4352.0631907238067</v>
      </c>
      <c r="P13" s="22">
        <f t="shared" si="2"/>
        <v>-6812.6470753763351</v>
      </c>
      <c r="Q13" s="22">
        <f t="shared" si="3"/>
        <v>-11164.710266100141</v>
      </c>
    </row>
    <row r="14" spans="1:17" x14ac:dyDescent="0.2">
      <c r="A14" s="6">
        <v>500</v>
      </c>
      <c r="B14" s="6">
        <v>60</v>
      </c>
      <c r="C14" s="6">
        <v>7.4</v>
      </c>
      <c r="D14" s="6">
        <f t="shared" si="0"/>
        <v>444</v>
      </c>
      <c r="E14" s="6">
        <f t="shared" si="4"/>
        <v>222</v>
      </c>
      <c r="F14" s="10">
        <f t="shared" si="5"/>
        <v>222</v>
      </c>
      <c r="G14" s="6">
        <f t="shared" si="18"/>
        <v>56</v>
      </c>
      <c r="H14" s="7">
        <f t="shared" si="19"/>
        <v>278</v>
      </c>
      <c r="I14" s="6">
        <f t="shared" si="20"/>
        <v>4.4400000000000004</v>
      </c>
      <c r="J14" s="6">
        <f t="shared" si="21"/>
        <v>10</v>
      </c>
      <c r="K14" s="6">
        <v>0</v>
      </c>
      <c r="L14" s="6">
        <v>0</v>
      </c>
      <c r="M14" s="6">
        <f t="shared" si="22"/>
        <v>14.440000000000001</v>
      </c>
      <c r="N14" s="8">
        <f t="shared" si="23"/>
        <v>292.44</v>
      </c>
      <c r="O14" s="22">
        <f t="shared" si="1"/>
        <v>-4352.0631907238067</v>
      </c>
      <c r="P14" s="22">
        <f t="shared" si="2"/>
        <v>-6812.6470753763351</v>
      </c>
      <c r="Q14" s="22">
        <f t="shared" si="3"/>
        <v>-11164.710266100141</v>
      </c>
    </row>
    <row r="15" spans="1:17" x14ac:dyDescent="0.2">
      <c r="A15" s="6">
        <v>500</v>
      </c>
      <c r="B15" s="6">
        <v>62</v>
      </c>
      <c r="C15" s="6">
        <v>7.4</v>
      </c>
      <c r="D15" s="6">
        <f t="shared" si="0"/>
        <v>450</v>
      </c>
      <c r="E15" s="6">
        <f t="shared" si="4"/>
        <v>225</v>
      </c>
      <c r="F15" s="10">
        <f t="shared" si="5"/>
        <v>225</v>
      </c>
      <c r="G15" s="6">
        <f t="shared" ref="G15:G16" si="24">A15-D15</f>
        <v>50</v>
      </c>
      <c r="H15" s="7">
        <f t="shared" ref="H15:H16" si="25">E15+G15</f>
        <v>275</v>
      </c>
      <c r="I15" s="6">
        <f t="shared" ref="I15:I16" si="26">D15*0.01</f>
        <v>4.5</v>
      </c>
      <c r="J15" s="6">
        <f t="shared" ref="J15:J16" si="27">A15*0.02</f>
        <v>10</v>
      </c>
      <c r="K15" s="6">
        <v>0</v>
      </c>
      <c r="L15" s="6">
        <v>0</v>
      </c>
      <c r="M15" s="6">
        <f t="shared" ref="M15:M16" si="28">I15+J15+K15+L15</f>
        <v>14.5</v>
      </c>
      <c r="N15" s="8">
        <f t="shared" ref="N15:N16" si="29">H15+M15</f>
        <v>289.5</v>
      </c>
      <c r="O15" s="22">
        <f t="shared" si="1"/>
        <v>-4352.0631907238067</v>
      </c>
      <c r="P15" s="22">
        <f t="shared" si="2"/>
        <v>-6980.1711837872299</v>
      </c>
      <c r="Q15" s="22">
        <f t="shared" si="3"/>
        <v>-11332.234374511037</v>
      </c>
    </row>
    <row r="16" spans="1:17" x14ac:dyDescent="0.2">
      <c r="A16" s="6">
        <v>500</v>
      </c>
      <c r="B16" s="6">
        <v>62</v>
      </c>
      <c r="C16" s="6">
        <v>7.4</v>
      </c>
      <c r="D16" s="6">
        <f t="shared" si="0"/>
        <v>450</v>
      </c>
      <c r="E16" s="6">
        <f t="shared" si="4"/>
        <v>225</v>
      </c>
      <c r="F16" s="10">
        <f t="shared" si="5"/>
        <v>225</v>
      </c>
      <c r="G16" s="6">
        <f t="shared" si="24"/>
        <v>50</v>
      </c>
      <c r="H16" s="7">
        <f t="shared" si="25"/>
        <v>275</v>
      </c>
      <c r="I16" s="6">
        <f t="shared" si="26"/>
        <v>4.5</v>
      </c>
      <c r="J16" s="6">
        <f t="shared" si="27"/>
        <v>10</v>
      </c>
      <c r="K16" s="6">
        <v>0</v>
      </c>
      <c r="L16" s="6">
        <v>0</v>
      </c>
      <c r="M16" s="6">
        <f t="shared" si="28"/>
        <v>14.5</v>
      </c>
      <c r="N16" s="8">
        <f t="shared" si="29"/>
        <v>289.5</v>
      </c>
      <c r="O16" s="22">
        <f t="shared" si="1"/>
        <v>-4352.0631907238067</v>
      </c>
      <c r="P16" s="22">
        <f t="shared" si="2"/>
        <v>-6980.1711837872299</v>
      </c>
      <c r="Q16" s="22">
        <f t="shared" si="3"/>
        <v>-11332.234374511037</v>
      </c>
    </row>
    <row r="17" spans="1:15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</row>
    <row r="18" spans="1:15" x14ac:dyDescent="0.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5" x14ac:dyDescent="0.2">
      <c r="A19" s="21" t="s">
        <v>14</v>
      </c>
      <c r="B19" s="21" t="s">
        <v>15</v>
      </c>
      <c r="C19" s="21" t="s">
        <v>19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x14ac:dyDescent="0.2">
      <c r="A20" s="3" t="s">
        <v>0</v>
      </c>
      <c r="B20" s="3" t="s">
        <v>1</v>
      </c>
      <c r="C20" s="3" t="s">
        <v>7</v>
      </c>
      <c r="D20" s="3" t="s">
        <v>8</v>
      </c>
      <c r="E20" s="3" t="s">
        <v>2</v>
      </c>
      <c r="F20" s="9" t="s">
        <v>3</v>
      </c>
      <c r="G20" s="3" t="s">
        <v>4</v>
      </c>
      <c r="H20" s="4" t="s">
        <v>5</v>
      </c>
      <c r="I20" s="3" t="s">
        <v>6</v>
      </c>
      <c r="J20" s="3" t="s">
        <v>9</v>
      </c>
      <c r="K20" s="3" t="s">
        <v>11</v>
      </c>
      <c r="L20" s="3" t="s">
        <v>12</v>
      </c>
      <c r="M20" s="3" t="s">
        <v>10</v>
      </c>
      <c r="N20" s="5" t="s">
        <v>13</v>
      </c>
      <c r="O20" s="21"/>
    </row>
    <row r="21" spans="1:15" x14ac:dyDescent="0.2">
      <c r="A21" s="17">
        <v>480</v>
      </c>
      <c r="B21" s="17">
        <v>80</v>
      </c>
      <c r="C21" s="17">
        <v>4.5</v>
      </c>
      <c r="D21" s="17">
        <f>IF(B21*C21&lt;315,B21*C21,315)</f>
        <v>315</v>
      </c>
      <c r="E21" s="17">
        <f>D21*0.7</f>
        <v>220.5</v>
      </c>
      <c r="F21" s="18">
        <f>D21*0.3</f>
        <v>94.5</v>
      </c>
      <c r="G21" s="17">
        <f t="shared" ref="G21" si="30">A21-D21</f>
        <v>165</v>
      </c>
      <c r="H21" s="19">
        <f t="shared" ref="H21" si="31">E21+G21</f>
        <v>385.5</v>
      </c>
      <c r="I21" s="17">
        <f t="shared" ref="I21" si="32">D21*0.01</f>
        <v>3.15</v>
      </c>
      <c r="J21" s="17">
        <f t="shared" ref="J21" si="33">A21*0.02</f>
        <v>9.6</v>
      </c>
      <c r="K21" s="17">
        <v>0</v>
      </c>
      <c r="L21" s="17">
        <v>0</v>
      </c>
      <c r="M21" s="17">
        <f t="shared" ref="M21" si="34">I21+J21+K21+L21</f>
        <v>12.75</v>
      </c>
      <c r="N21" s="20">
        <f t="shared" ref="N21" si="35">H21+M21</f>
        <v>398.25</v>
      </c>
    </row>
    <row r="22" spans="1:15" x14ac:dyDescent="0.2">
      <c r="A22" s="6">
        <v>500</v>
      </c>
      <c r="B22" s="17">
        <v>80</v>
      </c>
      <c r="C22" s="17">
        <v>4.5999999999999996</v>
      </c>
      <c r="D22" s="17">
        <f t="shared" ref="D22:D26" si="36">IF(B22*C22&lt;315,B22*C22,315)</f>
        <v>315</v>
      </c>
      <c r="E22" s="17">
        <f t="shared" ref="E22:E26" si="37">D22*0.7</f>
        <v>220.5</v>
      </c>
      <c r="F22" s="18">
        <f t="shared" ref="F22:F26" si="38">D22*0.3</f>
        <v>94.5</v>
      </c>
      <c r="G22" s="17">
        <f t="shared" ref="G22" si="39">A22-D22</f>
        <v>185</v>
      </c>
      <c r="H22" s="19">
        <f t="shared" ref="H22" si="40">E22+G22</f>
        <v>405.5</v>
      </c>
      <c r="I22" s="17">
        <f t="shared" ref="I22" si="41">D22*0.01</f>
        <v>3.15</v>
      </c>
      <c r="J22" s="17">
        <f t="shared" ref="J22" si="42">A22*0.02</f>
        <v>10</v>
      </c>
      <c r="K22" s="17">
        <v>0</v>
      </c>
      <c r="L22" s="17">
        <v>0</v>
      </c>
      <c r="M22" s="17">
        <f t="shared" ref="M22" si="43">I22+J22+K22+L22</f>
        <v>13.15</v>
      </c>
      <c r="N22" s="20">
        <f t="shared" ref="N22" si="44">H22+M22</f>
        <v>418.65</v>
      </c>
    </row>
    <row r="23" spans="1:15" x14ac:dyDescent="0.2">
      <c r="A23" s="6">
        <v>500</v>
      </c>
      <c r="B23" s="17">
        <v>80</v>
      </c>
      <c r="C23" s="17">
        <v>4.7</v>
      </c>
      <c r="D23" s="17">
        <f t="shared" si="36"/>
        <v>315</v>
      </c>
      <c r="E23" s="17">
        <f t="shared" si="37"/>
        <v>220.5</v>
      </c>
      <c r="F23" s="18">
        <f t="shared" si="38"/>
        <v>94.5</v>
      </c>
      <c r="G23" s="17">
        <f t="shared" ref="G23:G26" si="45">A23-D23</f>
        <v>185</v>
      </c>
      <c r="H23" s="19">
        <f t="shared" ref="H23:H26" si="46">E23+G23</f>
        <v>405.5</v>
      </c>
      <c r="I23" s="17">
        <f t="shared" ref="I23:I26" si="47">D23*0.01</f>
        <v>3.15</v>
      </c>
      <c r="J23" s="17">
        <f t="shared" ref="J23:J26" si="48">A23*0.02</f>
        <v>10</v>
      </c>
      <c r="K23" s="17">
        <v>0</v>
      </c>
      <c r="L23" s="17">
        <v>0</v>
      </c>
      <c r="M23" s="17">
        <f t="shared" ref="M23:M26" si="49">I23+J23+K23+L23</f>
        <v>13.15</v>
      </c>
      <c r="N23" s="20">
        <f t="shared" ref="N23:N26" si="50">H23+M23</f>
        <v>418.65</v>
      </c>
    </row>
    <row r="24" spans="1:15" x14ac:dyDescent="0.2">
      <c r="A24" s="6">
        <v>500</v>
      </c>
      <c r="B24" s="17">
        <v>80</v>
      </c>
      <c r="C24" s="17">
        <v>4.8</v>
      </c>
      <c r="D24" s="17">
        <f t="shared" si="36"/>
        <v>315</v>
      </c>
      <c r="E24" s="17">
        <f t="shared" si="37"/>
        <v>220.5</v>
      </c>
      <c r="F24" s="18">
        <f t="shared" si="38"/>
        <v>94.5</v>
      </c>
      <c r="G24" s="17">
        <f t="shared" si="45"/>
        <v>185</v>
      </c>
      <c r="H24" s="19">
        <f t="shared" si="46"/>
        <v>405.5</v>
      </c>
      <c r="I24" s="17">
        <f t="shared" si="47"/>
        <v>3.15</v>
      </c>
      <c r="J24" s="17">
        <f t="shared" si="48"/>
        <v>10</v>
      </c>
      <c r="K24" s="17">
        <v>0</v>
      </c>
      <c r="L24" s="17">
        <v>0</v>
      </c>
      <c r="M24" s="17">
        <f t="shared" si="49"/>
        <v>13.15</v>
      </c>
      <c r="N24" s="20">
        <f t="shared" si="50"/>
        <v>418.65</v>
      </c>
    </row>
    <row r="25" spans="1:15" x14ac:dyDescent="0.2">
      <c r="A25" s="6">
        <v>500</v>
      </c>
      <c r="B25" s="17">
        <v>80</v>
      </c>
      <c r="C25" s="17">
        <v>4.9000000000000004</v>
      </c>
      <c r="D25" s="17">
        <f t="shared" si="36"/>
        <v>315</v>
      </c>
      <c r="E25" s="17">
        <f t="shared" si="37"/>
        <v>220.5</v>
      </c>
      <c r="F25" s="18">
        <f t="shared" si="38"/>
        <v>94.5</v>
      </c>
      <c r="G25" s="17">
        <f t="shared" si="45"/>
        <v>185</v>
      </c>
      <c r="H25" s="19">
        <f t="shared" si="46"/>
        <v>405.5</v>
      </c>
      <c r="I25" s="17">
        <f t="shared" si="47"/>
        <v>3.15</v>
      </c>
      <c r="J25" s="17">
        <f t="shared" si="48"/>
        <v>10</v>
      </c>
      <c r="K25" s="17">
        <v>0</v>
      </c>
      <c r="L25" s="17">
        <v>0</v>
      </c>
      <c r="M25" s="17">
        <f t="shared" si="49"/>
        <v>13.15</v>
      </c>
      <c r="N25" s="20">
        <f t="shared" si="50"/>
        <v>418.65</v>
      </c>
    </row>
    <row r="26" spans="1:15" x14ac:dyDescent="0.2">
      <c r="A26" s="6">
        <v>500</v>
      </c>
      <c r="B26" s="17">
        <v>80</v>
      </c>
      <c r="C26" s="17">
        <v>5</v>
      </c>
      <c r="D26" s="17">
        <f t="shared" si="36"/>
        <v>315</v>
      </c>
      <c r="E26" s="17">
        <f t="shared" si="37"/>
        <v>220.5</v>
      </c>
      <c r="F26" s="18">
        <f t="shared" si="38"/>
        <v>94.5</v>
      </c>
      <c r="G26" s="17">
        <f t="shared" si="45"/>
        <v>185</v>
      </c>
      <c r="H26" s="19">
        <f t="shared" si="46"/>
        <v>405.5</v>
      </c>
      <c r="I26" s="17">
        <f t="shared" si="47"/>
        <v>3.15</v>
      </c>
      <c r="J26" s="17">
        <f t="shared" si="48"/>
        <v>10</v>
      </c>
      <c r="K26" s="17">
        <v>0</v>
      </c>
      <c r="L26" s="17">
        <v>0</v>
      </c>
      <c r="M26" s="17">
        <f t="shared" si="49"/>
        <v>13.15</v>
      </c>
      <c r="N26" s="20">
        <f t="shared" si="50"/>
        <v>418.65</v>
      </c>
    </row>
    <row r="27" spans="1:15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5" x14ac:dyDescent="0.2">
      <c r="A28" s="21" t="s">
        <v>22</v>
      </c>
      <c r="B28" s="21" t="s">
        <v>15</v>
      </c>
      <c r="C28" s="21" t="s">
        <v>29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5" x14ac:dyDescent="0.2">
      <c r="A29" s="3" t="s">
        <v>0</v>
      </c>
      <c r="B29" s="3" t="s">
        <v>1</v>
      </c>
      <c r="C29" s="3" t="s">
        <v>7</v>
      </c>
      <c r="D29" s="3" t="s">
        <v>8</v>
      </c>
      <c r="E29" s="3" t="s">
        <v>2</v>
      </c>
      <c r="F29" s="9" t="s">
        <v>3</v>
      </c>
      <c r="G29" s="3" t="s">
        <v>4</v>
      </c>
      <c r="H29" s="4" t="s">
        <v>5</v>
      </c>
      <c r="I29" s="3" t="s">
        <v>6</v>
      </c>
      <c r="J29" s="3" t="s">
        <v>9</v>
      </c>
      <c r="K29" s="3" t="s">
        <v>11</v>
      </c>
      <c r="L29" s="3" t="s">
        <v>12</v>
      </c>
      <c r="M29" s="3" t="s">
        <v>10</v>
      </c>
      <c r="N29" s="5" t="s">
        <v>13</v>
      </c>
    </row>
    <row r="30" spans="1:15" x14ac:dyDescent="0.2">
      <c r="A30" s="17">
        <v>370</v>
      </c>
      <c r="B30" s="17">
        <v>60</v>
      </c>
      <c r="C30" s="17">
        <v>4.5</v>
      </c>
      <c r="D30" s="17">
        <f t="shared" ref="D30:D35" si="51">B30*C30</f>
        <v>270</v>
      </c>
      <c r="E30" s="17">
        <f>D30*0.7</f>
        <v>189</v>
      </c>
      <c r="F30" s="18">
        <f>D30-E30</f>
        <v>81</v>
      </c>
      <c r="G30" s="17">
        <f t="shared" ref="G30:G35" si="52">A30-D30</f>
        <v>100</v>
      </c>
      <c r="H30" s="19">
        <f t="shared" ref="H30:H35" si="53">E30+G30</f>
        <v>289</v>
      </c>
      <c r="I30" s="17">
        <f t="shared" ref="I30:I35" si="54">D30*0.01</f>
        <v>2.7</v>
      </c>
      <c r="J30" s="17">
        <f t="shared" ref="J30:J35" si="55">A30*0.02</f>
        <v>7.4</v>
      </c>
      <c r="K30" s="17">
        <v>0</v>
      </c>
      <c r="L30" s="17">
        <v>0</v>
      </c>
      <c r="M30" s="17">
        <f t="shared" ref="M30:M35" si="56">I30+J30+K30+L30</f>
        <v>10.100000000000001</v>
      </c>
      <c r="N30" s="20">
        <f t="shared" ref="N30:N35" si="57">H30+M30</f>
        <v>299.10000000000002</v>
      </c>
    </row>
    <row r="31" spans="1:15" x14ac:dyDescent="0.2">
      <c r="A31" s="17">
        <v>370</v>
      </c>
      <c r="B31" s="17">
        <v>60</v>
      </c>
      <c r="C31" s="17">
        <v>4.5999999999999996</v>
      </c>
      <c r="D31" s="17">
        <f t="shared" si="51"/>
        <v>276</v>
      </c>
      <c r="E31" s="17">
        <f t="shared" ref="E31:E35" si="58">D31*0.7</f>
        <v>193.2</v>
      </c>
      <c r="F31" s="18">
        <f t="shared" ref="F31:F35" si="59">D31-E31</f>
        <v>82.800000000000011</v>
      </c>
      <c r="G31" s="17">
        <f t="shared" si="52"/>
        <v>94</v>
      </c>
      <c r="H31" s="19">
        <f t="shared" si="53"/>
        <v>287.2</v>
      </c>
      <c r="I31" s="17">
        <f t="shared" si="54"/>
        <v>2.7600000000000002</v>
      </c>
      <c r="J31" s="17">
        <f t="shared" si="55"/>
        <v>7.4</v>
      </c>
      <c r="K31" s="17">
        <v>0</v>
      </c>
      <c r="L31" s="17">
        <v>0</v>
      </c>
      <c r="M31" s="17">
        <f t="shared" si="56"/>
        <v>10.16</v>
      </c>
      <c r="N31" s="20">
        <f t="shared" si="57"/>
        <v>297.36</v>
      </c>
    </row>
    <row r="32" spans="1:15" x14ac:dyDescent="0.2">
      <c r="A32" s="17">
        <v>370</v>
      </c>
      <c r="B32" s="17">
        <v>60</v>
      </c>
      <c r="C32" s="17">
        <v>4.7</v>
      </c>
      <c r="D32" s="17">
        <f t="shared" si="51"/>
        <v>282</v>
      </c>
      <c r="E32" s="17">
        <f t="shared" si="58"/>
        <v>197.39999999999998</v>
      </c>
      <c r="F32" s="18">
        <f t="shared" si="59"/>
        <v>84.600000000000023</v>
      </c>
      <c r="G32" s="17">
        <f t="shared" si="52"/>
        <v>88</v>
      </c>
      <c r="H32" s="19">
        <f t="shared" si="53"/>
        <v>285.39999999999998</v>
      </c>
      <c r="I32" s="17">
        <f t="shared" si="54"/>
        <v>2.82</v>
      </c>
      <c r="J32" s="17">
        <f t="shared" si="55"/>
        <v>7.4</v>
      </c>
      <c r="K32" s="17">
        <v>0</v>
      </c>
      <c r="L32" s="17">
        <v>0</v>
      </c>
      <c r="M32" s="17">
        <f t="shared" si="56"/>
        <v>10.220000000000001</v>
      </c>
      <c r="N32" s="20">
        <f t="shared" si="57"/>
        <v>295.62</v>
      </c>
    </row>
    <row r="33" spans="1:14" x14ac:dyDescent="0.2">
      <c r="A33" s="17">
        <v>370</v>
      </c>
      <c r="B33" s="17">
        <v>60</v>
      </c>
      <c r="C33" s="17">
        <v>4.8</v>
      </c>
      <c r="D33" s="17">
        <f t="shared" si="51"/>
        <v>288</v>
      </c>
      <c r="E33" s="17">
        <f t="shared" si="58"/>
        <v>201.6</v>
      </c>
      <c r="F33" s="18">
        <f t="shared" si="59"/>
        <v>86.4</v>
      </c>
      <c r="G33" s="17">
        <f t="shared" si="52"/>
        <v>82</v>
      </c>
      <c r="H33" s="19">
        <f t="shared" si="53"/>
        <v>283.60000000000002</v>
      </c>
      <c r="I33" s="17">
        <f t="shared" si="54"/>
        <v>2.88</v>
      </c>
      <c r="J33" s="17">
        <f t="shared" si="55"/>
        <v>7.4</v>
      </c>
      <c r="K33" s="17">
        <v>0</v>
      </c>
      <c r="L33" s="17">
        <v>0</v>
      </c>
      <c r="M33" s="17">
        <f t="shared" si="56"/>
        <v>10.280000000000001</v>
      </c>
      <c r="N33" s="20">
        <f t="shared" si="57"/>
        <v>293.88</v>
      </c>
    </row>
    <row r="34" spans="1:14" x14ac:dyDescent="0.2">
      <c r="A34" s="17">
        <v>370</v>
      </c>
      <c r="B34" s="17">
        <v>60</v>
      </c>
      <c r="C34" s="17">
        <v>4.9000000000000004</v>
      </c>
      <c r="D34" s="17">
        <f t="shared" si="51"/>
        <v>294</v>
      </c>
      <c r="E34" s="17">
        <f t="shared" si="58"/>
        <v>205.79999999999998</v>
      </c>
      <c r="F34" s="18">
        <f t="shared" si="59"/>
        <v>88.200000000000017</v>
      </c>
      <c r="G34" s="17">
        <f t="shared" si="52"/>
        <v>76</v>
      </c>
      <c r="H34" s="19">
        <f t="shared" si="53"/>
        <v>281.79999999999995</v>
      </c>
      <c r="I34" s="17">
        <f t="shared" si="54"/>
        <v>2.94</v>
      </c>
      <c r="J34" s="17">
        <f t="shared" si="55"/>
        <v>7.4</v>
      </c>
      <c r="K34" s="17">
        <v>0</v>
      </c>
      <c r="L34" s="17">
        <v>0</v>
      </c>
      <c r="M34" s="17">
        <f t="shared" si="56"/>
        <v>10.34</v>
      </c>
      <c r="N34" s="20">
        <f t="shared" si="57"/>
        <v>292.13999999999993</v>
      </c>
    </row>
    <row r="35" spans="1:14" x14ac:dyDescent="0.2">
      <c r="A35" s="17">
        <v>370</v>
      </c>
      <c r="B35" s="17">
        <v>60</v>
      </c>
      <c r="C35" s="17">
        <v>5</v>
      </c>
      <c r="D35" s="17">
        <f t="shared" si="51"/>
        <v>300</v>
      </c>
      <c r="E35" s="17">
        <f t="shared" si="58"/>
        <v>210</v>
      </c>
      <c r="F35" s="18">
        <f t="shared" si="59"/>
        <v>90</v>
      </c>
      <c r="G35" s="17">
        <f t="shared" si="52"/>
        <v>70</v>
      </c>
      <c r="H35" s="19">
        <f t="shared" si="53"/>
        <v>280</v>
      </c>
      <c r="I35" s="17">
        <f t="shared" si="54"/>
        <v>3</v>
      </c>
      <c r="J35" s="17">
        <f t="shared" si="55"/>
        <v>7.4</v>
      </c>
      <c r="K35" s="17">
        <v>0</v>
      </c>
      <c r="L35" s="17">
        <v>0</v>
      </c>
      <c r="M35" s="17">
        <f t="shared" si="56"/>
        <v>10.4</v>
      </c>
      <c r="N35" s="20">
        <f t="shared" si="57"/>
        <v>290.39999999999998</v>
      </c>
    </row>
    <row r="36" spans="1:14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1:14" x14ac:dyDescent="0.2">
      <c r="A37" s="21" t="s">
        <v>27</v>
      </c>
      <c r="B37" s="21" t="s">
        <v>28</v>
      </c>
      <c r="C37" s="21" t="s">
        <v>19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</row>
    <row r="38" spans="1:14" x14ac:dyDescent="0.2">
      <c r="A38" s="3" t="s">
        <v>0</v>
      </c>
      <c r="B38" s="3" t="s">
        <v>1</v>
      </c>
      <c r="C38" s="3" t="s">
        <v>7</v>
      </c>
      <c r="D38" s="3" t="s">
        <v>8</v>
      </c>
      <c r="E38" s="3" t="s">
        <v>2</v>
      </c>
      <c r="F38" s="9" t="s">
        <v>3</v>
      </c>
      <c r="G38" s="3" t="s">
        <v>4</v>
      </c>
      <c r="H38" s="4" t="s">
        <v>5</v>
      </c>
      <c r="I38" s="3" t="s">
        <v>6</v>
      </c>
      <c r="J38" s="3" t="s">
        <v>9</v>
      </c>
      <c r="K38" s="3" t="s">
        <v>11</v>
      </c>
      <c r="L38" s="3" t="s">
        <v>12</v>
      </c>
      <c r="M38" s="3" t="s">
        <v>10</v>
      </c>
      <c r="N38" s="5" t="s">
        <v>13</v>
      </c>
    </row>
    <row r="39" spans="1:14" x14ac:dyDescent="0.2">
      <c r="A39" s="17">
        <v>310</v>
      </c>
      <c r="B39" s="17">
        <v>58</v>
      </c>
      <c r="C39" s="17">
        <v>4.5</v>
      </c>
      <c r="D39" s="17">
        <f t="shared" ref="D39:D44" si="60">B39*C39</f>
        <v>261</v>
      </c>
      <c r="E39" s="17">
        <f>D39*0.7</f>
        <v>182.7</v>
      </c>
      <c r="F39" s="18">
        <f>D39-E39</f>
        <v>78.300000000000011</v>
      </c>
      <c r="G39" s="17">
        <f t="shared" ref="G39:G44" si="61">A39-D39</f>
        <v>49</v>
      </c>
      <c r="H39" s="19">
        <f t="shared" ref="H39:H44" si="62">E39+G39</f>
        <v>231.7</v>
      </c>
      <c r="I39" s="17">
        <f t="shared" ref="I39:I44" si="63">D39*0.01</f>
        <v>2.61</v>
      </c>
      <c r="J39" s="17">
        <f t="shared" ref="J39:J44" si="64">A39*0.02</f>
        <v>6.2</v>
      </c>
      <c r="K39" s="17">
        <v>0</v>
      </c>
      <c r="L39" s="17">
        <v>0</v>
      </c>
      <c r="M39" s="17">
        <f t="shared" ref="M39:M44" si="65">I39+J39+K39+L39</f>
        <v>8.81</v>
      </c>
      <c r="N39" s="20">
        <f t="shared" ref="N39:N44" si="66">H39+M39</f>
        <v>240.51</v>
      </c>
    </row>
    <row r="40" spans="1:14" x14ac:dyDescent="0.2">
      <c r="A40" s="17">
        <v>310</v>
      </c>
      <c r="B40" s="17">
        <v>59</v>
      </c>
      <c r="C40" s="17">
        <v>4.5999999999999996</v>
      </c>
      <c r="D40" s="17">
        <f t="shared" si="60"/>
        <v>271.39999999999998</v>
      </c>
      <c r="E40" s="17">
        <f t="shared" ref="E40:E44" si="67">D40*0.7</f>
        <v>189.97999999999996</v>
      </c>
      <c r="F40" s="18">
        <f t="shared" ref="F40:F44" si="68">D40-E40</f>
        <v>81.420000000000016</v>
      </c>
      <c r="G40" s="17">
        <f t="shared" si="61"/>
        <v>38.600000000000023</v>
      </c>
      <c r="H40" s="19">
        <f t="shared" si="62"/>
        <v>228.57999999999998</v>
      </c>
      <c r="I40" s="17">
        <f t="shared" si="63"/>
        <v>2.714</v>
      </c>
      <c r="J40" s="17">
        <f t="shared" si="64"/>
        <v>6.2</v>
      </c>
      <c r="K40" s="17">
        <v>0</v>
      </c>
      <c r="L40" s="17">
        <v>0</v>
      </c>
      <c r="M40" s="17">
        <f t="shared" si="65"/>
        <v>8.9139999999999997</v>
      </c>
      <c r="N40" s="20">
        <f t="shared" si="66"/>
        <v>237.49399999999997</v>
      </c>
    </row>
    <row r="41" spans="1:14" x14ac:dyDescent="0.2">
      <c r="A41" s="17">
        <v>310</v>
      </c>
      <c r="B41" s="17">
        <v>60</v>
      </c>
      <c r="C41" s="17">
        <v>4.7</v>
      </c>
      <c r="D41" s="17">
        <f t="shared" si="60"/>
        <v>282</v>
      </c>
      <c r="E41" s="17">
        <f t="shared" si="67"/>
        <v>197.39999999999998</v>
      </c>
      <c r="F41" s="18">
        <f t="shared" si="68"/>
        <v>84.600000000000023</v>
      </c>
      <c r="G41" s="17">
        <f t="shared" si="61"/>
        <v>28</v>
      </c>
      <c r="H41" s="19">
        <f t="shared" si="62"/>
        <v>225.39999999999998</v>
      </c>
      <c r="I41" s="17">
        <f t="shared" si="63"/>
        <v>2.82</v>
      </c>
      <c r="J41" s="17">
        <f t="shared" si="64"/>
        <v>6.2</v>
      </c>
      <c r="K41" s="17">
        <v>0</v>
      </c>
      <c r="L41" s="17">
        <v>0</v>
      </c>
      <c r="M41" s="17">
        <f t="shared" si="65"/>
        <v>9.02</v>
      </c>
      <c r="N41" s="20">
        <f t="shared" si="66"/>
        <v>234.42</v>
      </c>
    </row>
    <row r="42" spans="1:14" x14ac:dyDescent="0.2">
      <c r="A42" s="17">
        <v>310</v>
      </c>
      <c r="B42" s="17">
        <v>61</v>
      </c>
      <c r="C42" s="17">
        <v>4.8</v>
      </c>
      <c r="D42" s="17">
        <f t="shared" si="60"/>
        <v>292.8</v>
      </c>
      <c r="E42" s="17">
        <f t="shared" si="67"/>
        <v>204.96</v>
      </c>
      <c r="F42" s="18">
        <f t="shared" si="68"/>
        <v>87.84</v>
      </c>
      <c r="G42" s="17">
        <f t="shared" si="61"/>
        <v>17.199999999999989</v>
      </c>
      <c r="H42" s="19">
        <f t="shared" si="62"/>
        <v>222.16</v>
      </c>
      <c r="I42" s="17">
        <f t="shared" si="63"/>
        <v>2.9280000000000004</v>
      </c>
      <c r="J42" s="17">
        <f t="shared" si="64"/>
        <v>6.2</v>
      </c>
      <c r="K42" s="17">
        <v>0</v>
      </c>
      <c r="L42" s="17">
        <v>0</v>
      </c>
      <c r="M42" s="17">
        <f t="shared" si="65"/>
        <v>9.1280000000000001</v>
      </c>
      <c r="N42" s="20">
        <f t="shared" si="66"/>
        <v>231.28800000000001</v>
      </c>
    </row>
    <row r="43" spans="1:14" x14ac:dyDescent="0.2">
      <c r="A43" s="17">
        <v>350</v>
      </c>
      <c r="B43" s="17">
        <v>58</v>
      </c>
      <c r="C43" s="17">
        <v>4.9000000000000004</v>
      </c>
      <c r="D43" s="17">
        <f t="shared" si="60"/>
        <v>284.20000000000005</v>
      </c>
      <c r="E43" s="17">
        <f t="shared" si="67"/>
        <v>198.94000000000003</v>
      </c>
      <c r="F43" s="18">
        <f t="shared" si="68"/>
        <v>85.260000000000019</v>
      </c>
      <c r="G43" s="17">
        <f t="shared" si="61"/>
        <v>65.799999999999955</v>
      </c>
      <c r="H43" s="19">
        <f t="shared" si="62"/>
        <v>264.74</v>
      </c>
      <c r="I43" s="17">
        <f t="shared" si="63"/>
        <v>2.8420000000000005</v>
      </c>
      <c r="J43" s="17">
        <f t="shared" si="64"/>
        <v>7</v>
      </c>
      <c r="K43" s="17">
        <v>0</v>
      </c>
      <c r="L43" s="17">
        <v>0</v>
      </c>
      <c r="M43" s="17">
        <f t="shared" si="65"/>
        <v>9.8420000000000005</v>
      </c>
      <c r="N43" s="20">
        <f t="shared" si="66"/>
        <v>274.58199999999999</v>
      </c>
    </row>
    <row r="44" spans="1:14" x14ac:dyDescent="0.2">
      <c r="A44" s="17">
        <v>350</v>
      </c>
      <c r="B44" s="17">
        <v>58</v>
      </c>
      <c r="C44" s="17">
        <v>5</v>
      </c>
      <c r="D44" s="17">
        <f t="shared" si="60"/>
        <v>290</v>
      </c>
      <c r="E44" s="17">
        <f t="shared" si="67"/>
        <v>203</v>
      </c>
      <c r="F44" s="18">
        <f t="shared" si="68"/>
        <v>87</v>
      </c>
      <c r="G44" s="17">
        <f t="shared" si="61"/>
        <v>60</v>
      </c>
      <c r="H44" s="19">
        <f t="shared" si="62"/>
        <v>263</v>
      </c>
      <c r="I44" s="17">
        <f t="shared" si="63"/>
        <v>2.9</v>
      </c>
      <c r="J44" s="17">
        <f t="shared" si="64"/>
        <v>7</v>
      </c>
      <c r="K44" s="17">
        <v>0</v>
      </c>
      <c r="L44" s="17">
        <v>0</v>
      </c>
      <c r="M44" s="17">
        <f t="shared" si="65"/>
        <v>9.9</v>
      </c>
      <c r="N44" s="20">
        <f t="shared" si="66"/>
        <v>272.89999999999998</v>
      </c>
    </row>
    <row r="45" spans="1:14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x14ac:dyDescent="0.2">
      <c r="A49" s="12" t="s">
        <v>20</v>
      </c>
      <c r="B49" s="12" t="s">
        <v>21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 x14ac:dyDescent="0.2">
      <c r="F55"/>
      <c r="H55"/>
      <c r="N55"/>
    </row>
    <row r="56" spans="1:14" x14ac:dyDescent="0.2">
      <c r="F56"/>
      <c r="H56"/>
      <c r="N56"/>
    </row>
    <row r="57" spans="1:14" x14ac:dyDescent="0.2">
      <c r="F57"/>
      <c r="H57"/>
      <c r="N57"/>
    </row>
    <row r="58" spans="1:14" x14ac:dyDescent="0.2">
      <c r="F58"/>
      <c r="H58"/>
      <c r="N58"/>
    </row>
    <row r="59" spans="1:14" x14ac:dyDescent="0.2">
      <c r="F59"/>
      <c r="H59"/>
      <c r="N59"/>
    </row>
    <row r="60" spans="1:14" x14ac:dyDescent="0.2">
      <c r="F60"/>
      <c r="H60"/>
      <c r="N60"/>
    </row>
    <row r="61" spans="1:14" x14ac:dyDescent="0.2">
      <c r="F61"/>
      <c r="H61"/>
      <c r="N61"/>
    </row>
    <row r="62" spans="1:14" x14ac:dyDescent="0.2">
      <c r="F62"/>
      <c r="H62"/>
      <c r="N62"/>
    </row>
    <row r="63" spans="1:14" x14ac:dyDescent="0.2">
      <c r="F63"/>
      <c r="H63"/>
      <c r="N63"/>
    </row>
    <row r="64" spans="1:14" x14ac:dyDescent="0.2">
      <c r="F64"/>
      <c r="H64"/>
      <c r="N64"/>
    </row>
    <row r="65" spans="6:14" x14ac:dyDescent="0.2">
      <c r="F65"/>
      <c r="H65"/>
      <c r="N65"/>
    </row>
    <row r="66" spans="6:14" x14ac:dyDescent="0.2">
      <c r="F66"/>
      <c r="H66"/>
      <c r="N66"/>
    </row>
    <row r="67" spans="6:14" x14ac:dyDescent="0.2">
      <c r="F67"/>
      <c r="H67"/>
      <c r="N67"/>
    </row>
    <row r="68" spans="6:14" x14ac:dyDescent="0.2">
      <c r="F68"/>
      <c r="H68"/>
      <c r="N68"/>
    </row>
    <row r="69" spans="6:14" x14ac:dyDescent="0.2">
      <c r="F69"/>
      <c r="H69"/>
      <c r="N69"/>
    </row>
    <row r="70" spans="6:14" x14ac:dyDescent="0.2">
      <c r="F70"/>
      <c r="H70"/>
      <c r="N70"/>
    </row>
    <row r="71" spans="6:14" x14ac:dyDescent="0.2">
      <c r="F71"/>
    </row>
    <row r="72" spans="6:14" x14ac:dyDescent="0.2">
      <c r="F72"/>
    </row>
    <row r="73" spans="6:14" x14ac:dyDescent="0.2">
      <c r="F73"/>
    </row>
    <row r="74" spans="6:14" x14ac:dyDescent="0.2">
      <c r="F74"/>
    </row>
    <row r="75" spans="6:14" x14ac:dyDescent="0.2">
      <c r="F75"/>
    </row>
    <row r="76" spans="6:14" x14ac:dyDescent="0.2">
      <c r="F76"/>
    </row>
    <row r="77" spans="6:14" x14ac:dyDescent="0.2">
      <c r="F77"/>
    </row>
    <row r="78" spans="6:14" x14ac:dyDescent="0.2">
      <c r="F78"/>
    </row>
    <row r="79" spans="6:14" x14ac:dyDescent="0.2">
      <c r="F79"/>
    </row>
    <row r="80" spans="6:14" x14ac:dyDescent="0.2">
      <c r="F80"/>
    </row>
    <row r="81" spans="6:6" x14ac:dyDescent="0.2">
      <c r="F81"/>
    </row>
    <row r="82" spans="6:6" x14ac:dyDescent="0.2">
      <c r="F82"/>
    </row>
    <row r="83" spans="6:6" x14ac:dyDescent="0.2">
      <c r="F83"/>
    </row>
    <row r="84" spans="6:6" x14ac:dyDescent="0.2">
      <c r="F84"/>
    </row>
    <row r="85" spans="6:6" x14ac:dyDescent="0.2">
      <c r="F85"/>
    </row>
    <row r="86" spans="6:6" x14ac:dyDescent="0.2">
      <c r="F86"/>
    </row>
    <row r="87" spans="6:6" x14ac:dyDescent="0.2">
      <c r="F87"/>
    </row>
    <row r="88" spans="6:6" x14ac:dyDescent="0.2">
      <c r="F88"/>
    </row>
    <row r="89" spans="6:6" x14ac:dyDescent="0.2">
      <c r="F89"/>
    </row>
    <row r="90" spans="6:6" x14ac:dyDescent="0.2">
      <c r="F90"/>
    </row>
    <row r="91" spans="6:6" x14ac:dyDescent="0.2">
      <c r="F91"/>
    </row>
    <row r="92" spans="6:6" x14ac:dyDescent="0.2">
      <c r="F92"/>
    </row>
    <row r="93" spans="6:6" x14ac:dyDescent="0.2">
      <c r="F93"/>
    </row>
    <row r="94" spans="6:6" x14ac:dyDescent="0.2">
      <c r="F94"/>
    </row>
    <row r="95" spans="6:6" x14ac:dyDescent="0.2">
      <c r="F95"/>
    </row>
    <row r="96" spans="6:6" x14ac:dyDescent="0.2">
      <c r="F96"/>
    </row>
    <row r="97" spans="6:6" x14ac:dyDescent="0.2">
      <c r="F97"/>
    </row>
    <row r="98" spans="6:6" x14ac:dyDescent="0.2">
      <c r="F98"/>
    </row>
    <row r="99" spans="6:6" x14ac:dyDescent="0.2">
      <c r="F99"/>
    </row>
    <row r="100" spans="6:6" x14ac:dyDescent="0.2">
      <c r="F100"/>
    </row>
    <row r="101" spans="6:6" x14ac:dyDescent="0.2">
      <c r="F101"/>
    </row>
    <row r="102" spans="6:6" x14ac:dyDescent="0.2">
      <c r="F102"/>
    </row>
    <row r="103" spans="6:6" x14ac:dyDescent="0.2">
      <c r="F103"/>
    </row>
    <row r="104" spans="6:6" x14ac:dyDescent="0.2">
      <c r="F104"/>
    </row>
    <row r="105" spans="6:6" x14ac:dyDescent="0.2">
      <c r="F105"/>
    </row>
    <row r="106" spans="6:6" x14ac:dyDescent="0.2">
      <c r="F106"/>
    </row>
    <row r="107" spans="6:6" x14ac:dyDescent="0.2">
      <c r="F107"/>
    </row>
    <row r="108" spans="6:6" x14ac:dyDescent="0.2">
      <c r="F108"/>
    </row>
    <row r="109" spans="6:6" x14ac:dyDescent="0.2">
      <c r="F109"/>
    </row>
    <row r="110" spans="6:6" x14ac:dyDescent="0.2">
      <c r="F110"/>
    </row>
    <row r="111" spans="6:6" x14ac:dyDescent="0.2">
      <c r="F111"/>
    </row>
    <row r="112" spans="6:6" x14ac:dyDescent="0.2">
      <c r="F112"/>
    </row>
    <row r="113" spans="6:6" x14ac:dyDescent="0.2">
      <c r="F113"/>
    </row>
    <row r="114" spans="6:6" x14ac:dyDescent="0.2">
      <c r="F114"/>
    </row>
    <row r="115" spans="6:6" x14ac:dyDescent="0.2">
      <c r="F115"/>
    </row>
    <row r="116" spans="6:6" x14ac:dyDescent="0.2">
      <c r="F116"/>
    </row>
    <row r="117" spans="6:6" x14ac:dyDescent="0.2">
      <c r="F117"/>
    </row>
    <row r="118" spans="6:6" x14ac:dyDescent="0.2">
      <c r="F118"/>
    </row>
    <row r="119" spans="6:6" x14ac:dyDescent="0.2">
      <c r="F119"/>
    </row>
    <row r="120" spans="6:6" x14ac:dyDescent="0.2">
      <c r="F120"/>
    </row>
    <row r="121" spans="6:6" x14ac:dyDescent="0.2">
      <c r="F121"/>
    </row>
    <row r="122" spans="6:6" x14ac:dyDescent="0.2">
      <c r="F122"/>
    </row>
    <row r="123" spans="6:6" x14ac:dyDescent="0.2">
      <c r="F123"/>
    </row>
    <row r="124" spans="6:6" x14ac:dyDescent="0.2">
      <c r="F124"/>
    </row>
    <row r="125" spans="6:6" x14ac:dyDescent="0.2">
      <c r="F125"/>
    </row>
    <row r="126" spans="6:6" x14ac:dyDescent="0.2">
      <c r="F126"/>
    </row>
    <row r="127" spans="6:6" x14ac:dyDescent="0.2">
      <c r="F127"/>
    </row>
    <row r="128" spans="6:6" x14ac:dyDescent="0.2">
      <c r="F128"/>
    </row>
    <row r="129" spans="6:6" x14ac:dyDescent="0.2">
      <c r="F129"/>
    </row>
    <row r="130" spans="6:6" x14ac:dyDescent="0.2">
      <c r="F130"/>
    </row>
    <row r="131" spans="6:6" x14ac:dyDescent="0.2">
      <c r="F131"/>
    </row>
    <row r="132" spans="6:6" x14ac:dyDescent="0.2">
      <c r="F132"/>
    </row>
    <row r="133" spans="6:6" x14ac:dyDescent="0.2">
      <c r="F133"/>
    </row>
    <row r="134" spans="6:6" x14ac:dyDescent="0.2">
      <c r="F134"/>
    </row>
    <row r="135" spans="6:6" x14ac:dyDescent="0.2">
      <c r="F135"/>
    </row>
    <row r="136" spans="6:6" x14ac:dyDescent="0.2">
      <c r="F136"/>
    </row>
    <row r="137" spans="6:6" x14ac:dyDescent="0.2">
      <c r="F137"/>
    </row>
    <row r="138" spans="6:6" x14ac:dyDescent="0.2">
      <c r="F138"/>
    </row>
    <row r="139" spans="6:6" x14ac:dyDescent="0.2">
      <c r="F139"/>
    </row>
    <row r="140" spans="6:6" x14ac:dyDescent="0.2">
      <c r="F140"/>
    </row>
    <row r="141" spans="6:6" x14ac:dyDescent="0.2">
      <c r="F141"/>
    </row>
    <row r="142" spans="6:6" x14ac:dyDescent="0.2">
      <c r="F142"/>
    </row>
    <row r="143" spans="6:6" x14ac:dyDescent="0.2">
      <c r="F143"/>
    </row>
    <row r="144" spans="6:6" x14ac:dyDescent="0.2">
      <c r="F144"/>
    </row>
    <row r="145" spans="6:6" x14ac:dyDescent="0.2">
      <c r="F145"/>
    </row>
    <row r="146" spans="6:6" x14ac:dyDescent="0.2">
      <c r="F146"/>
    </row>
    <row r="147" spans="6:6" x14ac:dyDescent="0.2">
      <c r="F147"/>
    </row>
    <row r="148" spans="6:6" x14ac:dyDescent="0.2">
      <c r="F148"/>
    </row>
    <row r="149" spans="6:6" x14ac:dyDescent="0.2">
      <c r="F149"/>
    </row>
    <row r="150" spans="6:6" x14ac:dyDescent="0.2">
      <c r="F150"/>
    </row>
    <row r="151" spans="6:6" x14ac:dyDescent="0.2">
      <c r="F151"/>
    </row>
    <row r="152" spans="6:6" x14ac:dyDescent="0.2">
      <c r="F152"/>
    </row>
    <row r="153" spans="6:6" x14ac:dyDescent="0.2">
      <c r="F153"/>
    </row>
    <row r="154" spans="6:6" x14ac:dyDescent="0.2">
      <c r="F154"/>
    </row>
    <row r="155" spans="6:6" x14ac:dyDescent="0.2">
      <c r="F155"/>
    </row>
    <row r="156" spans="6:6" x14ac:dyDescent="0.2">
      <c r="F156"/>
    </row>
    <row r="157" spans="6:6" x14ac:dyDescent="0.2">
      <c r="F157"/>
    </row>
    <row r="158" spans="6:6" x14ac:dyDescent="0.2">
      <c r="F158"/>
    </row>
    <row r="159" spans="6:6" x14ac:dyDescent="0.2">
      <c r="F159"/>
    </row>
    <row r="160" spans="6:6" x14ac:dyDescent="0.2">
      <c r="F160"/>
    </row>
    <row r="161" spans="6:6" x14ac:dyDescent="0.2">
      <c r="F161"/>
    </row>
    <row r="162" spans="6:6" x14ac:dyDescent="0.2">
      <c r="F162"/>
    </row>
    <row r="163" spans="6:6" x14ac:dyDescent="0.2">
      <c r="F163"/>
    </row>
    <row r="164" spans="6:6" x14ac:dyDescent="0.2">
      <c r="F164"/>
    </row>
    <row r="165" spans="6:6" x14ac:dyDescent="0.2">
      <c r="F165"/>
    </row>
    <row r="166" spans="6:6" x14ac:dyDescent="0.2">
      <c r="F166"/>
    </row>
    <row r="167" spans="6:6" x14ac:dyDescent="0.2">
      <c r="F167"/>
    </row>
    <row r="168" spans="6:6" x14ac:dyDescent="0.2">
      <c r="F168"/>
    </row>
    <row r="169" spans="6:6" x14ac:dyDescent="0.2">
      <c r="F169"/>
    </row>
    <row r="170" spans="6:6" x14ac:dyDescent="0.2">
      <c r="F170"/>
    </row>
    <row r="171" spans="6:6" x14ac:dyDescent="0.2">
      <c r="F171"/>
    </row>
    <row r="172" spans="6:6" x14ac:dyDescent="0.2">
      <c r="F172"/>
    </row>
    <row r="173" spans="6:6" x14ac:dyDescent="0.2">
      <c r="F173"/>
    </row>
    <row r="174" spans="6:6" x14ac:dyDescent="0.2">
      <c r="F174"/>
    </row>
    <row r="175" spans="6:6" x14ac:dyDescent="0.2">
      <c r="F175"/>
    </row>
    <row r="176" spans="6:6" x14ac:dyDescent="0.2">
      <c r="F176"/>
    </row>
    <row r="177" spans="6:6" x14ac:dyDescent="0.2">
      <c r="F177"/>
    </row>
    <row r="178" spans="6:6" x14ac:dyDescent="0.2">
      <c r="F178"/>
    </row>
    <row r="179" spans="6:6" x14ac:dyDescent="0.2">
      <c r="F179"/>
    </row>
    <row r="180" spans="6:6" x14ac:dyDescent="0.2">
      <c r="F180"/>
    </row>
    <row r="181" spans="6:6" x14ac:dyDescent="0.2">
      <c r="F181"/>
    </row>
    <row r="182" spans="6:6" x14ac:dyDescent="0.2">
      <c r="F182"/>
    </row>
    <row r="183" spans="6:6" x14ac:dyDescent="0.2">
      <c r="F183"/>
    </row>
    <row r="184" spans="6:6" x14ac:dyDescent="0.2">
      <c r="F184"/>
    </row>
    <row r="185" spans="6:6" x14ac:dyDescent="0.2">
      <c r="F185"/>
    </row>
    <row r="186" spans="6:6" x14ac:dyDescent="0.2">
      <c r="F186"/>
    </row>
    <row r="187" spans="6:6" x14ac:dyDescent="0.2">
      <c r="F187"/>
    </row>
    <row r="188" spans="6:6" x14ac:dyDescent="0.2">
      <c r="F188"/>
    </row>
    <row r="189" spans="6:6" x14ac:dyDescent="0.2">
      <c r="F189"/>
    </row>
    <row r="190" spans="6:6" x14ac:dyDescent="0.2">
      <c r="F190"/>
    </row>
    <row r="191" spans="6:6" x14ac:dyDescent="0.2">
      <c r="F191"/>
    </row>
    <row r="192" spans="6:6" x14ac:dyDescent="0.2">
      <c r="F192"/>
    </row>
    <row r="193" spans="6:6" x14ac:dyDescent="0.2">
      <c r="F193"/>
    </row>
    <row r="194" spans="6:6" x14ac:dyDescent="0.2">
      <c r="F194"/>
    </row>
    <row r="195" spans="6:6" x14ac:dyDescent="0.2">
      <c r="F195"/>
    </row>
    <row r="196" spans="6:6" x14ac:dyDescent="0.2">
      <c r="F196"/>
    </row>
    <row r="197" spans="6:6" x14ac:dyDescent="0.2">
      <c r="F197"/>
    </row>
    <row r="198" spans="6:6" x14ac:dyDescent="0.2">
      <c r="F198"/>
    </row>
    <row r="199" spans="6:6" x14ac:dyDescent="0.2">
      <c r="F199"/>
    </row>
    <row r="200" spans="6:6" x14ac:dyDescent="0.2">
      <c r="F200"/>
    </row>
    <row r="201" spans="6:6" x14ac:dyDescent="0.2">
      <c r="F201"/>
    </row>
    <row r="202" spans="6:6" x14ac:dyDescent="0.2">
      <c r="F202"/>
    </row>
    <row r="203" spans="6:6" x14ac:dyDescent="0.2">
      <c r="F203"/>
    </row>
    <row r="204" spans="6:6" x14ac:dyDescent="0.2">
      <c r="F204"/>
    </row>
    <row r="205" spans="6:6" x14ac:dyDescent="0.2">
      <c r="F205"/>
    </row>
    <row r="206" spans="6:6" x14ac:dyDescent="0.2">
      <c r="F206"/>
    </row>
    <row r="207" spans="6:6" x14ac:dyDescent="0.2">
      <c r="F207"/>
    </row>
    <row r="208" spans="6:6" x14ac:dyDescent="0.2">
      <c r="F208"/>
    </row>
    <row r="209" spans="6:6" x14ac:dyDescent="0.2">
      <c r="F209"/>
    </row>
    <row r="210" spans="6:6" x14ac:dyDescent="0.2">
      <c r="F210"/>
    </row>
    <row r="211" spans="6:6" x14ac:dyDescent="0.2">
      <c r="F211"/>
    </row>
    <row r="212" spans="6:6" x14ac:dyDescent="0.2">
      <c r="F212"/>
    </row>
    <row r="213" spans="6:6" x14ac:dyDescent="0.2">
      <c r="F213"/>
    </row>
    <row r="214" spans="6:6" x14ac:dyDescent="0.2">
      <c r="F214"/>
    </row>
    <row r="215" spans="6:6" x14ac:dyDescent="0.2">
      <c r="F215"/>
    </row>
    <row r="216" spans="6:6" x14ac:dyDescent="0.2">
      <c r="F216"/>
    </row>
    <row r="217" spans="6:6" x14ac:dyDescent="0.2">
      <c r="F217"/>
    </row>
    <row r="218" spans="6:6" x14ac:dyDescent="0.2">
      <c r="F218"/>
    </row>
    <row r="219" spans="6:6" x14ac:dyDescent="0.2">
      <c r="F219"/>
    </row>
    <row r="220" spans="6:6" x14ac:dyDescent="0.2">
      <c r="F220"/>
    </row>
    <row r="221" spans="6:6" x14ac:dyDescent="0.2">
      <c r="F221"/>
    </row>
    <row r="222" spans="6:6" x14ac:dyDescent="0.2">
      <c r="F222"/>
    </row>
    <row r="223" spans="6:6" x14ac:dyDescent="0.2">
      <c r="F223"/>
    </row>
    <row r="224" spans="6:6" x14ac:dyDescent="0.2">
      <c r="F224"/>
    </row>
    <row r="225" spans="6:6" x14ac:dyDescent="0.2">
      <c r="F225"/>
    </row>
    <row r="226" spans="6:6" x14ac:dyDescent="0.2">
      <c r="F226"/>
    </row>
    <row r="227" spans="6:6" x14ac:dyDescent="0.2">
      <c r="F227"/>
    </row>
    <row r="228" spans="6:6" x14ac:dyDescent="0.2">
      <c r="F228"/>
    </row>
    <row r="229" spans="6:6" x14ac:dyDescent="0.2">
      <c r="F229"/>
    </row>
    <row r="230" spans="6:6" x14ac:dyDescent="0.2">
      <c r="F230"/>
    </row>
    <row r="231" spans="6:6" x14ac:dyDescent="0.2">
      <c r="F231"/>
    </row>
    <row r="232" spans="6:6" x14ac:dyDescent="0.2">
      <c r="F232"/>
    </row>
    <row r="233" spans="6:6" x14ac:dyDescent="0.2">
      <c r="F233"/>
    </row>
    <row r="234" spans="6:6" x14ac:dyDescent="0.2">
      <c r="F234"/>
    </row>
    <row r="235" spans="6:6" x14ac:dyDescent="0.2">
      <c r="F235"/>
    </row>
    <row r="236" spans="6:6" x14ac:dyDescent="0.2">
      <c r="F236"/>
    </row>
    <row r="237" spans="6:6" x14ac:dyDescent="0.2">
      <c r="F237"/>
    </row>
    <row r="238" spans="6:6" x14ac:dyDescent="0.2">
      <c r="F238"/>
    </row>
    <row r="239" spans="6:6" x14ac:dyDescent="0.2">
      <c r="F239"/>
    </row>
    <row r="240" spans="6:6" x14ac:dyDescent="0.2">
      <c r="F240"/>
    </row>
    <row r="241" spans="6:6" x14ac:dyDescent="0.2">
      <c r="F241"/>
    </row>
    <row r="242" spans="6:6" x14ac:dyDescent="0.2">
      <c r="F242"/>
    </row>
    <row r="243" spans="6:6" x14ac:dyDescent="0.2">
      <c r="F243"/>
    </row>
    <row r="244" spans="6:6" x14ac:dyDescent="0.2">
      <c r="F244"/>
    </row>
    <row r="245" spans="6:6" x14ac:dyDescent="0.2">
      <c r="F245"/>
    </row>
    <row r="246" spans="6:6" x14ac:dyDescent="0.2">
      <c r="F246"/>
    </row>
    <row r="247" spans="6:6" x14ac:dyDescent="0.2">
      <c r="F247"/>
    </row>
    <row r="248" spans="6:6" x14ac:dyDescent="0.2">
      <c r="F248"/>
    </row>
    <row r="249" spans="6:6" x14ac:dyDescent="0.2">
      <c r="F249"/>
    </row>
    <row r="250" spans="6:6" x14ac:dyDescent="0.2">
      <c r="F250"/>
    </row>
    <row r="251" spans="6:6" x14ac:dyDescent="0.2">
      <c r="F251"/>
    </row>
    <row r="252" spans="6:6" x14ac:dyDescent="0.2">
      <c r="F252"/>
    </row>
    <row r="253" spans="6:6" x14ac:dyDescent="0.2">
      <c r="F253"/>
    </row>
    <row r="254" spans="6:6" x14ac:dyDescent="0.2">
      <c r="F254"/>
    </row>
    <row r="255" spans="6:6" x14ac:dyDescent="0.2">
      <c r="F255"/>
    </row>
    <row r="256" spans="6:6" x14ac:dyDescent="0.2">
      <c r="F256"/>
    </row>
    <row r="257" spans="6:6" x14ac:dyDescent="0.2">
      <c r="F257"/>
    </row>
    <row r="258" spans="6:6" x14ac:dyDescent="0.2">
      <c r="F258"/>
    </row>
    <row r="259" spans="6:6" x14ac:dyDescent="0.2">
      <c r="F259"/>
    </row>
    <row r="260" spans="6:6" x14ac:dyDescent="0.2">
      <c r="F260"/>
    </row>
    <row r="261" spans="6:6" x14ac:dyDescent="0.2">
      <c r="F261"/>
    </row>
    <row r="262" spans="6:6" x14ac:dyDescent="0.2">
      <c r="F262"/>
    </row>
    <row r="263" spans="6:6" x14ac:dyDescent="0.2">
      <c r="F263"/>
    </row>
    <row r="264" spans="6:6" x14ac:dyDescent="0.2">
      <c r="F264"/>
    </row>
    <row r="265" spans="6:6" x14ac:dyDescent="0.2">
      <c r="F265"/>
    </row>
    <row r="266" spans="6:6" x14ac:dyDescent="0.2">
      <c r="F266"/>
    </row>
    <row r="267" spans="6:6" x14ac:dyDescent="0.2">
      <c r="F267"/>
    </row>
    <row r="268" spans="6:6" x14ac:dyDescent="0.2">
      <c r="F268"/>
    </row>
    <row r="269" spans="6:6" x14ac:dyDescent="0.2">
      <c r="F269"/>
    </row>
    <row r="270" spans="6:6" x14ac:dyDescent="0.2">
      <c r="F270"/>
    </row>
    <row r="271" spans="6:6" x14ac:dyDescent="0.2">
      <c r="F271"/>
    </row>
    <row r="272" spans="6:6" x14ac:dyDescent="0.2">
      <c r="F272"/>
    </row>
    <row r="273" spans="6:6" x14ac:dyDescent="0.2">
      <c r="F273"/>
    </row>
    <row r="274" spans="6:6" x14ac:dyDescent="0.2">
      <c r="F274"/>
    </row>
    <row r="275" spans="6:6" x14ac:dyDescent="0.2">
      <c r="F275"/>
    </row>
    <row r="276" spans="6:6" x14ac:dyDescent="0.2">
      <c r="F276"/>
    </row>
    <row r="277" spans="6:6" x14ac:dyDescent="0.2">
      <c r="F277"/>
    </row>
    <row r="278" spans="6:6" x14ac:dyDescent="0.2">
      <c r="F278"/>
    </row>
    <row r="279" spans="6:6" x14ac:dyDescent="0.2">
      <c r="F279"/>
    </row>
    <row r="280" spans="6:6" x14ac:dyDescent="0.2">
      <c r="F280"/>
    </row>
    <row r="281" spans="6:6" x14ac:dyDescent="0.2">
      <c r="F281"/>
    </row>
    <row r="282" spans="6:6" x14ac:dyDescent="0.2">
      <c r="F282"/>
    </row>
    <row r="283" spans="6:6" x14ac:dyDescent="0.2">
      <c r="F283"/>
    </row>
    <row r="284" spans="6:6" x14ac:dyDescent="0.2">
      <c r="F284"/>
    </row>
    <row r="285" spans="6:6" x14ac:dyDescent="0.2">
      <c r="F285"/>
    </row>
    <row r="286" spans="6:6" x14ac:dyDescent="0.2">
      <c r="F286"/>
    </row>
    <row r="287" spans="6:6" x14ac:dyDescent="0.2">
      <c r="F287"/>
    </row>
    <row r="288" spans="6:6" x14ac:dyDescent="0.2">
      <c r="F288"/>
    </row>
    <row r="289" spans="6:6" x14ac:dyDescent="0.2">
      <c r="F289"/>
    </row>
    <row r="290" spans="6:6" x14ac:dyDescent="0.2">
      <c r="F290"/>
    </row>
    <row r="291" spans="6:6" x14ac:dyDescent="0.2">
      <c r="F291"/>
    </row>
    <row r="292" spans="6:6" x14ac:dyDescent="0.2">
      <c r="F292"/>
    </row>
    <row r="293" spans="6:6" x14ac:dyDescent="0.2">
      <c r="F293"/>
    </row>
    <row r="294" spans="6:6" x14ac:dyDescent="0.2">
      <c r="F294"/>
    </row>
    <row r="295" spans="6:6" x14ac:dyDescent="0.2">
      <c r="F295"/>
    </row>
    <row r="296" spans="6:6" x14ac:dyDescent="0.2">
      <c r="F296"/>
    </row>
    <row r="297" spans="6:6" x14ac:dyDescent="0.2">
      <c r="F297"/>
    </row>
    <row r="298" spans="6:6" x14ac:dyDescent="0.2">
      <c r="F298"/>
    </row>
    <row r="299" spans="6:6" x14ac:dyDescent="0.2">
      <c r="F299"/>
    </row>
    <row r="300" spans="6:6" x14ac:dyDescent="0.2">
      <c r="F300"/>
    </row>
    <row r="301" spans="6:6" x14ac:dyDescent="0.2">
      <c r="F301"/>
    </row>
    <row r="302" spans="6:6" x14ac:dyDescent="0.2">
      <c r="F302"/>
    </row>
    <row r="303" spans="6:6" x14ac:dyDescent="0.2">
      <c r="F303"/>
    </row>
    <row r="304" spans="6:6" x14ac:dyDescent="0.2">
      <c r="F304"/>
    </row>
    <row r="305" spans="6:6" x14ac:dyDescent="0.2">
      <c r="F305"/>
    </row>
    <row r="306" spans="6:6" x14ac:dyDescent="0.2">
      <c r="F306"/>
    </row>
    <row r="307" spans="6:6" x14ac:dyDescent="0.2">
      <c r="F307"/>
    </row>
    <row r="308" spans="6:6" x14ac:dyDescent="0.2">
      <c r="F308"/>
    </row>
    <row r="309" spans="6:6" x14ac:dyDescent="0.2">
      <c r="F309"/>
    </row>
    <row r="310" spans="6:6" x14ac:dyDescent="0.2">
      <c r="F310"/>
    </row>
    <row r="311" spans="6:6" x14ac:dyDescent="0.2">
      <c r="F311"/>
    </row>
    <row r="312" spans="6:6" x14ac:dyDescent="0.2">
      <c r="F312"/>
    </row>
    <row r="313" spans="6:6" x14ac:dyDescent="0.2">
      <c r="F313"/>
    </row>
    <row r="314" spans="6:6" x14ac:dyDescent="0.2">
      <c r="F314"/>
    </row>
    <row r="315" spans="6:6" x14ac:dyDescent="0.2">
      <c r="F315"/>
    </row>
    <row r="316" spans="6:6" x14ac:dyDescent="0.2">
      <c r="F316"/>
    </row>
    <row r="317" spans="6:6" x14ac:dyDescent="0.2">
      <c r="F317"/>
    </row>
    <row r="318" spans="6:6" x14ac:dyDescent="0.2">
      <c r="F318"/>
    </row>
    <row r="319" spans="6:6" x14ac:dyDescent="0.2">
      <c r="F319"/>
    </row>
    <row r="320" spans="6:6" x14ac:dyDescent="0.2">
      <c r="F320"/>
    </row>
    <row r="321" spans="6:6" x14ac:dyDescent="0.2">
      <c r="F321"/>
    </row>
    <row r="322" spans="6:6" x14ac:dyDescent="0.2">
      <c r="F322"/>
    </row>
    <row r="323" spans="6:6" x14ac:dyDescent="0.2">
      <c r="F323"/>
    </row>
    <row r="324" spans="6:6" x14ac:dyDescent="0.2">
      <c r="F324"/>
    </row>
    <row r="325" spans="6:6" x14ac:dyDescent="0.2">
      <c r="F325"/>
    </row>
    <row r="326" spans="6:6" x14ac:dyDescent="0.2">
      <c r="F326"/>
    </row>
    <row r="327" spans="6:6" x14ac:dyDescent="0.2">
      <c r="F327"/>
    </row>
    <row r="328" spans="6:6" x14ac:dyDescent="0.2">
      <c r="F328"/>
    </row>
    <row r="329" spans="6:6" x14ac:dyDescent="0.2">
      <c r="F329"/>
    </row>
    <row r="330" spans="6:6" x14ac:dyDescent="0.2">
      <c r="F330"/>
    </row>
    <row r="331" spans="6:6" x14ac:dyDescent="0.2">
      <c r="F331"/>
    </row>
    <row r="332" spans="6:6" x14ac:dyDescent="0.2">
      <c r="F332"/>
    </row>
    <row r="333" spans="6:6" x14ac:dyDescent="0.2">
      <c r="F333"/>
    </row>
    <row r="334" spans="6:6" x14ac:dyDescent="0.2">
      <c r="F334"/>
    </row>
    <row r="335" spans="6:6" x14ac:dyDescent="0.2">
      <c r="F335"/>
    </row>
    <row r="336" spans="6:6" x14ac:dyDescent="0.2">
      <c r="F336"/>
    </row>
    <row r="337" spans="6:6" x14ac:dyDescent="0.2">
      <c r="F337"/>
    </row>
    <row r="338" spans="6:6" x14ac:dyDescent="0.2">
      <c r="F338"/>
    </row>
    <row r="339" spans="6:6" x14ac:dyDescent="0.2">
      <c r="F339"/>
    </row>
    <row r="340" spans="6:6" x14ac:dyDescent="0.2">
      <c r="F340"/>
    </row>
    <row r="341" spans="6:6" x14ac:dyDescent="0.2">
      <c r="F341"/>
    </row>
    <row r="342" spans="6:6" x14ac:dyDescent="0.2">
      <c r="F342"/>
    </row>
    <row r="343" spans="6:6" x14ac:dyDescent="0.2">
      <c r="F343"/>
    </row>
    <row r="344" spans="6:6" x14ac:dyDescent="0.2">
      <c r="F344"/>
    </row>
    <row r="345" spans="6:6" x14ac:dyDescent="0.2">
      <c r="F345"/>
    </row>
    <row r="346" spans="6:6" x14ac:dyDescent="0.2">
      <c r="F346"/>
    </row>
    <row r="347" spans="6:6" x14ac:dyDescent="0.2">
      <c r="F347"/>
    </row>
    <row r="348" spans="6:6" x14ac:dyDescent="0.2">
      <c r="F348"/>
    </row>
    <row r="349" spans="6:6" x14ac:dyDescent="0.2">
      <c r="F349"/>
    </row>
    <row r="350" spans="6:6" x14ac:dyDescent="0.2">
      <c r="F350"/>
    </row>
    <row r="351" spans="6:6" x14ac:dyDescent="0.2">
      <c r="F351"/>
    </row>
    <row r="352" spans="6:6" x14ac:dyDescent="0.2">
      <c r="F352"/>
    </row>
    <row r="353" spans="6:6" x14ac:dyDescent="0.2">
      <c r="F353"/>
    </row>
    <row r="354" spans="6:6" x14ac:dyDescent="0.2">
      <c r="F354"/>
    </row>
    <row r="355" spans="6:6" x14ac:dyDescent="0.2">
      <c r="F355"/>
    </row>
    <row r="356" spans="6:6" x14ac:dyDescent="0.2">
      <c r="F356"/>
    </row>
    <row r="357" spans="6:6" x14ac:dyDescent="0.2">
      <c r="F357"/>
    </row>
    <row r="358" spans="6:6" x14ac:dyDescent="0.2">
      <c r="F358"/>
    </row>
    <row r="359" spans="6:6" x14ac:dyDescent="0.2">
      <c r="F359"/>
    </row>
    <row r="360" spans="6:6" x14ac:dyDescent="0.2">
      <c r="F360"/>
    </row>
    <row r="361" spans="6:6" x14ac:dyDescent="0.2">
      <c r="F361"/>
    </row>
    <row r="362" spans="6:6" x14ac:dyDescent="0.2">
      <c r="F362"/>
    </row>
    <row r="363" spans="6:6" x14ac:dyDescent="0.2">
      <c r="F363"/>
    </row>
    <row r="364" spans="6:6" x14ac:dyDescent="0.2">
      <c r="F364"/>
    </row>
    <row r="365" spans="6:6" x14ac:dyDescent="0.2">
      <c r="F365"/>
    </row>
    <row r="366" spans="6:6" x14ac:dyDescent="0.2">
      <c r="F366"/>
    </row>
    <row r="367" spans="6:6" x14ac:dyDescent="0.2">
      <c r="F367"/>
    </row>
    <row r="368" spans="6:6" x14ac:dyDescent="0.2">
      <c r="F368"/>
    </row>
    <row r="369" spans="6:6" x14ac:dyDescent="0.2">
      <c r="F369"/>
    </row>
    <row r="370" spans="6:6" x14ac:dyDescent="0.2">
      <c r="F370"/>
    </row>
    <row r="371" spans="6:6" x14ac:dyDescent="0.2">
      <c r="F371"/>
    </row>
    <row r="372" spans="6:6" x14ac:dyDescent="0.2">
      <c r="F372"/>
    </row>
    <row r="373" spans="6:6" x14ac:dyDescent="0.2">
      <c r="F373"/>
    </row>
    <row r="374" spans="6:6" x14ac:dyDescent="0.2">
      <c r="F374"/>
    </row>
    <row r="375" spans="6:6" x14ac:dyDescent="0.2">
      <c r="F375"/>
    </row>
    <row r="376" spans="6:6" x14ac:dyDescent="0.2">
      <c r="F376"/>
    </row>
    <row r="377" spans="6:6" x14ac:dyDescent="0.2">
      <c r="F377"/>
    </row>
    <row r="378" spans="6:6" x14ac:dyDescent="0.2">
      <c r="F378"/>
    </row>
    <row r="379" spans="6:6" x14ac:dyDescent="0.2">
      <c r="F379"/>
    </row>
    <row r="380" spans="6:6" x14ac:dyDescent="0.2">
      <c r="F380"/>
    </row>
    <row r="381" spans="6:6" x14ac:dyDescent="0.2">
      <c r="F381"/>
    </row>
    <row r="382" spans="6:6" x14ac:dyDescent="0.2">
      <c r="F382"/>
    </row>
    <row r="383" spans="6:6" x14ac:dyDescent="0.2">
      <c r="F383"/>
    </row>
    <row r="384" spans="6:6" x14ac:dyDescent="0.2">
      <c r="F384"/>
    </row>
    <row r="385" spans="6:6" x14ac:dyDescent="0.2">
      <c r="F385"/>
    </row>
    <row r="386" spans="6:6" x14ac:dyDescent="0.2">
      <c r="F386"/>
    </row>
    <row r="387" spans="6:6" x14ac:dyDescent="0.2">
      <c r="F387"/>
    </row>
    <row r="388" spans="6:6" x14ac:dyDescent="0.2">
      <c r="F388"/>
    </row>
    <row r="389" spans="6:6" x14ac:dyDescent="0.2">
      <c r="F389"/>
    </row>
    <row r="390" spans="6:6" x14ac:dyDescent="0.2">
      <c r="F390"/>
    </row>
    <row r="391" spans="6:6" x14ac:dyDescent="0.2">
      <c r="F391"/>
    </row>
    <row r="392" spans="6:6" x14ac:dyDescent="0.2">
      <c r="F392"/>
    </row>
    <row r="393" spans="6:6" x14ac:dyDescent="0.2">
      <c r="F393"/>
    </row>
    <row r="394" spans="6:6" x14ac:dyDescent="0.2">
      <c r="F394"/>
    </row>
    <row r="395" spans="6:6" x14ac:dyDescent="0.2">
      <c r="F395"/>
    </row>
    <row r="396" spans="6:6" x14ac:dyDescent="0.2">
      <c r="F396"/>
    </row>
    <row r="397" spans="6:6" x14ac:dyDescent="0.2">
      <c r="F397"/>
    </row>
    <row r="398" spans="6:6" x14ac:dyDescent="0.2">
      <c r="F398"/>
    </row>
    <row r="399" spans="6:6" x14ac:dyDescent="0.2">
      <c r="F399"/>
    </row>
    <row r="400" spans="6:6" x14ac:dyDescent="0.2">
      <c r="F400"/>
    </row>
    <row r="401" spans="6:6" x14ac:dyDescent="0.2">
      <c r="F401"/>
    </row>
    <row r="402" spans="6:6" x14ac:dyDescent="0.2">
      <c r="F402"/>
    </row>
    <row r="403" spans="6:6" x14ac:dyDescent="0.2">
      <c r="F403"/>
    </row>
    <row r="404" spans="6:6" x14ac:dyDescent="0.2">
      <c r="F404"/>
    </row>
    <row r="405" spans="6:6" x14ac:dyDescent="0.2">
      <c r="F405"/>
    </row>
    <row r="406" spans="6:6" x14ac:dyDescent="0.2">
      <c r="F406"/>
    </row>
    <row r="407" spans="6:6" x14ac:dyDescent="0.2">
      <c r="F407"/>
    </row>
    <row r="408" spans="6:6" x14ac:dyDescent="0.2">
      <c r="F408"/>
    </row>
    <row r="409" spans="6:6" x14ac:dyDescent="0.2">
      <c r="F409"/>
    </row>
    <row r="410" spans="6:6" x14ac:dyDescent="0.2">
      <c r="F410"/>
    </row>
    <row r="411" spans="6:6" x14ac:dyDescent="0.2">
      <c r="F411"/>
    </row>
    <row r="412" spans="6:6" x14ac:dyDescent="0.2">
      <c r="F412"/>
    </row>
    <row r="413" spans="6:6" x14ac:dyDescent="0.2">
      <c r="F413"/>
    </row>
    <row r="414" spans="6:6" x14ac:dyDescent="0.2">
      <c r="F414"/>
    </row>
    <row r="415" spans="6:6" x14ac:dyDescent="0.2">
      <c r="F415"/>
    </row>
    <row r="416" spans="6:6" x14ac:dyDescent="0.2">
      <c r="F416"/>
    </row>
    <row r="417" spans="6:6" x14ac:dyDescent="0.2">
      <c r="F417"/>
    </row>
    <row r="418" spans="6:6" x14ac:dyDescent="0.2">
      <c r="F418"/>
    </row>
    <row r="419" spans="6:6" x14ac:dyDescent="0.2">
      <c r="F419"/>
    </row>
    <row r="420" spans="6:6" x14ac:dyDescent="0.2">
      <c r="F420"/>
    </row>
    <row r="421" spans="6:6" x14ac:dyDescent="0.2">
      <c r="F421"/>
    </row>
    <row r="422" spans="6:6" x14ac:dyDescent="0.2">
      <c r="F422"/>
    </row>
    <row r="423" spans="6:6" x14ac:dyDescent="0.2">
      <c r="F423"/>
    </row>
    <row r="424" spans="6:6" x14ac:dyDescent="0.2">
      <c r="F424"/>
    </row>
    <row r="425" spans="6:6" x14ac:dyDescent="0.2">
      <c r="F425"/>
    </row>
    <row r="426" spans="6:6" x14ac:dyDescent="0.2">
      <c r="F426"/>
    </row>
    <row r="427" spans="6:6" x14ac:dyDescent="0.2">
      <c r="F427"/>
    </row>
    <row r="428" spans="6:6" x14ac:dyDescent="0.2">
      <c r="F428"/>
    </row>
    <row r="429" spans="6:6" x14ac:dyDescent="0.2">
      <c r="F429"/>
    </row>
    <row r="430" spans="6:6" x14ac:dyDescent="0.2">
      <c r="F430"/>
    </row>
    <row r="431" spans="6:6" x14ac:dyDescent="0.2">
      <c r="F431"/>
    </row>
    <row r="432" spans="6:6" x14ac:dyDescent="0.2">
      <c r="F432"/>
    </row>
    <row r="433" spans="6:6" x14ac:dyDescent="0.2">
      <c r="F433"/>
    </row>
    <row r="434" spans="6:6" x14ac:dyDescent="0.2">
      <c r="F434"/>
    </row>
    <row r="435" spans="6:6" x14ac:dyDescent="0.2">
      <c r="F435"/>
    </row>
    <row r="436" spans="6:6" x14ac:dyDescent="0.2">
      <c r="F436"/>
    </row>
    <row r="437" spans="6:6" x14ac:dyDescent="0.2">
      <c r="F437"/>
    </row>
    <row r="438" spans="6:6" x14ac:dyDescent="0.2">
      <c r="F438"/>
    </row>
    <row r="439" spans="6:6" x14ac:dyDescent="0.2">
      <c r="F439"/>
    </row>
    <row r="440" spans="6:6" x14ac:dyDescent="0.2">
      <c r="F440"/>
    </row>
    <row r="441" spans="6:6" x14ac:dyDescent="0.2">
      <c r="F441"/>
    </row>
    <row r="442" spans="6:6" x14ac:dyDescent="0.2">
      <c r="F442"/>
    </row>
    <row r="443" spans="6:6" x14ac:dyDescent="0.2">
      <c r="F443"/>
    </row>
    <row r="444" spans="6:6" x14ac:dyDescent="0.2">
      <c r="F444"/>
    </row>
    <row r="445" spans="6:6" x14ac:dyDescent="0.2">
      <c r="F445"/>
    </row>
    <row r="446" spans="6:6" x14ac:dyDescent="0.2">
      <c r="F446"/>
    </row>
    <row r="447" spans="6:6" x14ac:dyDescent="0.2">
      <c r="F447"/>
    </row>
    <row r="448" spans="6:6" x14ac:dyDescent="0.2">
      <c r="F448"/>
    </row>
    <row r="449" spans="6:6" x14ac:dyDescent="0.2">
      <c r="F449"/>
    </row>
    <row r="450" spans="6:6" x14ac:dyDescent="0.2">
      <c r="F450"/>
    </row>
    <row r="451" spans="6:6" x14ac:dyDescent="0.2">
      <c r="F451"/>
    </row>
    <row r="452" spans="6:6" x14ac:dyDescent="0.2">
      <c r="F45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基本税费表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2022-09-14T07:46:12Z</dcterms:modified>
</cp:coreProperties>
</file>