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glassfiber/validation/"/>
    </mc:Choice>
  </mc:AlternateContent>
  <xr:revisionPtr revIDLastSave="0" documentId="13_ncr:1_{73E720FB-F6D0-1646-82F7-6CE3C81BDE8C}" xr6:coauthVersionLast="47" xr6:coauthVersionMax="47" xr10:uidLastSave="{00000000-0000-0000-0000-000000000000}"/>
  <bookViews>
    <workbookView xWindow="57320" yWindow="500" windowWidth="37240" windowHeight="26300" activeTab="1" xr2:uid="{E414573E-1899-054D-A8BC-A7D22685DF20}"/>
  </bookViews>
  <sheets>
    <sheet name="Sheet1" sheetId="1" r:id="rId1"/>
    <sheet name="Data 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F51" i="1" l="1"/>
  <c r="F50" i="1"/>
  <c r="F49" i="1"/>
  <c r="F48" i="1"/>
  <c r="F47" i="1"/>
  <c r="F46" i="1"/>
  <c r="F45" i="1"/>
  <c r="F44" i="1"/>
  <c r="F43" i="1"/>
  <c r="F42" i="1"/>
  <c r="F41" i="1"/>
  <c r="F52" i="1" s="1"/>
  <c r="F22" i="1"/>
  <c r="D34" i="1"/>
  <c r="D33" i="1"/>
  <c r="D32" i="1"/>
  <c r="H20" i="1"/>
  <c r="F20" i="1"/>
  <c r="H9" i="1"/>
  <c r="H6" i="1"/>
  <c r="H5" i="1"/>
  <c r="F14" i="1"/>
  <c r="F12" i="1"/>
  <c r="F13" i="1"/>
  <c r="F11" i="1"/>
  <c r="F10" i="1"/>
  <c r="F9" i="1"/>
  <c r="F8" i="1"/>
  <c r="F7" i="1"/>
  <c r="F6" i="1"/>
  <c r="F5" i="1"/>
  <c r="F4" i="1"/>
  <c r="F15" i="1" s="1"/>
  <c r="D35" i="1" l="1"/>
  <c r="F36" i="1" s="1"/>
</calcChain>
</file>

<file path=xl/sharedStrings.xml><?xml version="1.0" encoding="utf-8"?>
<sst xmlns="http://schemas.openxmlformats.org/spreadsheetml/2006/main" count="186" uniqueCount="94">
  <si>
    <t>Fiber Cable</t>
  </si>
  <si>
    <t>kg/km</t>
  </si>
  <si>
    <t>Emission Factor (kgCO2e)</t>
  </si>
  <si>
    <t>Printed Circuit Board</t>
  </si>
  <si>
    <t>Quantity</t>
  </si>
  <si>
    <t>Weight (kg)</t>
  </si>
  <si>
    <t>Source</t>
  </si>
  <si>
    <t>Environmental and economic performance analysis of recycling waste printed circuit boards using life cycle assessment</t>
  </si>
  <si>
    <t>Link</t>
  </si>
  <si>
    <t xml:space="preserve">https://www.sciencedirect.com/science/article/pii/S0301479720312007?casa_token=FhxmzvqeymMAAAAA:n-xaQAMqqyHvhAp0w36aPu3jrKVQXZ14IsFm0gnftF260TiKCBstS8RvyX6V5yHoQw2Qqnv0PQ </t>
  </si>
  <si>
    <t>Carbon emissions and mitigation potentials of 5G base station in China</t>
  </si>
  <si>
    <t>Aluminium (Antenna)</t>
  </si>
  <si>
    <t>Aluminium (BBU/RRU/AAU)</t>
  </si>
  <si>
    <t>Copper (Antenna)</t>
  </si>
  <si>
    <t>GHG(kgCO2e)</t>
  </si>
  <si>
    <t>DBEIS</t>
  </si>
  <si>
    <t>PVC (Antenna)</t>
  </si>
  <si>
    <t>Iron (Antenna)</t>
  </si>
  <si>
    <t>Steel (Antenna)</t>
  </si>
  <si>
    <t>Aluminium (Frame)</t>
  </si>
  <si>
    <t>Concrete</t>
  </si>
  <si>
    <t>Aluminium (Basic Device)</t>
  </si>
  <si>
    <t>Total Manufacturing GHG Emissions (mt)</t>
  </si>
  <si>
    <t>LCA Manufacturing Phase</t>
  </si>
  <si>
    <t>Source 1</t>
  </si>
  <si>
    <t>Source 2</t>
  </si>
  <si>
    <t xml:space="preserve">https://www.sciencedirect.com/science/article/pii/S092134492200177X?via%3Dihub#sec0027 </t>
  </si>
  <si>
    <t>Source 3</t>
  </si>
  <si>
    <t xml:space="preserve">https://www.gov.uk/government/collections/government-conversion-factors-for-company-reporting </t>
  </si>
  <si>
    <t>Optical network unit and router</t>
  </si>
  <si>
    <t xml:space="preserve">https://srgexpert.com/2023/08/29/the-emissions-footprint-of-broadband-in-new-zealand/#:~:text=Using%20actual%20data%20from%20local,12%2D29%25%2C%20respectively. </t>
  </si>
  <si>
    <t>Source 4</t>
  </si>
  <si>
    <t>The emissions footprint of broadband in New Zealand</t>
  </si>
  <si>
    <t>Other materials</t>
  </si>
  <si>
    <t>_</t>
  </si>
  <si>
    <t>LCA Transportation Phase</t>
  </si>
  <si>
    <t>Power Consumption (kWh)</t>
  </si>
  <si>
    <t>Base Station Power</t>
  </si>
  <si>
    <t>Terminal Unit Power</t>
  </si>
  <si>
    <t>Number of subscribers sharing base station</t>
  </si>
  <si>
    <t>Number of subscribers sharing terminal unit</t>
  </si>
  <si>
    <t>Power per user metric (kWh)</t>
  </si>
  <si>
    <t>Customer Premise Equipment (CPE)</t>
  </si>
  <si>
    <t>Total CPE</t>
  </si>
  <si>
    <t>Total Base Station Power</t>
  </si>
  <si>
    <t>Total Terminal Unit Power</t>
  </si>
  <si>
    <t>Total Transportation GHG Emissions (kg)</t>
  </si>
  <si>
    <t>LCA Operations Phase</t>
  </si>
  <si>
    <t>Total Operations GHG Emissions (kg)</t>
  </si>
  <si>
    <t>Recycling Method</t>
  </si>
  <si>
    <t>Open-loop</t>
  </si>
  <si>
    <t>Total End-of-Life Treatment GHG Emissions (t)</t>
  </si>
  <si>
    <t>LCA End-of-Life Treatment Phase</t>
  </si>
  <si>
    <t xml:space="preserve">https://onlinelibrary.wiley.com/doi/epdf/10.1002/ett.2565 </t>
  </si>
  <si>
    <t>Source 5</t>
  </si>
  <si>
    <t>Power consumption model for macrocell and microcell base stations</t>
  </si>
  <si>
    <t>Fiber material length and types</t>
  </si>
  <si>
    <t>https://www.honecable.com/armored-optical-fiber-cable/</t>
  </si>
  <si>
    <t>Armoring Materials</t>
  </si>
  <si>
    <t>Corrugated Steel Tape</t>
  </si>
  <si>
    <t>2 Parallel Steel Wire</t>
  </si>
  <si>
    <t>Central Steel Wire</t>
  </si>
  <si>
    <t>Aluminum Tape</t>
  </si>
  <si>
    <t>Steel Wire Armoring</t>
  </si>
  <si>
    <t>FRP Central Strength Member</t>
  </si>
  <si>
    <t>Fiber Count</t>
  </si>
  <si>
    <t>2 ~ 24 Fiber</t>
  </si>
  <si>
    <t>2 ~ 288 Fiber</t>
  </si>
  <si>
    <t>2 ~ 216 Fiber</t>
  </si>
  <si>
    <t>2 ~ 36 Fiber</t>
  </si>
  <si>
    <t>Cable Structure</t>
  </si>
  <si>
    <t>Central Uni-Tube</t>
  </si>
  <si>
    <t>Stranded Loose Tube</t>
  </si>
  <si>
    <t>Cable Weight (Ref)</t>
  </si>
  <si>
    <t>82 ~ 147 kg/km</t>
  </si>
  <si>
    <t>96 ~ 283 kg/km</t>
  </si>
  <si>
    <t>177 ~ 312 kg/km</t>
  </si>
  <si>
    <t>801 ~ 984 kg/km</t>
  </si>
  <si>
    <t>Tensile Strength</t>
  </si>
  <si>
    <t>Long / Short Term (kg/km)</t>
  </si>
  <si>
    <t>600/1500 N</t>
  </si>
  <si>
    <t>~ 1000/3000 N</t>
  </si>
  <si>
    <t>1000/3000 N</t>
  </si>
  <si>
    <t>4000/10000 N</t>
  </si>
  <si>
    <t>~ 10000/20000 N</t>
  </si>
  <si>
    <t>Crush Resistance</t>
  </si>
  <si>
    <t>Long / Short Term (N/100m)</t>
  </si>
  <si>
    <t>300/1000 N</t>
  </si>
  <si>
    <t>3000/5000 N</t>
  </si>
  <si>
    <t>Bending Radius</t>
  </si>
  <si>
    <t>Static / Dynamic (mm)</t>
  </si>
  <si>
    <t>10D/20D</t>
  </si>
  <si>
    <t>12.5D/25D</t>
  </si>
  <si>
    <t>12.5D/25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</si>
</sst>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5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2"/>
    <xf numFmtId="0" fontId="0" fillId="0" borderId="1" xfId="0" applyBorder="1"/>
    <xf numFmtId="0" fontId="3" fillId="0" borderId="1" xfId="2" applyBorder="1"/>
    <xf numFmtId="0" fontId="6" fillId="0" borderId="1" xfId="0" applyFont="1" applyBorder="1"/>
    <xf numFmtId="43" fontId="0" fillId="0" borderId="0" xfId="1" applyFont="1" applyBorder="1"/>
    <xf numFmtId="43" fontId="0" fillId="0" borderId="1" xfId="1" applyFont="1" applyBorder="1"/>
    <xf numFmtId="43" fontId="6" fillId="0" borderId="1" xfId="1" applyFont="1" applyBorder="1"/>
    <xf numFmtId="43" fontId="0" fillId="0" borderId="0" xfId="1" applyFont="1"/>
    <xf numFmtId="0" fontId="2" fillId="0" borderId="1" xfId="0" applyFont="1" applyBorder="1"/>
    <xf numFmtId="43" fontId="2" fillId="0" borderId="1" xfId="1" applyFont="1" applyBorder="1"/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/>
    <xf numFmtId="0" fontId="7" fillId="0" borderId="0" xfId="0" applyFont="1"/>
    <xf numFmtId="0" fontId="0" fillId="6" borderId="0" xfId="0" applyFill="1"/>
    <xf numFmtId="0" fontId="7" fillId="6" borderId="0" xfId="0" applyFont="1" applyFill="1"/>
    <xf numFmtId="0" fontId="7" fillId="6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collections/government-conversion-factors-for-company-reporting" TargetMode="External"/><Relationship Id="rId2" Type="http://schemas.openxmlformats.org/officeDocument/2006/relationships/hyperlink" Target="https://www.sciencedirect.com/science/article/pii/S092134492200177X?via%3Dihub" TargetMode="External"/><Relationship Id="rId1" Type="http://schemas.openxmlformats.org/officeDocument/2006/relationships/hyperlink" Target="https://www.sciencedirect.com/science/article/pii/S0301479720312007?casa_token=FhxmzvqeymMAAAAA:n-xaQAMqqyHvhAp0w36aPu3jrKVQXZ14IsFm0gnftF260TiKCBstS8RvyX6V5yHoQw2Qqnv0PQ" TargetMode="External"/><Relationship Id="rId5" Type="http://schemas.openxmlformats.org/officeDocument/2006/relationships/hyperlink" Target="https://onlinelibrary.wiley.com/doi/epdf/10.1002/ett.2565" TargetMode="External"/><Relationship Id="rId4" Type="http://schemas.openxmlformats.org/officeDocument/2006/relationships/hyperlink" Target="https://srgexpert.com/2023/08/29/the-emissions-footprint-of-broadband-in-new-zea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4FAE-A1B9-3C4F-8ABC-5C767A54D782}">
  <dimension ref="A1:I52"/>
  <sheetViews>
    <sheetView zoomScale="179" zoomScaleNormal="179" workbookViewId="0">
      <selection activeCell="E32" sqref="E32"/>
    </sheetView>
  </sheetViews>
  <sheetFormatPr baseColWidth="10" defaultRowHeight="16" x14ac:dyDescent="0.2"/>
  <cols>
    <col min="1" max="1" width="40.5" bestFit="1" customWidth="1"/>
    <col min="3" max="3" width="8.1640625" bestFit="1" customWidth="1"/>
    <col min="4" max="4" width="24.1640625" bestFit="1" customWidth="1"/>
    <col min="5" max="5" width="22.5" bestFit="1" customWidth="1"/>
    <col min="6" max="6" width="17.33203125" style="8" bestFit="1" customWidth="1"/>
    <col min="8" max="8" width="13.1640625" customWidth="1"/>
    <col min="9" max="9" width="15.83203125" bestFit="1" customWidth="1"/>
  </cols>
  <sheetData>
    <row r="1" spans="1:8" x14ac:dyDescent="0.2">
      <c r="F1" s="5"/>
    </row>
    <row r="2" spans="1:8" x14ac:dyDescent="0.2">
      <c r="A2" s="13" t="s">
        <v>23</v>
      </c>
      <c r="B2" s="13"/>
      <c r="C2" s="13"/>
      <c r="D2" s="13"/>
      <c r="E2" s="13"/>
      <c r="F2" s="13"/>
      <c r="G2" s="13"/>
      <c r="H2" s="13"/>
    </row>
    <row r="3" spans="1:8" x14ac:dyDescent="0.2">
      <c r="A3" s="2"/>
      <c r="B3" s="2" t="s">
        <v>1</v>
      </c>
      <c r="C3" s="2" t="s">
        <v>4</v>
      </c>
      <c r="D3" s="2" t="s">
        <v>5</v>
      </c>
      <c r="E3" s="2" t="s">
        <v>2</v>
      </c>
      <c r="F3" s="6" t="s">
        <v>14</v>
      </c>
      <c r="G3" s="2" t="s">
        <v>6</v>
      </c>
      <c r="H3" s="2" t="s">
        <v>8</v>
      </c>
    </row>
    <row r="4" spans="1:8" x14ac:dyDescent="0.2">
      <c r="A4" s="2" t="s">
        <v>0</v>
      </c>
      <c r="B4" s="2">
        <v>1</v>
      </c>
      <c r="C4" s="2"/>
      <c r="D4" s="2">
        <v>750</v>
      </c>
      <c r="E4" s="2">
        <v>1403</v>
      </c>
      <c r="F4" s="6">
        <f>E4*D4*B4</f>
        <v>1052250</v>
      </c>
      <c r="G4" s="2"/>
      <c r="H4" s="3"/>
    </row>
    <row r="5" spans="1:8" x14ac:dyDescent="0.2">
      <c r="A5" s="2" t="s">
        <v>3</v>
      </c>
      <c r="B5" s="2"/>
      <c r="C5" s="2">
        <v>10</v>
      </c>
      <c r="D5" s="2">
        <v>9</v>
      </c>
      <c r="E5" s="2">
        <v>29760</v>
      </c>
      <c r="F5" s="6">
        <f t="shared" ref="F5:F11" si="0">E5*D5*C5</f>
        <v>2678400</v>
      </c>
      <c r="G5" s="2" t="s">
        <v>7</v>
      </c>
      <c r="H5" s="3" t="str">
        <f>'Data Sources'!A2</f>
        <v>Source 1</v>
      </c>
    </row>
    <row r="6" spans="1:8" x14ac:dyDescent="0.2">
      <c r="A6" s="2" t="s">
        <v>12</v>
      </c>
      <c r="B6" s="2"/>
      <c r="C6" s="2">
        <v>10</v>
      </c>
      <c r="D6" s="2">
        <v>36</v>
      </c>
      <c r="E6" s="2">
        <v>19400</v>
      </c>
      <c r="F6" s="6">
        <f t="shared" si="0"/>
        <v>6984000</v>
      </c>
      <c r="G6" s="2" t="s">
        <v>10</v>
      </c>
      <c r="H6" s="3" t="str">
        <f>'Data Sources'!A3</f>
        <v>Source 2</v>
      </c>
    </row>
    <row r="7" spans="1:8" x14ac:dyDescent="0.2">
      <c r="A7" s="2" t="s">
        <v>13</v>
      </c>
      <c r="B7" s="2"/>
      <c r="C7" s="2">
        <v>10</v>
      </c>
      <c r="D7" s="2">
        <v>23</v>
      </c>
      <c r="E7" s="2">
        <v>4910</v>
      </c>
      <c r="F7" s="6">
        <f t="shared" si="0"/>
        <v>1129300</v>
      </c>
      <c r="G7" s="2" t="s">
        <v>10</v>
      </c>
      <c r="H7" s="3" t="s">
        <v>25</v>
      </c>
    </row>
    <row r="8" spans="1:8" x14ac:dyDescent="0.2">
      <c r="A8" s="2" t="s">
        <v>11</v>
      </c>
      <c r="B8" s="2"/>
      <c r="C8" s="2">
        <v>10</v>
      </c>
      <c r="D8" s="2">
        <v>8.7799999999999994</v>
      </c>
      <c r="E8" s="2">
        <v>19400</v>
      </c>
      <c r="F8" s="6">
        <f t="shared" si="0"/>
        <v>1703320</v>
      </c>
      <c r="G8" s="2" t="s">
        <v>10</v>
      </c>
      <c r="H8" s="3" t="s">
        <v>25</v>
      </c>
    </row>
    <row r="9" spans="1:8" x14ac:dyDescent="0.2">
      <c r="A9" s="2" t="s">
        <v>16</v>
      </c>
      <c r="B9" s="2"/>
      <c r="C9" s="2">
        <v>10</v>
      </c>
      <c r="D9" s="2">
        <v>4.2</v>
      </c>
      <c r="E9" s="2">
        <v>3413</v>
      </c>
      <c r="F9" s="6">
        <f t="shared" si="0"/>
        <v>143346</v>
      </c>
      <c r="G9" s="2" t="s">
        <v>15</v>
      </c>
      <c r="H9" s="3" t="str">
        <f>'Data Sources'!A4</f>
        <v>Source 3</v>
      </c>
    </row>
    <row r="10" spans="1:8" x14ac:dyDescent="0.2">
      <c r="A10" s="2" t="s">
        <v>17</v>
      </c>
      <c r="B10" s="2"/>
      <c r="C10" s="2">
        <v>10</v>
      </c>
      <c r="D10" s="2">
        <v>6.4</v>
      </c>
      <c r="E10" s="2">
        <v>2140</v>
      </c>
      <c r="F10" s="6">
        <f t="shared" si="0"/>
        <v>136960</v>
      </c>
      <c r="G10" s="2" t="s">
        <v>10</v>
      </c>
      <c r="H10" s="3" t="s">
        <v>25</v>
      </c>
    </row>
    <row r="11" spans="1:8" x14ac:dyDescent="0.2">
      <c r="A11" s="2" t="s">
        <v>18</v>
      </c>
      <c r="B11" s="2"/>
      <c r="C11" s="2">
        <v>10</v>
      </c>
      <c r="D11" s="2">
        <v>23</v>
      </c>
      <c r="E11" s="2">
        <v>2560</v>
      </c>
      <c r="F11" s="6">
        <f t="shared" si="0"/>
        <v>588800</v>
      </c>
      <c r="G11" s="2" t="s">
        <v>10</v>
      </c>
      <c r="H11" s="3" t="s">
        <v>25</v>
      </c>
    </row>
    <row r="12" spans="1:8" x14ac:dyDescent="0.2">
      <c r="A12" s="2" t="s">
        <v>19</v>
      </c>
      <c r="B12" s="2"/>
      <c r="C12" s="2">
        <v>10</v>
      </c>
      <c r="D12" s="2">
        <v>69</v>
      </c>
      <c r="E12" s="2">
        <v>19400</v>
      </c>
      <c r="F12" s="6">
        <f t="shared" ref="F12:F13" si="1">E12*D12*C12</f>
        <v>13386000</v>
      </c>
      <c r="G12" s="2" t="s">
        <v>10</v>
      </c>
      <c r="H12" s="3" t="s">
        <v>25</v>
      </c>
    </row>
    <row r="13" spans="1:8" x14ac:dyDescent="0.2">
      <c r="A13" s="2" t="s">
        <v>20</v>
      </c>
      <c r="B13" s="2"/>
      <c r="C13" s="2">
        <v>10</v>
      </c>
      <c r="D13" s="2">
        <v>24630</v>
      </c>
      <c r="E13" s="2">
        <v>120</v>
      </c>
      <c r="F13" s="6">
        <f t="shared" si="1"/>
        <v>29556000</v>
      </c>
      <c r="G13" s="2" t="s">
        <v>10</v>
      </c>
      <c r="H13" s="3" t="s">
        <v>25</v>
      </c>
    </row>
    <row r="14" spans="1:8" x14ac:dyDescent="0.2">
      <c r="A14" s="2" t="s">
        <v>21</v>
      </c>
      <c r="B14" s="2"/>
      <c r="C14" s="2">
        <v>10</v>
      </c>
      <c r="D14" s="2">
        <v>67</v>
      </c>
      <c r="E14" s="2">
        <v>19400</v>
      </c>
      <c r="F14" s="6">
        <f>E14*D14*C14</f>
        <v>12998000</v>
      </c>
      <c r="G14" s="2" t="s">
        <v>10</v>
      </c>
      <c r="H14" s="3" t="s">
        <v>25</v>
      </c>
    </row>
    <row r="15" spans="1:8" x14ac:dyDescent="0.2">
      <c r="A15" s="4" t="s">
        <v>22</v>
      </c>
      <c r="B15" s="14"/>
      <c r="C15" s="14"/>
      <c r="D15" s="14"/>
      <c r="E15" s="14"/>
      <c r="F15" s="7">
        <f>SUM(F4:F14)/1000000</f>
        <v>70.356375999999997</v>
      </c>
      <c r="G15" s="4"/>
      <c r="H15" s="4"/>
    </row>
    <row r="16" spans="1:8" x14ac:dyDescent="0.2">
      <c r="F16" s="5"/>
    </row>
    <row r="18" spans="1:8" x14ac:dyDescent="0.2">
      <c r="A18" s="15" t="s">
        <v>35</v>
      </c>
      <c r="B18" s="15"/>
      <c r="C18" s="15"/>
      <c r="D18" s="15"/>
      <c r="E18" s="15"/>
      <c r="F18" s="15"/>
      <c r="G18" s="15"/>
      <c r="H18" s="15"/>
    </row>
    <row r="19" spans="1:8" x14ac:dyDescent="0.2">
      <c r="A19" s="2"/>
      <c r="B19" s="2" t="s">
        <v>1</v>
      </c>
      <c r="C19" s="2" t="s">
        <v>4</v>
      </c>
      <c r="D19" s="2" t="s">
        <v>5</v>
      </c>
      <c r="E19" s="2" t="s">
        <v>2</v>
      </c>
      <c r="F19" s="6" t="s">
        <v>14</v>
      </c>
      <c r="G19" s="2" t="s">
        <v>6</v>
      </c>
      <c r="H19" s="2" t="s">
        <v>8</v>
      </c>
    </row>
    <row r="20" spans="1:8" x14ac:dyDescent="0.2">
      <c r="A20" s="2" t="s">
        <v>29</v>
      </c>
      <c r="B20" s="2"/>
      <c r="C20" s="2">
        <v>10</v>
      </c>
      <c r="D20" s="2"/>
      <c r="E20" s="2">
        <v>0.32340000000000002</v>
      </c>
      <c r="F20" s="6">
        <f>E20*C20</f>
        <v>3.234</v>
      </c>
      <c r="G20" s="2" t="s">
        <v>32</v>
      </c>
      <c r="H20" s="2" t="str">
        <f>'Data Sources'!A5</f>
        <v>Source 4</v>
      </c>
    </row>
    <row r="21" spans="1:8" x14ac:dyDescent="0.2">
      <c r="A21" s="2" t="s">
        <v>33</v>
      </c>
      <c r="B21" s="2"/>
      <c r="C21" s="2" t="s">
        <v>34</v>
      </c>
      <c r="D21" s="2" t="s">
        <v>34</v>
      </c>
      <c r="E21" s="2" t="s">
        <v>34</v>
      </c>
      <c r="F21" s="6" t="s">
        <v>34</v>
      </c>
      <c r="G21" s="2"/>
      <c r="H21" s="2"/>
    </row>
    <row r="22" spans="1:8" x14ac:dyDescent="0.2">
      <c r="A22" s="9" t="s">
        <v>46</v>
      </c>
      <c r="B22" s="11"/>
      <c r="C22" s="11"/>
      <c r="D22" s="11"/>
      <c r="E22" s="11"/>
      <c r="F22" s="10">
        <f>SUM(F20:F21)</f>
        <v>3.234</v>
      </c>
      <c r="G22" s="2"/>
      <c r="H22" s="2"/>
    </row>
    <row r="25" spans="1:8" x14ac:dyDescent="0.2">
      <c r="A25" s="16" t="s">
        <v>47</v>
      </c>
      <c r="B25" s="16"/>
      <c r="C25" s="16"/>
      <c r="D25" s="16"/>
      <c r="E25" s="16"/>
      <c r="F25" s="16"/>
      <c r="G25" s="16"/>
      <c r="H25" s="16"/>
    </row>
    <row r="26" spans="1:8" x14ac:dyDescent="0.2">
      <c r="A26" s="2"/>
      <c r="B26" s="2" t="s">
        <v>1</v>
      </c>
      <c r="C26" s="2" t="s">
        <v>4</v>
      </c>
      <c r="D26" s="2" t="s">
        <v>36</v>
      </c>
      <c r="E26" s="2" t="s">
        <v>2</v>
      </c>
      <c r="F26" s="6" t="s">
        <v>14</v>
      </c>
      <c r="G26" s="2" t="s">
        <v>6</v>
      </c>
      <c r="H26" s="2" t="s">
        <v>8</v>
      </c>
    </row>
    <row r="27" spans="1:8" x14ac:dyDescent="0.2">
      <c r="A27" s="2" t="s">
        <v>42</v>
      </c>
      <c r="B27" s="2"/>
      <c r="C27" s="2">
        <v>10</v>
      </c>
      <c r="D27" s="2">
        <v>1.32E-2</v>
      </c>
      <c r="E27" s="2">
        <v>0.19338</v>
      </c>
      <c r="F27" s="6"/>
      <c r="G27" s="2" t="s">
        <v>32</v>
      </c>
      <c r="H27" s="2" t="s">
        <v>31</v>
      </c>
    </row>
    <row r="28" spans="1:8" x14ac:dyDescent="0.2">
      <c r="A28" s="2" t="s">
        <v>37</v>
      </c>
      <c r="B28" s="2"/>
      <c r="C28" s="2">
        <v>10</v>
      </c>
      <c r="D28" s="2">
        <v>4</v>
      </c>
      <c r="E28" s="2"/>
      <c r="F28" s="6"/>
      <c r="G28" s="2" t="s">
        <v>55</v>
      </c>
      <c r="H28" s="2" t="str">
        <f>'Data Sources'!A6</f>
        <v>Source 5</v>
      </c>
    </row>
    <row r="29" spans="1:8" x14ac:dyDescent="0.2">
      <c r="A29" s="2" t="s">
        <v>38</v>
      </c>
      <c r="B29" s="2"/>
      <c r="C29" s="2">
        <v>10</v>
      </c>
      <c r="D29" s="2">
        <v>0.5</v>
      </c>
      <c r="E29" s="2"/>
      <c r="F29" s="6"/>
      <c r="G29" s="2" t="s">
        <v>32</v>
      </c>
      <c r="H29" s="2" t="s">
        <v>31</v>
      </c>
    </row>
    <row r="30" spans="1:8" x14ac:dyDescent="0.2">
      <c r="A30" s="2" t="s">
        <v>39</v>
      </c>
      <c r="B30" s="2"/>
      <c r="C30" s="2">
        <v>10</v>
      </c>
      <c r="D30" s="2"/>
      <c r="E30" s="2"/>
      <c r="F30" s="6"/>
      <c r="G30" s="2"/>
      <c r="H30" s="2"/>
    </row>
    <row r="31" spans="1:8" x14ac:dyDescent="0.2">
      <c r="A31" s="2" t="s">
        <v>40</v>
      </c>
      <c r="B31" s="2"/>
      <c r="C31" s="2">
        <v>10</v>
      </c>
      <c r="D31" s="2"/>
      <c r="E31" s="2"/>
      <c r="F31" s="6"/>
      <c r="G31" s="2"/>
      <c r="H31" s="2"/>
    </row>
    <row r="32" spans="1:8" x14ac:dyDescent="0.2">
      <c r="A32" s="2" t="s">
        <v>43</v>
      </c>
      <c r="B32" s="2"/>
      <c r="C32" s="2"/>
      <c r="D32" s="2">
        <f>C27*D27</f>
        <v>0.13200000000000001</v>
      </c>
      <c r="E32" s="2"/>
      <c r="F32" s="6"/>
      <c r="G32" s="2"/>
      <c r="H32" s="2"/>
    </row>
    <row r="33" spans="1:9" x14ac:dyDescent="0.2">
      <c r="A33" s="2" t="s">
        <v>44</v>
      </c>
      <c r="B33" s="2"/>
      <c r="C33" s="2"/>
      <c r="D33" s="2">
        <f>C28*D28</f>
        <v>40</v>
      </c>
      <c r="E33" s="2"/>
      <c r="F33" s="6"/>
      <c r="G33" s="2"/>
      <c r="H33" s="2"/>
    </row>
    <row r="34" spans="1:9" x14ac:dyDescent="0.2">
      <c r="A34" s="2" t="s">
        <v>45</v>
      </c>
      <c r="B34" s="2"/>
      <c r="C34" s="2"/>
      <c r="D34" s="2">
        <f>C29*D29</f>
        <v>5</v>
      </c>
      <c r="E34" s="2"/>
      <c r="F34" s="6"/>
      <c r="G34" s="2"/>
      <c r="H34" s="2"/>
    </row>
    <row r="35" spans="1:9" x14ac:dyDescent="0.2">
      <c r="A35" s="2" t="s">
        <v>41</v>
      </c>
      <c r="B35" s="2"/>
      <c r="C35" s="2"/>
      <c r="D35" s="2">
        <f>D32+(D33/C30)+(1.5*(D34/C31))</f>
        <v>4.8819999999999997</v>
      </c>
      <c r="E35" s="2"/>
      <c r="F35" s="6"/>
      <c r="G35" s="2"/>
      <c r="H35" s="2"/>
    </row>
    <row r="36" spans="1:9" x14ac:dyDescent="0.2">
      <c r="A36" s="9" t="s">
        <v>48</v>
      </c>
      <c r="B36" s="17"/>
      <c r="C36" s="18"/>
      <c r="D36" s="18"/>
      <c r="E36" s="19"/>
      <c r="F36" s="6">
        <f>E27*D35</f>
        <v>0.94408115999999986</v>
      </c>
      <c r="G36" s="2"/>
      <c r="H36" s="2"/>
    </row>
    <row r="39" spans="1:9" x14ac:dyDescent="0.2">
      <c r="A39" s="12" t="s">
        <v>52</v>
      </c>
      <c r="B39" s="12"/>
      <c r="C39" s="12"/>
      <c r="D39" s="12"/>
      <c r="E39" s="12"/>
      <c r="F39" s="12"/>
      <c r="G39" s="12"/>
      <c r="H39" s="12"/>
      <c r="I39" s="12"/>
    </row>
    <row r="40" spans="1:9" x14ac:dyDescent="0.2">
      <c r="A40" s="2"/>
      <c r="B40" s="2" t="s">
        <v>1</v>
      </c>
      <c r="C40" s="2" t="s">
        <v>4</v>
      </c>
      <c r="D40" s="2" t="s">
        <v>5</v>
      </c>
      <c r="E40" s="2" t="s">
        <v>2</v>
      </c>
      <c r="F40" s="6" t="s">
        <v>14</v>
      </c>
      <c r="G40" s="2" t="s">
        <v>6</v>
      </c>
      <c r="H40" s="2" t="s">
        <v>8</v>
      </c>
      <c r="I40" s="2" t="s">
        <v>49</v>
      </c>
    </row>
    <row r="41" spans="1:9" x14ac:dyDescent="0.2">
      <c r="A41" s="2" t="s">
        <v>0</v>
      </c>
      <c r="B41" s="2">
        <v>10</v>
      </c>
      <c r="C41" s="2"/>
      <c r="D41" s="2">
        <v>750</v>
      </c>
      <c r="E41" s="2">
        <v>21.280193798449609</v>
      </c>
      <c r="F41" s="6">
        <f>E41*D41*B41</f>
        <v>159601.45348837206</v>
      </c>
      <c r="G41" s="2"/>
      <c r="H41" s="3"/>
      <c r="I41" s="2" t="s">
        <v>50</v>
      </c>
    </row>
    <row r="42" spans="1:9" x14ac:dyDescent="0.2">
      <c r="A42" s="2" t="s">
        <v>3</v>
      </c>
      <c r="B42" s="2"/>
      <c r="C42" s="2">
        <v>10</v>
      </c>
      <c r="D42" s="2">
        <v>9</v>
      </c>
      <c r="E42" s="2">
        <v>21.280193798449609</v>
      </c>
      <c r="F42" s="6">
        <f t="shared" ref="F42:F48" si="2">E42*D42*C42</f>
        <v>1915.2174418604648</v>
      </c>
      <c r="G42" s="2" t="s">
        <v>7</v>
      </c>
      <c r="H42" s="3" t="s">
        <v>24</v>
      </c>
      <c r="I42" s="2" t="s">
        <v>50</v>
      </c>
    </row>
    <row r="43" spans="1:9" x14ac:dyDescent="0.2">
      <c r="A43" s="2" t="s">
        <v>12</v>
      </c>
      <c r="B43" s="2"/>
      <c r="C43" s="2">
        <v>10</v>
      </c>
      <c r="D43" s="2">
        <v>36</v>
      </c>
      <c r="E43" s="2">
        <v>0.98470835000000001</v>
      </c>
      <c r="F43" s="6">
        <f t="shared" si="2"/>
        <v>354.49500599999999</v>
      </c>
      <c r="G43" s="2" t="s">
        <v>10</v>
      </c>
      <c r="H43" s="3" t="s">
        <v>25</v>
      </c>
      <c r="I43" s="2" t="s">
        <v>50</v>
      </c>
    </row>
    <row r="44" spans="1:9" x14ac:dyDescent="0.2">
      <c r="A44" s="2" t="s">
        <v>13</v>
      </c>
      <c r="B44" s="2"/>
      <c r="C44" s="2">
        <v>10</v>
      </c>
      <c r="D44" s="2">
        <v>23</v>
      </c>
      <c r="E44" s="2">
        <v>0.98470835000000001</v>
      </c>
      <c r="F44" s="6">
        <f t="shared" si="2"/>
        <v>226.48292050000003</v>
      </c>
      <c r="G44" s="2" t="s">
        <v>10</v>
      </c>
      <c r="H44" s="3" t="s">
        <v>25</v>
      </c>
      <c r="I44" s="2" t="s">
        <v>50</v>
      </c>
    </row>
    <row r="45" spans="1:9" x14ac:dyDescent="0.2">
      <c r="A45" s="2" t="s">
        <v>11</v>
      </c>
      <c r="B45" s="2"/>
      <c r="C45" s="2">
        <v>10</v>
      </c>
      <c r="D45" s="2">
        <v>8.7799999999999994</v>
      </c>
      <c r="E45" s="2">
        <v>0.98470835000000001</v>
      </c>
      <c r="F45" s="6">
        <f t="shared" si="2"/>
        <v>86.45739313</v>
      </c>
      <c r="G45" s="2" t="s">
        <v>10</v>
      </c>
      <c r="H45" s="3" t="s">
        <v>25</v>
      </c>
      <c r="I45" s="2" t="s">
        <v>50</v>
      </c>
    </row>
    <row r="46" spans="1:9" x14ac:dyDescent="0.2">
      <c r="A46" s="2" t="s">
        <v>16</v>
      </c>
      <c r="B46" s="2"/>
      <c r="C46" s="2">
        <v>10</v>
      </c>
      <c r="D46" s="2">
        <v>4.2</v>
      </c>
      <c r="E46" s="2">
        <v>21.280193798449609</v>
      </c>
      <c r="F46" s="6">
        <f t="shared" si="2"/>
        <v>893.76813953488363</v>
      </c>
      <c r="G46" s="2" t="s">
        <v>15</v>
      </c>
      <c r="H46" s="3" t="s">
        <v>27</v>
      </c>
      <c r="I46" s="2" t="s">
        <v>50</v>
      </c>
    </row>
    <row r="47" spans="1:9" x14ac:dyDescent="0.2">
      <c r="A47" s="2" t="s">
        <v>17</v>
      </c>
      <c r="B47" s="2"/>
      <c r="C47" s="2">
        <v>10</v>
      </c>
      <c r="D47" s="2">
        <v>6.4</v>
      </c>
      <c r="E47" s="2">
        <v>0.98470835000000001</v>
      </c>
      <c r="F47" s="6">
        <f t="shared" si="2"/>
        <v>63.021334400000001</v>
      </c>
      <c r="G47" s="2" t="s">
        <v>10</v>
      </c>
      <c r="H47" s="3" t="s">
        <v>25</v>
      </c>
      <c r="I47" s="2" t="s">
        <v>50</v>
      </c>
    </row>
    <row r="48" spans="1:9" x14ac:dyDescent="0.2">
      <c r="A48" s="2" t="s">
        <v>18</v>
      </c>
      <c r="B48" s="2"/>
      <c r="C48" s="2">
        <v>10</v>
      </c>
      <c r="D48" s="2">
        <v>23</v>
      </c>
      <c r="E48" s="2">
        <v>0.98470835000000001</v>
      </c>
      <c r="F48" s="6">
        <f t="shared" si="2"/>
        <v>226.48292050000003</v>
      </c>
      <c r="G48" s="2" t="s">
        <v>10</v>
      </c>
      <c r="H48" s="3" t="s">
        <v>25</v>
      </c>
      <c r="I48" s="2" t="s">
        <v>50</v>
      </c>
    </row>
    <row r="49" spans="1:9" x14ac:dyDescent="0.2">
      <c r="A49" s="2" t="s">
        <v>19</v>
      </c>
      <c r="B49" s="2"/>
      <c r="C49" s="2">
        <v>10</v>
      </c>
      <c r="D49" s="2">
        <v>69</v>
      </c>
      <c r="E49" s="2">
        <v>0.98470835000000001</v>
      </c>
      <c r="F49" s="6">
        <f t="shared" ref="F49:F50" si="3">E49*D49*C49</f>
        <v>679.44876150000005</v>
      </c>
      <c r="G49" s="2" t="s">
        <v>10</v>
      </c>
      <c r="H49" s="3" t="s">
        <v>25</v>
      </c>
      <c r="I49" s="2" t="s">
        <v>50</v>
      </c>
    </row>
    <row r="50" spans="1:9" x14ac:dyDescent="0.2">
      <c r="A50" s="2" t="s">
        <v>20</v>
      </c>
      <c r="B50" s="2"/>
      <c r="C50" s="2">
        <v>10</v>
      </c>
      <c r="D50" s="2">
        <v>24630</v>
      </c>
      <c r="E50" s="2">
        <v>0.98470835000000001</v>
      </c>
      <c r="F50" s="6">
        <f t="shared" si="3"/>
        <v>242533.66660500001</v>
      </c>
      <c r="G50" s="2" t="s">
        <v>10</v>
      </c>
      <c r="H50" s="3" t="s">
        <v>25</v>
      </c>
      <c r="I50" s="2" t="s">
        <v>50</v>
      </c>
    </row>
    <row r="51" spans="1:9" x14ac:dyDescent="0.2">
      <c r="A51" s="2" t="s">
        <v>21</v>
      </c>
      <c r="B51" s="2"/>
      <c r="C51" s="2">
        <v>10</v>
      </c>
      <c r="D51" s="2">
        <v>67</v>
      </c>
      <c r="E51" s="2">
        <v>0.98470835000000001</v>
      </c>
      <c r="F51" s="6">
        <f>E51*D51*C51</f>
        <v>659.75459450000005</v>
      </c>
      <c r="G51" s="2" t="s">
        <v>10</v>
      </c>
      <c r="H51" s="3" t="s">
        <v>25</v>
      </c>
      <c r="I51" s="2" t="s">
        <v>50</v>
      </c>
    </row>
    <row r="52" spans="1:9" x14ac:dyDescent="0.2">
      <c r="A52" s="9" t="s">
        <v>51</v>
      </c>
      <c r="B52" s="11"/>
      <c r="C52" s="11"/>
      <c r="D52" s="11"/>
      <c r="E52" s="11"/>
      <c r="F52" s="10">
        <f>SUM(F41:F51)/1000</f>
        <v>407.2402486052975</v>
      </c>
      <c r="G52" s="2"/>
      <c r="H52" s="2"/>
      <c r="I52" s="2"/>
    </row>
  </sheetData>
  <mergeCells count="8">
    <mergeCell ref="B52:E52"/>
    <mergeCell ref="A39:I39"/>
    <mergeCell ref="A2:H2"/>
    <mergeCell ref="B15:E15"/>
    <mergeCell ref="A18:H18"/>
    <mergeCell ref="B22:E22"/>
    <mergeCell ref="A25:H25"/>
    <mergeCell ref="B36:E36"/>
  </mergeCells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5D059-E38C-9A42-B5DA-9CB392BB3E68}">
  <dimension ref="A2:G23"/>
  <sheetViews>
    <sheetView tabSelected="1" topLeftCell="B1" workbookViewId="0">
      <selection activeCell="G22" sqref="G22:G23"/>
    </sheetView>
  </sheetViews>
  <sheetFormatPr baseColWidth="10" defaultRowHeight="16" x14ac:dyDescent="0.2"/>
  <cols>
    <col min="2" max="2" width="170.1640625" bestFit="1" customWidth="1"/>
    <col min="3" max="3" width="32.1640625" bestFit="1" customWidth="1"/>
    <col min="4" max="5" width="26" bestFit="1" customWidth="1"/>
    <col min="6" max="6" width="26" style="22" bestFit="1" customWidth="1"/>
    <col min="7" max="7" width="34.6640625" bestFit="1" customWidth="1"/>
  </cols>
  <sheetData>
    <row r="2" spans="1:7" x14ac:dyDescent="0.2">
      <c r="A2" t="s">
        <v>24</v>
      </c>
      <c r="B2" s="1" t="s">
        <v>9</v>
      </c>
    </row>
    <row r="3" spans="1:7" x14ac:dyDescent="0.2">
      <c r="A3" t="s">
        <v>25</v>
      </c>
      <c r="B3" s="1" t="s">
        <v>26</v>
      </c>
    </row>
    <row r="4" spans="1:7" x14ac:dyDescent="0.2">
      <c r="A4" t="s">
        <v>27</v>
      </c>
      <c r="B4" s="1" t="s">
        <v>28</v>
      </c>
    </row>
    <row r="5" spans="1:7" x14ac:dyDescent="0.2">
      <c r="A5" t="s">
        <v>31</v>
      </c>
      <c r="B5" s="1" t="s">
        <v>30</v>
      </c>
    </row>
    <row r="6" spans="1:7" x14ac:dyDescent="0.2">
      <c r="A6" t="s">
        <v>54</v>
      </c>
      <c r="B6" s="1" t="s">
        <v>53</v>
      </c>
    </row>
    <row r="8" spans="1:7" x14ac:dyDescent="0.2">
      <c r="B8" t="s">
        <v>56</v>
      </c>
    </row>
    <row r="10" spans="1:7" x14ac:dyDescent="0.2">
      <c r="B10" t="s">
        <v>57</v>
      </c>
    </row>
    <row r="11" spans="1:7" ht="19" x14ac:dyDescent="0.2">
      <c r="C11" s="21" t="s">
        <v>58</v>
      </c>
      <c r="D11" s="20" t="s">
        <v>59</v>
      </c>
      <c r="E11" s="20" t="s">
        <v>59</v>
      </c>
      <c r="F11" s="23" t="s">
        <v>59</v>
      </c>
      <c r="G11" s="20" t="s">
        <v>63</v>
      </c>
    </row>
    <row r="12" spans="1:7" ht="19" x14ac:dyDescent="0.2">
      <c r="C12" s="21"/>
      <c r="D12" s="20" t="s">
        <v>60</v>
      </c>
      <c r="E12" s="20" t="s">
        <v>61</v>
      </c>
      <c r="F12" s="23" t="s">
        <v>62</v>
      </c>
      <c r="G12" s="20" t="s">
        <v>59</v>
      </c>
    </row>
    <row r="13" spans="1:7" ht="19" x14ac:dyDescent="0.2">
      <c r="C13" s="21"/>
      <c r="F13" s="23" t="s">
        <v>61</v>
      </c>
      <c r="G13" s="20" t="s">
        <v>64</v>
      </c>
    </row>
    <row r="14" spans="1:7" x14ac:dyDescent="0.2">
      <c r="C14" s="21"/>
    </row>
    <row r="15" spans="1:7" ht="19" x14ac:dyDescent="0.2">
      <c r="C15" s="20" t="s">
        <v>65</v>
      </c>
      <c r="D15" s="20" t="s">
        <v>66</v>
      </c>
      <c r="E15" s="20" t="s">
        <v>67</v>
      </c>
      <c r="F15" s="23" t="s">
        <v>68</v>
      </c>
      <c r="G15" s="20" t="s">
        <v>69</v>
      </c>
    </row>
    <row r="16" spans="1:7" ht="19" x14ac:dyDescent="0.2">
      <c r="C16" s="20" t="s">
        <v>70</v>
      </c>
      <c r="D16" s="20" t="s">
        <v>71</v>
      </c>
      <c r="E16" s="20" t="s">
        <v>72</v>
      </c>
      <c r="F16" s="23" t="s">
        <v>72</v>
      </c>
      <c r="G16" s="20" t="s">
        <v>72</v>
      </c>
    </row>
    <row r="17" spans="3:7" ht="19" x14ac:dyDescent="0.2">
      <c r="C17" s="20" t="s">
        <v>73</v>
      </c>
      <c r="D17" s="20" t="s">
        <v>74</v>
      </c>
      <c r="E17" s="20" t="s">
        <v>75</v>
      </c>
      <c r="F17" s="23" t="s">
        <v>76</v>
      </c>
      <c r="G17" s="20" t="s">
        <v>77</v>
      </c>
    </row>
    <row r="18" spans="3:7" ht="19" x14ac:dyDescent="0.2">
      <c r="C18" s="20" t="s">
        <v>78</v>
      </c>
      <c r="D18" s="20" t="s">
        <v>80</v>
      </c>
      <c r="E18" s="21" t="s">
        <v>80</v>
      </c>
      <c r="F18" s="24" t="s">
        <v>82</v>
      </c>
      <c r="G18" s="20" t="s">
        <v>83</v>
      </c>
    </row>
    <row r="19" spans="3:7" ht="19" x14ac:dyDescent="0.2">
      <c r="C19" s="20" t="s">
        <v>79</v>
      </c>
      <c r="D19" s="20" t="s">
        <v>81</v>
      </c>
      <c r="E19" s="21"/>
      <c r="F19" s="24"/>
      <c r="G19" s="20" t="s">
        <v>84</v>
      </c>
    </row>
    <row r="20" spans="3:7" ht="19" x14ac:dyDescent="0.2">
      <c r="C20" s="20" t="s">
        <v>85</v>
      </c>
      <c r="D20" s="21" t="s">
        <v>87</v>
      </c>
      <c r="E20" s="21" t="s">
        <v>87</v>
      </c>
      <c r="F20" s="24" t="s">
        <v>82</v>
      </c>
      <c r="G20" s="21" t="s">
        <v>88</v>
      </c>
    </row>
    <row r="21" spans="3:7" ht="19" x14ac:dyDescent="0.2">
      <c r="C21" s="20" t="s">
        <v>86</v>
      </c>
      <c r="D21" s="21"/>
      <c r="E21" s="21"/>
      <c r="F21" s="24"/>
      <c r="G21" s="21"/>
    </row>
    <row r="22" spans="3:7" ht="19" x14ac:dyDescent="0.2">
      <c r="C22" s="20" t="s">
        <v>89</v>
      </c>
      <c r="D22" s="21" t="s">
        <v>91</v>
      </c>
      <c r="E22" s="21" t="s">
        <v>91</v>
      </c>
      <c r="F22" s="24" t="s">
        <v>92</v>
      </c>
      <c r="G22" s="21" t="s">
        <v>93</v>
      </c>
    </row>
    <row r="23" spans="3:7" ht="19" x14ac:dyDescent="0.2">
      <c r="C23" s="20" t="s">
        <v>90</v>
      </c>
      <c r="D23" s="21"/>
      <c r="E23" s="21"/>
      <c r="F23" s="24"/>
      <c r="G23" s="21"/>
    </row>
  </sheetData>
  <mergeCells count="11">
    <mergeCell ref="G20:G21"/>
    <mergeCell ref="D22:D23"/>
    <mergeCell ref="E22:E23"/>
    <mergeCell ref="F22:F23"/>
    <mergeCell ref="G22:G23"/>
    <mergeCell ref="C11:C14"/>
    <mergeCell ref="E18:E19"/>
    <mergeCell ref="F18:F19"/>
    <mergeCell ref="D20:D21"/>
    <mergeCell ref="E20:E21"/>
    <mergeCell ref="F20:F21"/>
  </mergeCells>
  <hyperlinks>
    <hyperlink ref="B2" r:id="rId1" xr:uid="{4A14436B-90E1-9043-BE77-18F003D14A3F}"/>
    <hyperlink ref="B3" r:id="rId2" location="sec0027 " xr:uid="{1F89558A-F14C-8543-880F-307050860724}"/>
    <hyperlink ref="B4" r:id="rId3" xr:uid="{EADBE1D9-B8A6-A042-9A0B-15A03618E18A}"/>
    <hyperlink ref="B5" r:id="rId4" location=":~:text=Using%20actual%20data%20from%20local,12%2D29%25%2C%20respectively. " xr:uid="{02283DA4-5C3A-A54B-B0AF-B6A87097D6AC}"/>
    <hyperlink ref="B6" r:id="rId5" xr:uid="{ED3AF4CF-371C-2246-84F6-2521468D8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2024-01-31T17:45:34Z</dcterms:created>
  <dcterms:modified xsi:type="dcterms:W3CDTF">2024-02-02T17:56:30Z</dcterms:modified>
</cp:coreProperties>
</file>