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osoro/Documents/GitHub/saleos/data/raw/"/>
    </mc:Choice>
  </mc:AlternateContent>
  <xr:revisionPtr revIDLastSave="0" documentId="13_ncr:1_{C2313018-F505-A44D-8366-2C2981F6116B}" xr6:coauthVersionLast="47" xr6:coauthVersionMax="47" xr10:uidLastSave="{00000000-0000-0000-0000-000000000000}"/>
  <bookViews>
    <workbookView xWindow="42360" yWindow="780" windowWidth="35000" windowHeight="25960" activeTab="4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cons_emissions" sheetId="11" r:id="rId5"/>
    <sheet name="Transpose" sheetId="4" r:id="rId6"/>
    <sheet name="example" sheetId="7" r:id="rId7"/>
    <sheet name="miss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1" l="1"/>
  <c r="K34" i="2"/>
  <c r="F39" i="11"/>
  <c r="H45" i="11"/>
  <c r="H44" i="11"/>
  <c r="H43" i="11"/>
  <c r="H42" i="11"/>
  <c r="H41" i="11"/>
  <c r="H40" i="11"/>
  <c r="H39" i="11"/>
  <c r="G45" i="11"/>
  <c r="G44" i="11"/>
  <c r="G43" i="11"/>
  <c r="G42" i="11"/>
  <c r="G41" i="11"/>
  <c r="G40" i="11"/>
  <c r="G39" i="11"/>
  <c r="F45" i="11"/>
  <c r="F44" i="11"/>
  <c r="F43" i="11"/>
  <c r="F42" i="11"/>
  <c r="F41" i="11"/>
  <c r="F40" i="11"/>
  <c r="E45" i="11"/>
  <c r="E44" i="11"/>
  <c r="E43" i="11"/>
  <c r="E42" i="11"/>
  <c r="E40" i="11"/>
  <c r="E39" i="11"/>
  <c r="D45" i="11"/>
  <c r="D44" i="11"/>
  <c r="D43" i="11"/>
  <c r="D42" i="11"/>
  <c r="D41" i="11"/>
  <c r="D40" i="11"/>
  <c r="D39" i="11"/>
  <c r="C45" i="11"/>
  <c r="C44" i="11"/>
  <c r="C43" i="11"/>
  <c r="C42" i="11"/>
  <c r="C41" i="11"/>
  <c r="C40" i="11"/>
  <c r="C39" i="11"/>
  <c r="B45" i="11"/>
  <c r="B44" i="11"/>
  <c r="B43" i="11"/>
  <c r="B42" i="11"/>
  <c r="B41" i="11"/>
  <c r="B40" i="11"/>
  <c r="B39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<sst xmlns="http://schemas.openxmlformats.org/spreadsheetml/2006/main" count="485" uniqueCount="177">
  <si>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</si>
  <si>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</si>
  <si>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</si>
  <si>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</si>
  <si>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</si>
  <si>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</si>
  <si>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</si>
  <si>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</si>
  <si>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</si>
  <si>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</si>
  <si>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</si>
  <si>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</si>
  <si>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</si>
  <si>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</si>
  <si>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</si>
  <si>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</si>
  <si>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</si>
  <si>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</si>
  <si>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</si>
  <si>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</si>
  <si>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</si>
  <si>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</si>
  <si>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</si>
  <si>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</si>
  <si>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</si>
  <si>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</si>
  <si>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</si>
  <si>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</si>
  <si>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</si>
  <si>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</si>
  <si>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</si>
  <si>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</si>
  <si>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</si>
  <si>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</si>
  <si>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</si>
  <si>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</si>
  <si>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</si>
  <si>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</si>
  <si>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</si>
  <si>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</si>
  <si>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</si>
  <si>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</si>
  <si>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</si>
  <si>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</si>
  <si>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</si>
  <si>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</si>
  <si>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</si>
  <si>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</si>
  <si>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</si>
  <si>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</si>
  <si>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</si>
  <si>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</si>
  <si>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</si>
  <si>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</si>
  <si>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</si>
  <si>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</si>
  <si>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</si>
  <si>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</si>
  <si>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</si>
  <si>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</si>
  <si>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</si>
  <si>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</si>
  <si>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</si>
  <si>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</si>
  <si>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</si>
  <si>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</si>
  <si>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</si>
  <si>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</si>
  <si>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</si>
  <si>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</si>
  <si>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</si>
  <si>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</si>
  <si>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</si>
  <si>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</si>
  <si>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</si>
  <si>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</si>
  <si>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</si>
  <si>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</si>
  <si>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</si>
  <si>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</si>
  <si>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</si>
  <si>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</si>
  <si>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</si>
  <si>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</si>
  <si>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</si>
  <si>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</si>
  <si>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</si>
  <si>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</si>
  <si>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</si>
  <si>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</si>
  <si>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</si>
  <si>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</si>
  <si>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</si>
  <si>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</si>
  <si>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</si>
  <si>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</si>
  <si>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</si>
  <si>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</si>
  <si>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</si>
  <si>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</si>
  <si>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</si>
  <si>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</si>
  <si>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</si>
  <si>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</si>
  <si>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</si>
  <si>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</si>
  <si>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</si>
  <si>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</si>
  <si>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</si>
  <si>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</si>
  <si>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</si>
  <si>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</si>
  <si>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</si>
  <si>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</si>
  <si>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</si>
  <si>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</si>
  <si>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</si>
  <si>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</si>
  <si>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</si>
  <si>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</si>
  <si>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</si>
  <si>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</si>
  <si>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</si>
  <si>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</si>
  <si>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</si>
  <si>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</si>
  <si>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</si>
  <si>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</si>
  <si>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</si>
  <si>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</si>
  <si>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</si>
  <si>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</si>
  <si>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</si>
  <si>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</si>
  <si>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</si>
  <si>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</si>
  <si>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</si>
  <si>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</si>
  <si>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</si>
  <si>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</si>
  <si>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</si>
  <si>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</si>
  <si>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</si>
  <si>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</si>
  <si>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</si>
  <si>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</si>
  <si>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</si>
  <si>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</si>
  <si>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</si>
  <si>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</si>
  <si>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</si>
  <si>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</si>
  <si>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</si>
  <si>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</si>
  <si>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</si>
  <si>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</si>
  <si>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</si>
  <si>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</si>
  <si>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</si>
  <si>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</si>
  <si>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</si>
  <si>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</si>
  <si>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</si>
  <si>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</si>
  <si>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</si>
  <si>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</si>
  <si>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</si>
  <si>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</si>
  <si>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</si>
  <si>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</si>
  <si>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</si>
  <si>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</si>
  <si>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</si>
  <si>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</si>
  <si>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Ariane 5</t>
  </si>
  <si>
    <t>Rocket</t>
  </si>
  <si>
    <t>unknown_hyc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</si>
</sst>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0_);_(* \(#,##0.0000\);_(* &quot;-&quot;??_);_(@_)"/>
    <numFmt numFmtId="167" formatCode="_(* #,##0.000000_);_(* \(#,##0.000000\);_(* &quot;-&quot;??_);_(@_)"/>
    <numFmt numFmtId="168" formatCode="0.0000"/>
    <numFmt numFmtId="169" formatCode="0.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166" fontId="0" fillId="0" borderId="0" xfId="0" applyNumberFormat="1"/>
    <xf numFmtId="0" fontId="6" fillId="0" borderId="1" xfId="0" applyFont="1" applyBorder="1"/>
    <xf numFmtId="0" fontId="1" fillId="0" borderId="1" xfId="0" applyFont="1" applyBorder="1"/>
    <xf numFmtId="167" fontId="0" fillId="0" borderId="0" xfId="0" applyNumberFormat="1"/>
    <xf numFmtId="0" fontId="8" fillId="0" borderId="1" xfId="0" applyFont="1" applyBorder="1"/>
    <xf numFmtId="168" fontId="9" fillId="0" borderId="0" xfId="0" applyNumberFormat="1" applyFont="1"/>
    <xf numFmtId="169" fontId="0" fillId="0" borderId="1" xfId="0" applyNumberFormat="1" applyBorder="1"/>
    <xf numFmtId="43" fontId="0" fillId="0" borderId="0" xfId="1" applyFont="1" applyFill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A15" sqref="A15:XFD15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18.1640625" customWidth="1"/>
    <col min="5" max="5" width="16.5" bestFit="1" customWidth="1"/>
    <col min="6" max="6" width="7.1640625" customWidth="1"/>
    <col min="7" max="7" width="10.33203125" customWidth="1"/>
    <col min="8" max="8" width="13.6640625" customWidth="1"/>
    <col min="9" max="9" width="34.5" bestFit="1" customWidth="1"/>
    <col min="10" max="10" width="16.33203125" bestFit="1" customWidth="1"/>
    <col min="11" max="11" width="22.5" bestFit="1" customWidth="1"/>
    <col min="12" max="12" width="31" bestFit="1" customWidth="1"/>
    <col min="13" max="13" width="33.5" bestFit="1" customWidth="1"/>
    <col min="14" max="14" width="35.6640625" bestFit="1" customWidth="1"/>
    <col min="15" max="15" width="17.5" bestFit="1" customWidth="1"/>
    <col min="16" max="16" width="23.5" bestFit="1" customWidth="1"/>
    <col min="17" max="17" width="32.1640625" bestFit="1" customWidth="1"/>
    <col min="18" max="18" width="27" bestFit="1" customWidth="1"/>
    <col min="19" max="19" width="36.1640625" bestFit="1" customWidth="1"/>
    <col min="20" max="20" width="54.83203125" bestFit="1" customWidth="1"/>
    <col min="21" max="21" width="40.6640625" bestFit="1" customWidth="1"/>
    <col min="22" max="22" width="27.1640625" bestFit="1" customWidth="1"/>
    <col min="23" max="23" width="23.1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2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2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 s="53">
        <f>J4-11330184-10900418.4-3867890.4</f>
        <v>630466.13519999431</v>
      </c>
      <c r="J4" s="53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2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2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2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2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2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2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2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2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2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2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2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2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2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2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2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2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zoomScaleNormal="100" workbookViewId="0">
      <selection activeCell="D5" sqref="D5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17" bestFit="1" customWidth="1"/>
    <col min="5" max="5" width="18.6640625" bestFit="1" customWidth="1"/>
    <col min="6" max="6" width="11.5" bestFit="1" customWidth="1"/>
    <col min="7" max="7" width="28.6640625" bestFit="1" customWidth="1"/>
    <col min="8" max="8" width="26" bestFit="1" customWidth="1"/>
    <col min="9" max="10" width="24.5" bestFit="1" customWidth="1"/>
    <col min="11" max="11" width="16.83203125" bestFit="1" customWidth="1"/>
    <col min="12" max="12" width="18.5" bestFit="1" customWidth="1"/>
    <col min="13" max="13" width="12" bestFit="1" customWidth="1"/>
    <col min="14" max="14" width="28.5" bestFit="1" customWidth="1"/>
    <col min="15" max="15" width="25.83203125" bestFit="1" customWidth="1"/>
    <col min="16" max="16" width="32" bestFit="1" customWidth="1"/>
    <col min="17" max="17" width="24.33203125" bestFit="1" customWidth="1"/>
    <col min="18" max="18" width="18.1640625" bestFit="1" customWidth="1"/>
    <col min="19" max="19" width="19.6640625" bestFit="1" customWidth="1"/>
    <col min="20" max="20" width="19.6640625" customWidth="1"/>
    <col min="21" max="21" width="29.83203125" bestFit="1" customWidth="1"/>
    <col min="22" max="22" width="27" bestFit="1" customWidth="1"/>
    <col min="23" max="23" width="32.83203125" bestFit="1" customWidth="1"/>
    <col min="24" max="24" width="25.5" bestFit="1" customWidth="1"/>
    <col min="26" max="26" width="13.83203125" bestFit="1" customWidth="1"/>
    <col min="27" max="27" width="19.6640625" bestFit="1" customWidth="1"/>
    <col min="28" max="28" width="15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3" t="s">
        <v>146</v>
      </c>
      <c r="E1" s="13" t="s">
        <v>146</v>
      </c>
      <c r="F1" s="13" t="s">
        <v>146</v>
      </c>
      <c r="G1" s="13" t="s">
        <v>146</v>
      </c>
      <c r="H1" s="13" t="s">
        <v>146</v>
      </c>
      <c r="I1" s="13" t="s">
        <v>146</v>
      </c>
      <c r="J1" s="13" t="s">
        <v>146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2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2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2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2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2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2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2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2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2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2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2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2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2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2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2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2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2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2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2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2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2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2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2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2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2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2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2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2">
      <c r="L30" t="s">
        <v>137</v>
      </c>
      <c r="M30" t="s">
        <v>138</v>
      </c>
    </row>
    <row r="31" spans="1:28" x14ac:dyDescent="0.2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2">
      <c r="K32" t="s">
        <v>139</v>
      </c>
      <c r="L32">
        <f>(Inventory!S24*530)</f>
        <v>1.0452364861211108</v>
      </c>
      <c r="M32">
        <f>(Inventory!T24*488370)</f>
        <v>1.3853653207842724</v>
      </c>
    </row>
    <row r="34" spans="11:11" x14ac:dyDescent="0.2">
      <c r="K34">
        <f>K5/74</f>
        <v>26728958.935199995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baseColWidth="10" defaultColWidth="8.83203125" defaultRowHeight="15" x14ac:dyDescent="0.2"/>
  <cols>
    <col min="1" max="1" width="28.6640625" style="5" bestFit="1" customWidth="1"/>
    <col min="2" max="2" width="9.1640625" style="5"/>
    <col min="3" max="3" width="19.5" bestFit="1" customWidth="1"/>
    <col min="4" max="4" width="12.33203125" bestFit="1" customWidth="1"/>
    <col min="5" max="5" width="29.5" bestFit="1" customWidth="1"/>
    <col min="6" max="6" width="18" bestFit="1" customWidth="1"/>
    <col min="7" max="7" width="25.1640625" bestFit="1" customWidth="1"/>
    <col min="8" max="8" width="16.5" bestFit="1" customWidth="1"/>
    <col min="9" max="9" width="12.6640625" bestFit="1" customWidth="1"/>
    <col min="10" max="10" width="59.5" bestFit="1" customWidth="1"/>
    <col min="12" max="12" width="11" bestFit="1" customWidth="1"/>
  </cols>
  <sheetData>
    <row r="1" spans="1:14" x14ac:dyDescent="0.2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2">
      <c r="A2" s="54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2">
      <c r="A3" s="54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2">
      <c r="A4" s="54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2">
      <c r="A5" s="6"/>
      <c r="H5" s="2"/>
      <c r="N5" s="8"/>
    </row>
    <row r="6" spans="1:14" x14ac:dyDescent="0.2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2">
      <c r="A7" s="54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2">
      <c r="A8" s="54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2">
      <c r="A9" s="54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2">
      <c r="A10" s="6"/>
      <c r="H10" s="2"/>
    </row>
    <row r="11" spans="1:14" x14ac:dyDescent="0.2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2">
      <c r="A12" s="54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2">
      <c r="A13" s="54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2">
      <c r="A14" s="54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2">
      <c r="A15" s="6"/>
      <c r="H15" s="2"/>
    </row>
    <row r="16" spans="1:14" x14ac:dyDescent="0.2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2">
      <c r="A17" s="54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2">
      <c r="A18" s="54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2">
      <c r="A19" s="54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2">
      <c r="A20" s="6"/>
      <c r="H20" s="2"/>
    </row>
    <row r="21" spans="1:14" x14ac:dyDescent="0.2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2">
      <c r="A22" s="54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2">
      <c r="A23" s="54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2">
      <c r="A24" s="54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2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J18" sqref="D12:J18"/>
    </sheetView>
  </sheetViews>
  <sheetFormatPr baseColWidth="10" defaultColWidth="8.83203125" defaultRowHeight="15" x14ac:dyDescent="0.2"/>
  <cols>
    <col min="2" max="2" width="55.1640625" bestFit="1" customWidth="1"/>
    <col min="3" max="3" width="13.33203125" bestFit="1" customWidth="1"/>
    <col min="4" max="4" width="16.33203125" bestFit="1" customWidth="1"/>
    <col min="5" max="5" width="17.83203125" bestFit="1" customWidth="1"/>
    <col min="6" max="6" width="12.6640625" bestFit="1" customWidth="1"/>
    <col min="7" max="7" width="25.5" bestFit="1" customWidth="1"/>
    <col min="8" max="8" width="16.1640625" bestFit="1" customWidth="1"/>
    <col min="9" max="9" width="11.1640625" bestFit="1" customWidth="1"/>
    <col min="10" max="12" width="16.1640625" bestFit="1" customWidth="1"/>
    <col min="13" max="13" width="14.83203125" bestFit="1" customWidth="1"/>
    <col min="14" max="15" width="16.1640625" bestFit="1" customWidth="1"/>
    <col min="16" max="16" width="12.6640625" bestFit="1" customWidth="1"/>
    <col min="17" max="17" width="16.1640625" bestFit="1" customWidth="1"/>
    <col min="18" max="18" width="14.83203125" bestFit="1" customWidth="1"/>
    <col min="19" max="19" width="16.1640625" bestFit="1" customWidth="1"/>
    <col min="20" max="20" width="14.83203125" bestFit="1" customWidth="1"/>
    <col min="21" max="21" width="13.83203125" customWidth="1"/>
    <col min="22" max="22" width="14.83203125" bestFit="1" customWidth="1"/>
    <col min="23" max="23" width="11.1640625" bestFit="1" customWidth="1"/>
    <col min="24" max="24" width="14.83203125" bestFit="1" customWidth="1"/>
    <col min="25" max="27" width="16.1640625" bestFit="1" customWidth="1"/>
  </cols>
  <sheetData>
    <row r="1" spans="1:27" x14ac:dyDescent="0.2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Kuiper</v>
      </c>
      <c r="E1" s="17" t="str">
        <f>Results!E1</f>
        <v>Kuiper</v>
      </c>
      <c r="F1" s="17" t="str">
        <f>Results!F1</f>
        <v>Kuiper</v>
      </c>
      <c r="G1" s="17" t="str">
        <f>Results!G1</f>
        <v>Kuiper</v>
      </c>
      <c r="H1" s="17" t="str">
        <f>Results!H1</f>
        <v>Kuiper</v>
      </c>
      <c r="I1" s="17" t="str">
        <f>Results!I1</f>
        <v>Kuiper</v>
      </c>
      <c r="J1" s="17" t="str">
        <f>Results!J1</f>
        <v>Kuiper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2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2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2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2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2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2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2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2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  <row r="12" spans="1:27" x14ac:dyDescent="0.2">
      <c r="D12">
        <f t="shared" ref="D12:J18" si="3">D3/54</f>
        <v>467816.80000000261</v>
      </c>
      <c r="E12">
        <f t="shared" si="3"/>
        <v>11018755.479632294</v>
      </c>
      <c r="F12">
        <f t="shared" si="3"/>
        <v>1616263.5572494173</v>
      </c>
      <c r="G12">
        <f t="shared" si="3"/>
        <v>4793267.4795996109</v>
      </c>
      <c r="H12">
        <f t="shared" si="3"/>
        <v>8984275.3361050114</v>
      </c>
      <c r="I12">
        <f t="shared" si="3"/>
        <v>11043.18682335895</v>
      </c>
      <c r="J12">
        <f t="shared" si="3"/>
        <v>5666556.7423715731</v>
      </c>
    </row>
    <row r="13" spans="1:27" x14ac:dyDescent="0.2">
      <c r="D13" s="9">
        <f t="shared" si="3"/>
        <v>107643343.2</v>
      </c>
      <c r="E13" s="9">
        <f t="shared" si="3"/>
        <v>11018755.479632294</v>
      </c>
      <c r="F13" s="9">
        <f t="shared" si="3"/>
        <v>1616263.5572494173</v>
      </c>
      <c r="G13" s="9">
        <f t="shared" si="3"/>
        <v>4793267.4795996109</v>
      </c>
      <c r="H13" s="9">
        <f t="shared" si="3"/>
        <v>8984275.3361050114</v>
      </c>
      <c r="I13" s="9">
        <f t="shared" si="3"/>
        <v>11043.18682335895</v>
      </c>
      <c r="J13" s="9">
        <f t="shared" si="3"/>
        <v>5666556.7423715731</v>
      </c>
      <c r="K13" s="9"/>
      <c r="L13" s="9"/>
      <c r="M13" s="9"/>
      <c r="N13" s="9"/>
      <c r="O13" s="9"/>
      <c r="P13" s="9"/>
      <c r="Q13" s="9"/>
    </row>
    <row r="14" spans="1:27" x14ac:dyDescent="0.2">
      <c r="D14" s="9">
        <f t="shared" si="3"/>
        <v>86728.6</v>
      </c>
      <c r="E14" s="9">
        <f t="shared" si="3"/>
        <v>0.74573505127734652</v>
      </c>
      <c r="F14" s="9">
        <f t="shared" si="3"/>
        <v>0.15657529619262275</v>
      </c>
      <c r="G14" s="9">
        <f t="shared" si="3"/>
        <v>0.22329274937454158</v>
      </c>
      <c r="H14" s="9">
        <f t="shared" si="3"/>
        <v>0.75392759599629455</v>
      </c>
      <c r="I14" s="9">
        <f t="shared" si="3"/>
        <v>1.8928006407470293E-3</v>
      </c>
      <c r="J14" s="9">
        <f t="shared" si="3"/>
        <v>0.7778704047126872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7" x14ac:dyDescent="0.2">
      <c r="D15">
        <f t="shared" si="3"/>
        <v>211083.6</v>
      </c>
      <c r="E15">
        <f t="shared" si="3"/>
        <v>0.74573505127734652</v>
      </c>
      <c r="F15">
        <f t="shared" si="3"/>
        <v>0.15657529619262275</v>
      </c>
      <c r="G15">
        <f t="shared" si="3"/>
        <v>0.22329274937454158</v>
      </c>
      <c r="H15">
        <f t="shared" si="3"/>
        <v>0.75392759599629455</v>
      </c>
      <c r="I15">
        <f t="shared" si="3"/>
        <v>1.8928006407470293E-3</v>
      </c>
      <c r="J15">
        <f t="shared" si="3"/>
        <v>0.7778704047126872</v>
      </c>
      <c r="R15" s="9"/>
      <c r="S15" s="9"/>
      <c r="T15" s="9"/>
      <c r="U15" s="9"/>
      <c r="V15" s="9"/>
      <c r="W15" s="49"/>
      <c r="X15" s="9"/>
    </row>
    <row r="16" spans="1:27" x14ac:dyDescent="0.2">
      <c r="D16" s="22">
        <f t="shared" si="3"/>
        <v>0</v>
      </c>
      <c r="E16" s="9">
        <f t="shared" si="3"/>
        <v>2719.7256868327318</v>
      </c>
      <c r="F16" s="9">
        <f t="shared" si="3"/>
        <v>15.65466434602483</v>
      </c>
      <c r="G16" s="9">
        <f t="shared" si="3"/>
        <v>34.596428111635966</v>
      </c>
      <c r="H16" s="9">
        <f t="shared" si="3"/>
        <v>510.20211806069682</v>
      </c>
      <c r="I16" s="9">
        <f t="shared" si="3"/>
        <v>0.19478691182100277</v>
      </c>
      <c r="J16" s="9">
        <f t="shared" si="3"/>
        <v>33.22600997996404</v>
      </c>
      <c r="L16" s="9"/>
      <c r="M16" s="9"/>
      <c r="N16" s="9"/>
      <c r="O16" s="9"/>
      <c r="P16" s="9"/>
      <c r="Q16" s="9"/>
    </row>
    <row r="17" spans="4:24" x14ac:dyDescent="0.2">
      <c r="D17" s="22">
        <f t="shared" si="3"/>
        <v>0</v>
      </c>
      <c r="E17" s="9">
        <f t="shared" si="3"/>
        <v>69735037.475485206</v>
      </c>
      <c r="F17" s="9">
        <f t="shared" si="3"/>
        <v>7701094.9926574994</v>
      </c>
      <c r="G17" s="9">
        <f t="shared" si="3"/>
        <v>17124098.336521085</v>
      </c>
      <c r="H17" s="9">
        <f t="shared" si="3"/>
        <v>61938424.028104655</v>
      </c>
      <c r="I17" s="9">
        <f t="shared" si="3"/>
        <v>17341.877787438436</v>
      </c>
      <c r="J17" s="9">
        <f t="shared" si="3"/>
        <v>18683396.815427154</v>
      </c>
      <c r="L17" s="9"/>
      <c r="M17" s="9"/>
      <c r="N17" s="9"/>
      <c r="O17" s="9"/>
      <c r="P17" s="9"/>
      <c r="Q17" s="9"/>
      <c r="R17" s="22"/>
      <c r="S17" s="9"/>
      <c r="T17" s="9"/>
      <c r="U17" s="9"/>
      <c r="V17" s="9"/>
      <c r="W17" s="46"/>
      <c r="X17" s="9"/>
    </row>
    <row r="18" spans="4:24" x14ac:dyDescent="0.2">
      <c r="D18" s="22">
        <f t="shared" si="3"/>
        <v>0</v>
      </c>
      <c r="E18" s="9">
        <f t="shared" si="3"/>
        <v>4.5853853789451549</v>
      </c>
      <c r="F18" s="9">
        <f t="shared" si="3"/>
        <v>0.48623415113583118</v>
      </c>
      <c r="G18" s="9">
        <f t="shared" si="3"/>
        <v>1.520253794218255</v>
      </c>
      <c r="H18" s="9">
        <f t="shared" si="3"/>
        <v>4.1811083796708388</v>
      </c>
      <c r="I18" s="9">
        <f t="shared" si="3"/>
        <v>1.6539262753034992E-3</v>
      </c>
      <c r="J18" s="9">
        <f t="shared" si="3"/>
        <v>1.6958613678000689</v>
      </c>
      <c r="L18" s="9"/>
      <c r="M18" s="9"/>
      <c r="N18" s="9"/>
      <c r="O18" s="9"/>
      <c r="P18" s="9"/>
      <c r="Q18" s="9"/>
      <c r="R18" s="22"/>
      <c r="S18" s="9"/>
      <c r="T18" s="9"/>
      <c r="U18" s="9"/>
      <c r="V18" s="9"/>
      <c r="W18" s="9"/>
      <c r="X18" s="9"/>
    </row>
    <row r="19" spans="4:24" x14ac:dyDescent="0.2">
      <c r="R19" s="22"/>
      <c r="S19" s="9"/>
      <c r="T19" s="9"/>
      <c r="U19" s="9"/>
      <c r="V19" s="9"/>
      <c r="W19" s="49"/>
      <c r="X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I45"/>
  <sheetViews>
    <sheetView tabSelected="1" topLeftCell="A11" zoomScale="169" workbookViewId="0">
      <selection activeCell="E41" sqref="E41"/>
    </sheetView>
  </sheetViews>
  <sheetFormatPr baseColWidth="10" defaultRowHeight="15" x14ac:dyDescent="0.2"/>
  <cols>
    <col min="1" max="1" width="49.33203125" bestFit="1" customWidth="1"/>
    <col min="2" max="2" width="14" bestFit="1" customWidth="1"/>
    <col min="3" max="3" width="15.5" bestFit="1" customWidth="1"/>
    <col min="4" max="4" width="12.1640625" bestFit="1" customWidth="1"/>
    <col min="5" max="5" width="18.5" bestFit="1" customWidth="1"/>
    <col min="6" max="6" width="15.83203125" bestFit="1" customWidth="1"/>
    <col min="7" max="7" width="18.5" bestFit="1" customWidth="1"/>
    <col min="8" max="8" width="14.5" bestFit="1" customWidth="1"/>
  </cols>
  <sheetData>
    <row r="1" spans="1:9" x14ac:dyDescent="0.2">
      <c r="A1" s="17" t="s">
        <v>143</v>
      </c>
      <c r="B1" s="48" t="s">
        <v>95</v>
      </c>
      <c r="C1" s="48" t="s">
        <v>95</v>
      </c>
      <c r="D1" s="48" t="s">
        <v>95</v>
      </c>
      <c r="E1" s="48" t="s">
        <v>95</v>
      </c>
      <c r="F1" s="48" t="s">
        <v>95</v>
      </c>
      <c r="G1" s="48" t="s">
        <v>95</v>
      </c>
      <c r="H1" s="48" t="s">
        <v>95</v>
      </c>
      <c r="I1" s="5"/>
    </row>
    <row r="2" spans="1:9" x14ac:dyDescent="0.2">
      <c r="A2" s="17" t="s">
        <v>168</v>
      </c>
      <c r="B2" s="17" t="s">
        <v>169</v>
      </c>
      <c r="C2" s="48" t="s">
        <v>170</v>
      </c>
      <c r="D2" s="48" t="s">
        <v>171</v>
      </c>
      <c r="E2" s="48" t="s">
        <v>172</v>
      </c>
      <c r="F2" s="48" t="s">
        <v>127</v>
      </c>
      <c r="G2" s="48" t="s">
        <v>173</v>
      </c>
      <c r="H2" s="48" t="s">
        <v>129</v>
      </c>
      <c r="I2" s="5"/>
    </row>
    <row r="3" spans="1:9" x14ac:dyDescent="0.2">
      <c r="A3" s="47" t="s">
        <v>10</v>
      </c>
      <c r="B3" s="51">
        <v>630466.13520000002</v>
      </c>
      <c r="C3" s="30">
        <v>4113533.9070438663</v>
      </c>
      <c r="D3" s="30">
        <v>1616263.5572494173</v>
      </c>
      <c r="E3" s="30">
        <v>4744753.3386012306</v>
      </c>
      <c r="F3" s="30">
        <v>5594990.9167991066</v>
      </c>
      <c r="G3" s="30">
        <v>17220.724910639186</v>
      </c>
      <c r="H3" s="30">
        <v>5666556.7423715731</v>
      </c>
    </row>
    <row r="4" spans="1:9" x14ac:dyDescent="0.2">
      <c r="A4" s="47" t="s">
        <v>144</v>
      </c>
      <c r="B4" s="30">
        <v>26728958.935199995</v>
      </c>
      <c r="C4" s="30">
        <v>4113533.9070438663</v>
      </c>
      <c r="D4" s="30">
        <v>1616263.5572494173</v>
      </c>
      <c r="E4" s="30">
        <v>4744753.3386012306</v>
      </c>
      <c r="F4" s="30">
        <v>5594990.9167991066</v>
      </c>
      <c r="G4" s="30">
        <v>17220.724910639186</v>
      </c>
      <c r="H4" s="30">
        <v>5666556.7423715731</v>
      </c>
    </row>
    <row r="5" spans="1:9" x14ac:dyDescent="0.2">
      <c r="A5" s="47" t="s">
        <v>42</v>
      </c>
      <c r="B5" s="30">
        <v>6837.1799999999967</v>
      </c>
      <c r="C5" s="30">
        <v>0.27747851403236745</v>
      </c>
      <c r="D5" s="30">
        <v>0.15657529619262275</v>
      </c>
      <c r="E5" s="30">
        <v>0.54687465295254967</v>
      </c>
      <c r="F5" s="30">
        <v>0.49942301463786543</v>
      </c>
      <c r="G5" s="30">
        <v>3.5682837815305545E-3</v>
      </c>
      <c r="H5" s="30">
        <v>0.7778704047126872</v>
      </c>
    </row>
    <row r="6" spans="1:9" x14ac:dyDescent="0.2">
      <c r="A6" s="47" t="s">
        <v>145</v>
      </c>
      <c r="B6" s="30">
        <v>30767.309999999998</v>
      </c>
      <c r="C6" s="30">
        <v>0.27747851403236745</v>
      </c>
      <c r="D6" s="30">
        <v>0.15657529619262275</v>
      </c>
      <c r="E6" s="30">
        <v>0.54687465295254967</v>
      </c>
      <c r="F6" s="30">
        <v>0.49942301463786543</v>
      </c>
      <c r="G6" s="30">
        <v>3.5682837815305545E-3</v>
      </c>
      <c r="H6" s="30">
        <v>0.7778704047126872</v>
      </c>
    </row>
    <row r="7" spans="1:9" x14ac:dyDescent="0.2">
      <c r="A7" s="30" t="s">
        <v>59</v>
      </c>
      <c r="B7" s="30"/>
      <c r="C7" s="30">
        <v>1783.3371177688603</v>
      </c>
      <c r="D7" s="30">
        <v>15.65466434602483</v>
      </c>
      <c r="E7" s="30">
        <v>32.926631961777332</v>
      </c>
      <c r="F7" s="30">
        <v>277.75696511623221</v>
      </c>
      <c r="G7" s="30">
        <v>0.83687164026362992</v>
      </c>
      <c r="H7" s="30">
        <v>33.22600997996404</v>
      </c>
    </row>
    <row r="8" spans="1:9" x14ac:dyDescent="0.2">
      <c r="A8" s="30" t="s">
        <v>65</v>
      </c>
      <c r="B8" s="30"/>
      <c r="C8" s="30">
        <v>20253601.637710914</v>
      </c>
      <c r="D8" s="30">
        <v>7701094.9926574985</v>
      </c>
      <c r="E8" s="30">
        <v>15292951.197525069</v>
      </c>
      <c r="F8" s="30">
        <v>36949013.689920552</v>
      </c>
      <c r="G8" s="30">
        <v>47571.203415352677</v>
      </c>
      <c r="H8" s="30">
        <v>18683396.815427154</v>
      </c>
    </row>
    <row r="9" spans="1:9" x14ac:dyDescent="0.2">
      <c r="A9" s="30" t="s">
        <v>68</v>
      </c>
      <c r="B9" s="30"/>
      <c r="C9" s="52">
        <v>1.5153080599897464</v>
      </c>
      <c r="D9" s="30">
        <v>0.48623415113583118</v>
      </c>
      <c r="E9" s="30">
        <v>1.3787279638927508</v>
      </c>
      <c r="F9" s="30">
        <v>2.4319269835396082</v>
      </c>
      <c r="G9" s="30">
        <v>4.7666844362048606E-3</v>
      </c>
      <c r="H9" s="30">
        <v>1.6958613678000689</v>
      </c>
    </row>
    <row r="13" spans="1:9" x14ac:dyDescent="0.2">
      <c r="A13" s="17" t="s">
        <v>143</v>
      </c>
      <c r="B13" s="48" t="s">
        <v>96</v>
      </c>
      <c r="C13" s="48" t="s">
        <v>96</v>
      </c>
      <c r="D13" s="48" t="s">
        <v>96</v>
      </c>
      <c r="E13" s="48" t="s">
        <v>96</v>
      </c>
      <c r="F13" s="48" t="s">
        <v>96</v>
      </c>
      <c r="G13" s="48" t="s">
        <v>96</v>
      </c>
      <c r="H13" s="48" t="s">
        <v>96</v>
      </c>
    </row>
    <row r="14" spans="1:9" x14ac:dyDescent="0.2">
      <c r="A14" s="17" t="s">
        <v>168</v>
      </c>
      <c r="B14" s="17" t="s">
        <v>169</v>
      </c>
      <c r="C14" s="48" t="s">
        <v>170</v>
      </c>
      <c r="D14" s="48" t="s">
        <v>171</v>
      </c>
      <c r="E14" s="48" t="s">
        <v>172</v>
      </c>
      <c r="F14" s="48" t="s">
        <v>127</v>
      </c>
      <c r="G14" s="48" t="s">
        <v>173</v>
      </c>
      <c r="H14" s="48" t="s">
        <v>129</v>
      </c>
    </row>
    <row r="15" spans="1:9" x14ac:dyDescent="0.2">
      <c r="A15" s="47" t="s">
        <v>10</v>
      </c>
      <c r="B15" s="30">
        <v>288655.10960000008</v>
      </c>
      <c r="C15" s="30">
        <v>44680412.981284596</v>
      </c>
      <c r="D15" s="30">
        <v>1616263.5572494173</v>
      </c>
      <c r="E15" s="30">
        <v>968910.19943819474</v>
      </c>
      <c r="F15" s="30">
        <v>3223330.483496089</v>
      </c>
      <c r="G15" s="30">
        <v>4328.6038079110258</v>
      </c>
      <c r="H15" s="30">
        <v>5666556.7423715731</v>
      </c>
    </row>
    <row r="16" spans="1:9" x14ac:dyDescent="0.2">
      <c r="A16" s="47" t="s">
        <v>144</v>
      </c>
      <c r="B16" s="30">
        <v>12031437.1896</v>
      </c>
      <c r="C16" s="30">
        <v>44680412.981284596</v>
      </c>
      <c r="D16" s="30">
        <v>1616263.5572494173</v>
      </c>
      <c r="E16" s="30">
        <v>968910.19943819474</v>
      </c>
      <c r="F16" s="30">
        <v>3223330.483496089</v>
      </c>
      <c r="G16" s="30">
        <v>4328.6038079110258</v>
      </c>
      <c r="H16" s="30">
        <v>5666556.7423715731</v>
      </c>
    </row>
    <row r="17" spans="1:8" x14ac:dyDescent="0.2">
      <c r="A17" s="47" t="s">
        <v>42</v>
      </c>
      <c r="B17" s="30">
        <v>3157.14</v>
      </c>
      <c r="C17" s="30">
        <v>3.1118177295096698</v>
      </c>
      <c r="D17" s="30">
        <v>0.15657529619262275</v>
      </c>
      <c r="E17" s="30">
        <v>0.10999882300059302</v>
      </c>
      <c r="F17" s="30">
        <v>0.28784860068329066</v>
      </c>
      <c r="G17" s="30">
        <v>1.3395513644780855E-3</v>
      </c>
      <c r="H17" s="30">
        <v>0.7778704047126872</v>
      </c>
    </row>
    <row r="18" spans="1:8" x14ac:dyDescent="0.2">
      <c r="A18" s="47" t="s">
        <v>145</v>
      </c>
      <c r="B18" s="30">
        <v>13872.25</v>
      </c>
      <c r="C18" s="30">
        <v>3.1118177295096698</v>
      </c>
      <c r="D18" s="30">
        <v>0.15657529619262275</v>
      </c>
      <c r="E18" s="30">
        <v>0.10999882300059302</v>
      </c>
      <c r="F18" s="30">
        <v>0.28784860068329066</v>
      </c>
      <c r="G18" s="30">
        <v>1.3395513644780855E-3</v>
      </c>
      <c r="H18" s="30">
        <v>0.7778704047126872</v>
      </c>
    </row>
    <row r="19" spans="1:8" x14ac:dyDescent="0.2">
      <c r="A19" s="30" t="s">
        <v>59</v>
      </c>
      <c r="B19" s="30">
        <v>0</v>
      </c>
      <c r="C19" s="30">
        <v>12473.4086030452</v>
      </c>
      <c r="D19" s="30">
        <v>15.65466434602483</v>
      </c>
      <c r="E19" s="30">
        <v>6.7162504899370443</v>
      </c>
      <c r="F19" s="30">
        <v>159.77569797841963</v>
      </c>
      <c r="G19" s="30">
        <v>0.15849357444046022</v>
      </c>
      <c r="H19" s="30">
        <v>33.22600997996404</v>
      </c>
    </row>
    <row r="20" spans="1:8" x14ac:dyDescent="0.2">
      <c r="A20" s="30" t="s">
        <v>65</v>
      </c>
      <c r="B20" s="30">
        <v>0</v>
      </c>
      <c r="C20" s="30">
        <v>280703930.50702399</v>
      </c>
      <c r="D20" s="30">
        <v>7701094.9926574994</v>
      </c>
      <c r="E20" s="30">
        <v>3114043.0979245142</v>
      </c>
      <c r="F20" s="30">
        <v>21269740.344604127</v>
      </c>
      <c r="G20" s="30">
        <v>22931.638668104453</v>
      </c>
      <c r="H20" s="30">
        <v>18683396.815427154</v>
      </c>
    </row>
    <row r="21" spans="1:8" x14ac:dyDescent="0.2">
      <c r="A21" s="30" t="s">
        <v>68</v>
      </c>
      <c r="B21" s="30">
        <v>0</v>
      </c>
      <c r="C21" s="30">
        <v>19.1361268975229</v>
      </c>
      <c r="D21" s="30">
        <v>0.48623415113583118</v>
      </c>
      <c r="E21" s="30">
        <v>0.28140976012724422</v>
      </c>
      <c r="F21" s="30">
        <v>1.3995528389592491</v>
      </c>
      <c r="G21" s="30">
        <v>2.5803729087505245E-3</v>
      </c>
      <c r="H21" s="30">
        <v>1.6958613678000689</v>
      </c>
    </row>
    <row r="25" spans="1:8" x14ac:dyDescent="0.2">
      <c r="A25" s="17" t="s">
        <v>175</v>
      </c>
      <c r="B25" s="48" t="s">
        <v>174</v>
      </c>
      <c r="C25" s="48" t="s">
        <v>174</v>
      </c>
      <c r="D25" s="48" t="s">
        <v>174</v>
      </c>
      <c r="E25" s="48" t="s">
        <v>174</v>
      </c>
      <c r="F25" s="48" t="s">
        <v>174</v>
      </c>
      <c r="G25" s="48" t="s">
        <v>174</v>
      </c>
      <c r="H25" s="48" t="s">
        <v>174</v>
      </c>
    </row>
    <row r="26" spans="1:8" x14ac:dyDescent="0.2">
      <c r="A26" s="17" t="s">
        <v>168</v>
      </c>
      <c r="B26" s="17" t="s">
        <v>169</v>
      </c>
      <c r="C26" s="48" t="s">
        <v>170</v>
      </c>
      <c r="D26" s="48" t="s">
        <v>171</v>
      </c>
      <c r="E26" s="48" t="s">
        <v>172</v>
      </c>
      <c r="F26" s="48" t="s">
        <v>127</v>
      </c>
      <c r="G26" s="48" t="s">
        <v>173</v>
      </c>
      <c r="H26" s="48" t="s">
        <v>129</v>
      </c>
    </row>
    <row r="27" spans="1:8" x14ac:dyDescent="0.2">
      <c r="A27" s="47" t="s">
        <v>10</v>
      </c>
      <c r="B27" s="30">
        <v>467816.80000000261</v>
      </c>
      <c r="C27" s="30">
        <v>11018755.479632294</v>
      </c>
      <c r="D27" s="30">
        <v>1616263.5572494173</v>
      </c>
      <c r="E27" s="30">
        <v>4793267.4795996109</v>
      </c>
      <c r="F27" s="30">
        <v>8984275.3361050114</v>
      </c>
      <c r="G27" s="30">
        <v>11043.18682335895</v>
      </c>
      <c r="H27" s="30">
        <v>5666556.7423715731</v>
      </c>
    </row>
    <row r="28" spans="1:8" x14ac:dyDescent="0.2">
      <c r="A28" s="47" t="s">
        <v>144</v>
      </c>
      <c r="B28" s="30">
        <v>107643343.2</v>
      </c>
      <c r="C28" s="30">
        <v>11018755.479632294</v>
      </c>
      <c r="D28" s="30">
        <v>1616263.5572494173</v>
      </c>
      <c r="E28" s="30">
        <v>4793267.4795996109</v>
      </c>
      <c r="F28" s="30">
        <v>8984275.3361050114</v>
      </c>
      <c r="G28" s="30">
        <v>11043.18682335895</v>
      </c>
      <c r="H28" s="30">
        <v>5666556.7423715731</v>
      </c>
    </row>
    <row r="29" spans="1:8" x14ac:dyDescent="0.2">
      <c r="A29" s="47" t="s">
        <v>42</v>
      </c>
      <c r="B29" s="30">
        <v>86728.6</v>
      </c>
      <c r="C29" s="30">
        <v>0.74573505127734652</v>
      </c>
      <c r="D29" s="30">
        <v>0.15657529619262275</v>
      </c>
      <c r="E29" s="30">
        <v>0.22329274937454158</v>
      </c>
      <c r="F29" s="30">
        <v>0.75392759599629455</v>
      </c>
      <c r="G29" s="30">
        <v>1.8928006407470293E-3</v>
      </c>
      <c r="H29" s="30">
        <v>0.7778704047126872</v>
      </c>
    </row>
    <row r="30" spans="1:8" x14ac:dyDescent="0.2">
      <c r="A30" s="47" t="s">
        <v>145</v>
      </c>
      <c r="B30" s="30">
        <v>211083.6</v>
      </c>
      <c r="C30" s="30">
        <v>0.74573505127734696</v>
      </c>
      <c r="D30" s="30">
        <v>0.15657529619262275</v>
      </c>
      <c r="E30" s="30">
        <v>0.22329274937454158</v>
      </c>
      <c r="F30" s="30">
        <v>0.75392759599629455</v>
      </c>
      <c r="G30" s="30">
        <v>1.8928006407470293E-3</v>
      </c>
      <c r="H30" s="30">
        <v>0.7778704047126872</v>
      </c>
    </row>
    <row r="31" spans="1:8" x14ac:dyDescent="0.2">
      <c r="A31" s="30" t="s">
        <v>59</v>
      </c>
      <c r="B31" s="30">
        <v>0</v>
      </c>
      <c r="C31" s="30">
        <v>2719.7256868327318</v>
      </c>
      <c r="D31" s="30">
        <v>15.65466434602483</v>
      </c>
      <c r="E31" s="30">
        <v>34.596428111635966</v>
      </c>
      <c r="F31" s="30">
        <v>510.20211806069682</v>
      </c>
      <c r="G31" s="30">
        <v>0.19478691182100277</v>
      </c>
      <c r="H31" s="30">
        <v>33.22600997996404</v>
      </c>
    </row>
    <row r="32" spans="1:8" x14ac:dyDescent="0.2">
      <c r="A32" s="30" t="s">
        <v>65</v>
      </c>
      <c r="B32" s="30">
        <v>0</v>
      </c>
      <c r="C32" s="30">
        <v>69735037.475485206</v>
      </c>
      <c r="D32" s="30">
        <v>7701094.9926574994</v>
      </c>
      <c r="E32" s="30">
        <v>17124098.336521085</v>
      </c>
      <c r="F32" s="30">
        <v>61938424.028104655</v>
      </c>
      <c r="G32" s="30">
        <v>17341.877787438436</v>
      </c>
      <c r="H32" s="30">
        <v>18683396.815427154</v>
      </c>
    </row>
    <row r="33" spans="1:8" x14ac:dyDescent="0.2">
      <c r="A33" s="30" t="s">
        <v>68</v>
      </c>
      <c r="B33" s="30">
        <v>0</v>
      </c>
      <c r="C33" s="30">
        <v>4.5853853789451549</v>
      </c>
      <c r="D33" s="30">
        <v>0.48623415113583118</v>
      </c>
      <c r="E33" s="30">
        <v>1.520253794218255</v>
      </c>
      <c r="F33" s="30">
        <v>4.1811083796708388</v>
      </c>
      <c r="G33" s="30">
        <v>1.6539262753034992E-3</v>
      </c>
      <c r="H33" s="30">
        <v>1.6958613678000689</v>
      </c>
    </row>
    <row r="37" spans="1:8" x14ac:dyDescent="0.2">
      <c r="A37" s="17" t="s">
        <v>175</v>
      </c>
      <c r="B37" s="50" t="s">
        <v>176</v>
      </c>
      <c r="C37" s="50" t="s">
        <v>176</v>
      </c>
      <c r="D37" s="50" t="s">
        <v>176</v>
      </c>
      <c r="E37" s="50" t="s">
        <v>176</v>
      </c>
      <c r="F37" s="50" t="s">
        <v>176</v>
      </c>
      <c r="G37" s="50" t="s">
        <v>176</v>
      </c>
      <c r="H37" s="50" t="s">
        <v>176</v>
      </c>
    </row>
    <row r="38" spans="1:8" x14ac:dyDescent="0.2">
      <c r="A38" s="17" t="s">
        <v>168</v>
      </c>
      <c r="B38" s="17" t="s">
        <v>169</v>
      </c>
      <c r="C38" s="48" t="s">
        <v>170</v>
      </c>
      <c r="D38" s="48" t="s">
        <v>171</v>
      </c>
      <c r="E38" s="48" t="s">
        <v>172</v>
      </c>
      <c r="F38" s="48" t="s">
        <v>127</v>
      </c>
      <c r="G38" s="48" t="s">
        <v>173</v>
      </c>
      <c r="H38" s="48" t="s">
        <v>129</v>
      </c>
    </row>
    <row r="39" spans="1:8" x14ac:dyDescent="0.2">
      <c r="A39" s="47" t="s">
        <v>10</v>
      </c>
      <c r="B39" s="30">
        <f t="shared" ref="B39:H40" si="0">(B3+B15)/2</f>
        <v>459560.62240000005</v>
      </c>
      <c r="C39" s="30">
        <f t="shared" si="0"/>
        <v>24396973.444164231</v>
      </c>
      <c r="D39" s="30">
        <f t="shared" si="0"/>
        <v>1616263.5572494173</v>
      </c>
      <c r="E39" s="30">
        <f t="shared" si="0"/>
        <v>2856831.7690197127</v>
      </c>
      <c r="F39" s="30">
        <f t="shared" si="0"/>
        <v>4409160.7001475981</v>
      </c>
      <c r="G39" s="30">
        <f t="shared" si="0"/>
        <v>10774.664359275106</v>
      </c>
      <c r="H39" s="30">
        <f t="shared" si="0"/>
        <v>5666556.7423715731</v>
      </c>
    </row>
    <row r="40" spans="1:8" x14ac:dyDescent="0.2">
      <c r="A40" s="47" t="s">
        <v>144</v>
      </c>
      <c r="B40" s="30">
        <f t="shared" si="0"/>
        <v>19380198.062399998</v>
      </c>
      <c r="C40" s="30">
        <f t="shared" si="0"/>
        <v>24396973.444164231</v>
      </c>
      <c r="D40" s="30">
        <f t="shared" si="0"/>
        <v>1616263.5572494173</v>
      </c>
      <c r="E40" s="30">
        <f t="shared" si="0"/>
        <v>2856831.7690197127</v>
      </c>
      <c r="F40" s="30">
        <f t="shared" si="0"/>
        <v>4409160.7001475981</v>
      </c>
      <c r="G40" s="30">
        <f t="shared" si="0"/>
        <v>10774.664359275106</v>
      </c>
      <c r="H40" s="30">
        <f t="shared" si="0"/>
        <v>5666556.7423715731</v>
      </c>
    </row>
    <row r="41" spans="1:8" x14ac:dyDescent="0.2">
      <c r="A41" s="47" t="s">
        <v>42</v>
      </c>
      <c r="B41" s="30">
        <f t="shared" ref="B41:D45" si="1">(B5+B17)/2</f>
        <v>4997.159999999998</v>
      </c>
      <c r="C41" s="30">
        <f t="shared" si="1"/>
        <v>1.6946481217710185</v>
      </c>
      <c r="D41" s="30">
        <f t="shared" si="1"/>
        <v>0.15657529619262275</v>
      </c>
      <c r="E41" s="30">
        <f>(E5+E17)/2</f>
        <v>0.32843673797657136</v>
      </c>
      <c r="F41" s="30">
        <f t="shared" ref="F41:H45" si="2">(F5+F17)/2</f>
        <v>0.39363580766057804</v>
      </c>
      <c r="G41" s="30">
        <f t="shared" si="2"/>
        <v>2.4539175730043201E-3</v>
      </c>
      <c r="H41" s="30">
        <f t="shared" si="2"/>
        <v>0.7778704047126872</v>
      </c>
    </row>
    <row r="42" spans="1:8" x14ac:dyDescent="0.2">
      <c r="A42" s="47" t="s">
        <v>145</v>
      </c>
      <c r="B42" s="30">
        <f t="shared" si="1"/>
        <v>22319.78</v>
      </c>
      <c r="C42" s="30">
        <f t="shared" si="1"/>
        <v>1.6946481217710185</v>
      </c>
      <c r="D42" s="30">
        <f t="shared" si="1"/>
        <v>0.15657529619262275</v>
      </c>
      <c r="E42" s="30">
        <f>(E6+E18)/2</f>
        <v>0.32843673797657136</v>
      </c>
      <c r="F42" s="30">
        <f t="shared" si="2"/>
        <v>0.39363580766057804</v>
      </c>
      <c r="G42" s="30">
        <f t="shared" si="2"/>
        <v>2.4539175730043201E-3</v>
      </c>
      <c r="H42" s="30">
        <f t="shared" si="2"/>
        <v>0.7778704047126872</v>
      </c>
    </row>
    <row r="43" spans="1:8" x14ac:dyDescent="0.2">
      <c r="A43" s="30" t="s">
        <v>59</v>
      </c>
      <c r="B43" s="30">
        <f t="shared" si="1"/>
        <v>0</v>
      </c>
      <c r="C43" s="30">
        <f t="shared" si="1"/>
        <v>7128.3728604070302</v>
      </c>
      <c r="D43" s="30">
        <f t="shared" si="1"/>
        <v>15.65466434602483</v>
      </c>
      <c r="E43" s="30">
        <f>(E7+E19)/2</f>
        <v>19.821441225857189</v>
      </c>
      <c r="F43" s="30">
        <f t="shared" si="2"/>
        <v>218.76633154732593</v>
      </c>
      <c r="G43" s="30">
        <f t="shared" si="2"/>
        <v>0.49768260735204506</v>
      </c>
      <c r="H43" s="30">
        <f t="shared" si="2"/>
        <v>33.22600997996404</v>
      </c>
    </row>
    <row r="44" spans="1:8" x14ac:dyDescent="0.2">
      <c r="A44" s="30" t="s">
        <v>65</v>
      </c>
      <c r="B44" s="30">
        <f t="shared" si="1"/>
        <v>0</v>
      </c>
      <c r="C44" s="30">
        <f t="shared" si="1"/>
        <v>150478766.07236746</v>
      </c>
      <c r="D44" s="30">
        <f t="shared" si="1"/>
        <v>7701094.9926574994</v>
      </c>
      <c r="E44" s="30">
        <f>(E8+E20)/2</f>
        <v>9203497.1477247924</v>
      </c>
      <c r="F44" s="30">
        <f t="shared" si="2"/>
        <v>29109377.01726234</v>
      </c>
      <c r="G44" s="30">
        <f t="shared" si="2"/>
        <v>35251.421041728565</v>
      </c>
      <c r="H44" s="30">
        <f t="shared" si="2"/>
        <v>18683396.815427154</v>
      </c>
    </row>
    <row r="45" spans="1:8" x14ac:dyDescent="0.2">
      <c r="A45" s="30" t="s">
        <v>68</v>
      </c>
      <c r="B45" s="30">
        <f t="shared" si="1"/>
        <v>0</v>
      </c>
      <c r="C45" s="30">
        <f t="shared" si="1"/>
        <v>10.325717478756323</v>
      </c>
      <c r="D45" s="30">
        <f t="shared" si="1"/>
        <v>0.48623415113583118</v>
      </c>
      <c r="E45" s="30">
        <f>(E9+E21)/2</f>
        <v>0.83006886200999752</v>
      </c>
      <c r="F45" s="30">
        <f t="shared" si="2"/>
        <v>1.9157399112494287</v>
      </c>
      <c r="G45" s="30">
        <f t="shared" si="2"/>
        <v>3.6735286724776926E-3</v>
      </c>
      <c r="H45" s="30">
        <f t="shared" si="2"/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baseColWidth="10" defaultColWidth="8.83203125" defaultRowHeight="15" x14ac:dyDescent="0.2"/>
  <cols>
    <col min="2" max="2" width="34.5" customWidth="1"/>
    <col min="3" max="3" width="17.33203125" customWidth="1"/>
    <col min="4" max="4" width="25.1640625" customWidth="1"/>
    <col min="5" max="5" width="20.83203125" style="27" customWidth="1"/>
    <col min="6" max="6" width="23.1640625" customWidth="1"/>
    <col min="7" max="7" width="21.83203125" customWidth="1"/>
    <col min="8" max="8" width="37.1640625" bestFit="1" customWidth="1"/>
    <col min="9" max="9" width="18.1640625" customWidth="1"/>
    <col min="24" max="24" width="10.83203125" customWidth="1"/>
    <col min="25" max="27" width="16.33203125" bestFit="1" customWidth="1"/>
  </cols>
  <sheetData>
    <row r="1" spans="1:9" x14ac:dyDescent="0.2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7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2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7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2">
      <c r="A3" t="str">
        <v>Reference unit</v>
      </c>
      <c r="B3" t="str">
        <v>Reference unit</v>
      </c>
      <c r="C3" t="str">
        <v>kg CO2 eq</v>
      </c>
      <c r="D3" t="str">
        <v>kg CO2 eq</v>
      </c>
      <c r="E3" s="27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2">
      <c r="A4" t="str">
        <v>Kuiper</v>
      </c>
      <c r="B4" t="str">
        <v>Ariane 5 Launches</v>
      </c>
      <c r="C4" s="26">
        <v>25262107.200000141</v>
      </c>
      <c r="D4" s="26">
        <v>5812740532.8000002</v>
      </c>
      <c r="E4" s="27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2">
      <c r="A5" t="str">
        <v>Kuiper</v>
      </c>
      <c r="B5" t="str">
        <v>Ariane 5 Production</v>
      </c>
      <c r="C5" s="26">
        <v>595012795.90014386</v>
      </c>
      <c r="D5" s="26">
        <v>595012795.90014386</v>
      </c>
      <c r="E5" s="27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2">
      <c r="A6" t="str">
        <v>Kuiper</v>
      </c>
      <c r="B6" t="str">
        <v>Ariane 5 AIT</v>
      </c>
      <c r="C6" s="26">
        <v>87278232.091468528</v>
      </c>
      <c r="D6" s="26">
        <v>87278232.091468528</v>
      </c>
      <c r="E6" s="27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2">
      <c r="A7" t="str">
        <v>Kuiper</v>
      </c>
      <c r="B7" t="str">
        <v>Ariane 5 Propellant Production</v>
      </c>
      <c r="C7" s="26">
        <v>258836443.898379</v>
      </c>
      <c r="D7" s="26">
        <v>258836443.898379</v>
      </c>
      <c r="E7" s="27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2">
      <c r="A8" t="str">
        <v>Kuiper</v>
      </c>
      <c r="B8" t="str">
        <v>SCHD of Ariane 5 Propellant</v>
      </c>
      <c r="C8" s="26">
        <v>485150868.1496706</v>
      </c>
      <c r="D8" s="26">
        <v>485150868.1496706</v>
      </c>
      <c r="E8" s="27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2">
      <c r="A9" t="str">
        <v>Kuiper</v>
      </c>
      <c r="B9" t="str">
        <v>Transportation of Ariane 5</v>
      </c>
      <c r="C9" s="26">
        <v>596332.08846138336</v>
      </c>
      <c r="D9" s="26">
        <v>596332.08846138336</v>
      </c>
      <c r="E9" s="27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2">
      <c r="A10" t="str">
        <v>Kuiper</v>
      </c>
      <c r="B10" t="str">
        <v>Ariane 5 Launch Campaign</v>
      </c>
      <c r="C10" s="26">
        <v>305994064.08806497</v>
      </c>
      <c r="D10" s="26">
        <v>305994064.08806497</v>
      </c>
      <c r="E10" s="27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s="2" customFormat="1" x14ac:dyDescent="0.2">
      <c r="A11" s="2" t="str">
        <v>Starlink</v>
      </c>
      <c r="B11" s="2" t="str">
        <v>Falcon 9 Launches</v>
      </c>
      <c r="C11" s="28">
        <v>304401509.1212461</v>
      </c>
      <c r="D11" s="28">
        <v>1977942961.2047997</v>
      </c>
      <c r="E11" s="29">
        <v>505951.31999999977</v>
      </c>
      <c r="F11" s="28">
        <v>2276780.94</v>
      </c>
      <c r="G11" s="28">
        <v>0</v>
      </c>
      <c r="H11" s="28">
        <v>0</v>
      </c>
      <c r="I11" s="28">
        <v>0</v>
      </c>
    </row>
    <row r="12" spans="1:9" s="2" customFormat="1" x14ac:dyDescent="0.2">
      <c r="A12" s="2" t="str">
        <v>Starlink</v>
      </c>
      <c r="B12" s="2" t="str">
        <v>Falcon 9 Production</v>
      </c>
      <c r="C12" s="28">
        <v>304401509.1212461</v>
      </c>
      <c r="D12" s="28">
        <v>304401509.1212461</v>
      </c>
      <c r="E12" s="29">
        <v>20.533410038395193</v>
      </c>
      <c r="F12" s="28">
        <v>20.533410038395193</v>
      </c>
      <c r="G12" s="28">
        <v>131966.94671489566</v>
      </c>
      <c r="H12" s="28">
        <v>1498766521.1906075</v>
      </c>
      <c r="I12" s="28">
        <v>112.13279643924123</v>
      </c>
    </row>
    <row r="13" spans="1:9" s="2" customFormat="1" x14ac:dyDescent="0.2">
      <c r="A13" s="2" t="str">
        <v>Starlink</v>
      </c>
      <c r="B13" s="2" t="str">
        <v>Falcon 9 AIT</v>
      </c>
      <c r="C13" s="28">
        <v>119603503.23645689</v>
      </c>
      <c r="D13" s="28">
        <v>119603503.23645689</v>
      </c>
      <c r="E13" s="29">
        <v>11.586571918254084</v>
      </c>
      <c r="F13" s="28">
        <v>11.586571918254084</v>
      </c>
      <c r="G13" s="28">
        <v>1158.4451616058375</v>
      </c>
      <c r="H13" s="28">
        <v>569881029.45665491</v>
      </c>
      <c r="I13" s="28">
        <v>35.981327184051509</v>
      </c>
    </row>
    <row r="14" spans="1:9" s="2" customFormat="1" x14ac:dyDescent="0.2">
      <c r="A14" s="2" t="str">
        <v>Starlink</v>
      </c>
      <c r="B14" s="2" t="str">
        <v>Falcon 9 Propellant Production</v>
      </c>
      <c r="C14" s="28">
        <v>351111747.05649108</v>
      </c>
      <c r="D14" s="28">
        <v>351111747.05649108</v>
      </c>
      <c r="E14" s="29">
        <v>40.468724318488675</v>
      </c>
      <c r="F14" s="28">
        <v>40.468724318488675</v>
      </c>
      <c r="G14" s="28">
        <v>2436.5707651715225</v>
      </c>
      <c r="H14" s="28">
        <v>1131678388.6168551</v>
      </c>
      <c r="I14" s="28">
        <v>102.02586932806355</v>
      </c>
    </row>
    <row r="15" spans="1:9" s="2" customFormat="1" x14ac:dyDescent="0.2">
      <c r="A15" s="2" t="str">
        <v>Starlink</v>
      </c>
      <c r="B15" s="2" t="str">
        <v>SCHD of Falcon 9 Propellant</v>
      </c>
      <c r="C15" s="28">
        <v>414029327.84313387</v>
      </c>
      <c r="D15" s="28">
        <v>414029327.84313387</v>
      </c>
      <c r="E15" s="29">
        <v>36.957303083202042</v>
      </c>
      <c r="F15" s="28">
        <v>36.957303083202042</v>
      </c>
      <c r="G15" s="28">
        <v>20554.015418601182</v>
      </c>
      <c r="H15" s="28">
        <v>2734227013.054121</v>
      </c>
      <c r="I15" s="28">
        <v>179.96259678193101</v>
      </c>
    </row>
    <row r="16" spans="1:9" s="2" customFormat="1" x14ac:dyDescent="0.2">
      <c r="A16" s="2" t="str">
        <v>Starlink</v>
      </c>
      <c r="B16" s="2" t="str">
        <v>Transportation of Falcon 9 by truck</v>
      </c>
      <c r="C16" s="28">
        <v>1274333.6433872997</v>
      </c>
      <c r="D16" s="28">
        <v>1274333.6433872997</v>
      </c>
      <c r="E16" s="29">
        <v>0.26405299983326103</v>
      </c>
      <c r="F16" s="28">
        <v>0.26405299983326103</v>
      </c>
      <c r="G16" s="28">
        <v>61.928501379508617</v>
      </c>
      <c r="H16" s="28">
        <v>3520269.0527360979</v>
      </c>
      <c r="I16" s="28">
        <v>0.35273464827915968</v>
      </c>
    </row>
    <row r="17" spans="1:9" s="2" customFormat="1" x14ac:dyDescent="0.2">
      <c r="A17" s="2" t="str">
        <v>Starlink</v>
      </c>
      <c r="B17" s="2" t="str">
        <v>Falcon 9 Launch Campaign</v>
      </c>
      <c r="C17" s="28">
        <v>419325198.93549639</v>
      </c>
      <c r="D17" s="28">
        <v>419325198.93549639</v>
      </c>
      <c r="E17" s="29">
        <v>57.562409948738853</v>
      </c>
      <c r="F17" s="28">
        <v>57.562409948738853</v>
      </c>
      <c r="G17" s="28">
        <v>2458.7247385173391</v>
      </c>
      <c r="H17" s="28">
        <v>1382571364.3416095</v>
      </c>
      <c r="I17" s="28">
        <v>125.4937412172051</v>
      </c>
    </row>
    <row r="18" spans="1:9" x14ac:dyDescent="0.2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7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2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7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2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7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2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7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2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7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2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7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2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7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2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7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2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7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2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7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2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baseColWidth="10" defaultColWidth="8.83203125" defaultRowHeight="15" x14ac:dyDescent="0.2"/>
  <cols>
    <col min="1" max="1" width="14.5" customWidth="1"/>
  </cols>
  <sheetData>
    <row r="1" spans="1:13" x14ac:dyDescent="0.2">
      <c r="B1" s="55"/>
      <c r="C1" s="55"/>
      <c r="D1" s="55"/>
      <c r="E1" s="55"/>
      <c r="F1" s="55"/>
      <c r="G1" s="56" t="s">
        <v>155</v>
      </c>
      <c r="H1" s="56"/>
      <c r="I1" s="56"/>
      <c r="J1" s="56"/>
      <c r="K1" s="56"/>
      <c r="L1" s="56"/>
      <c r="M1" s="56"/>
    </row>
    <row r="2" spans="1:13" x14ac:dyDescent="0.2">
      <c r="A2" s="30" t="s">
        <v>147</v>
      </c>
      <c r="B2" s="31">
        <v>2019</v>
      </c>
      <c r="C2" s="31">
        <v>2020</v>
      </c>
      <c r="D2" s="31">
        <v>2021</v>
      </c>
      <c r="E2" s="31">
        <v>2022</v>
      </c>
      <c r="F2" s="31">
        <v>2023</v>
      </c>
      <c r="G2" s="32">
        <v>2024</v>
      </c>
      <c r="H2" s="32">
        <v>2025</v>
      </c>
      <c r="I2" s="32">
        <v>2026</v>
      </c>
      <c r="J2" s="32">
        <v>2027</v>
      </c>
      <c r="K2" s="32">
        <v>2028</v>
      </c>
      <c r="L2" s="32">
        <v>2029</v>
      </c>
      <c r="M2" s="32">
        <v>2030</v>
      </c>
    </row>
    <row r="3" spans="1:13" x14ac:dyDescent="0.2">
      <c r="A3" s="30" t="s">
        <v>149</v>
      </c>
      <c r="B3" s="31">
        <v>1</v>
      </c>
      <c r="C3" s="31">
        <v>3</v>
      </c>
      <c r="D3" s="31">
        <v>8</v>
      </c>
      <c r="E3" s="31">
        <v>2</v>
      </c>
      <c r="F3" s="31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x14ac:dyDescent="0.2">
      <c r="A4" s="30" t="s">
        <v>150</v>
      </c>
      <c r="B4" s="31"/>
      <c r="C4" s="31"/>
      <c r="D4" s="31"/>
      <c r="E4" s="31"/>
      <c r="F4" s="31">
        <v>3</v>
      </c>
      <c r="G4" s="32">
        <v>3</v>
      </c>
      <c r="H4" s="32">
        <v>3</v>
      </c>
      <c r="I4" s="32">
        <v>3</v>
      </c>
      <c r="J4" s="32">
        <v>3</v>
      </c>
      <c r="K4" s="32">
        <v>3</v>
      </c>
      <c r="L4" s="32">
        <v>3</v>
      </c>
      <c r="M4" s="32">
        <v>3</v>
      </c>
    </row>
    <row r="5" spans="1:13" s="21" customFormat="1" x14ac:dyDescent="0.2">
      <c r="A5" s="33" t="s">
        <v>160</v>
      </c>
      <c r="B5" s="34"/>
      <c r="C5" s="34"/>
      <c r="D5" s="34"/>
      <c r="E5" s="34">
        <v>1</v>
      </c>
      <c r="F5" s="34">
        <v>1</v>
      </c>
      <c r="G5" s="35"/>
      <c r="H5" s="35"/>
      <c r="I5" s="35"/>
      <c r="J5" s="35"/>
      <c r="K5" s="35"/>
      <c r="L5" s="35"/>
      <c r="M5" s="35"/>
    </row>
    <row r="6" spans="1:13" x14ac:dyDescent="0.2">
      <c r="A6" s="30" t="s">
        <v>151</v>
      </c>
      <c r="B6" s="31">
        <v>2</v>
      </c>
      <c r="C6" s="31">
        <v>14</v>
      </c>
      <c r="D6" s="31">
        <v>19</v>
      </c>
      <c r="E6" s="31">
        <v>34</v>
      </c>
      <c r="F6" s="31">
        <v>58</v>
      </c>
      <c r="G6" s="32">
        <v>23</v>
      </c>
      <c r="H6" s="32">
        <v>23</v>
      </c>
      <c r="I6" s="32">
        <v>23</v>
      </c>
      <c r="J6" s="32">
        <v>23</v>
      </c>
      <c r="K6" s="32">
        <v>23</v>
      </c>
      <c r="L6" s="32">
        <v>23</v>
      </c>
      <c r="M6" s="32">
        <v>23</v>
      </c>
    </row>
    <row r="7" spans="1:13" s="21" customFormat="1" x14ac:dyDescent="0.2">
      <c r="A7" s="33" t="s">
        <v>152</v>
      </c>
      <c r="B7" s="34"/>
      <c r="C7" s="34"/>
      <c r="D7" s="34"/>
      <c r="E7" s="34"/>
      <c r="F7" s="34"/>
      <c r="G7" s="35">
        <v>4</v>
      </c>
      <c r="H7" s="35">
        <v>4</v>
      </c>
      <c r="I7" s="35">
        <v>4</v>
      </c>
      <c r="J7" s="35">
        <v>4</v>
      </c>
      <c r="K7" s="35">
        <v>4</v>
      </c>
      <c r="L7" s="35">
        <v>4</v>
      </c>
      <c r="M7" s="35">
        <v>4</v>
      </c>
    </row>
    <row r="8" spans="1:13" s="21" customFormat="1" x14ac:dyDescent="0.2">
      <c r="A8" s="33" t="s">
        <v>153</v>
      </c>
      <c r="B8" s="34"/>
      <c r="C8" s="34"/>
      <c r="D8" s="34"/>
      <c r="E8" s="34"/>
      <c r="F8" s="34"/>
      <c r="G8" s="35">
        <v>4</v>
      </c>
      <c r="H8" s="35">
        <v>4</v>
      </c>
      <c r="I8" s="35">
        <v>4</v>
      </c>
      <c r="J8" s="35">
        <v>4</v>
      </c>
      <c r="K8" s="35">
        <v>4</v>
      </c>
      <c r="L8" s="35">
        <v>4</v>
      </c>
      <c r="M8" s="35">
        <v>4</v>
      </c>
    </row>
    <row r="9" spans="1:13" s="21" customFormat="1" x14ac:dyDescent="0.2">
      <c r="A9" s="33" t="s">
        <v>154</v>
      </c>
      <c r="B9" s="34"/>
      <c r="C9" s="34"/>
      <c r="D9" s="34"/>
      <c r="E9" s="34"/>
      <c r="F9" s="34"/>
      <c r="G9" s="35">
        <v>4</v>
      </c>
      <c r="H9" s="35">
        <v>4</v>
      </c>
      <c r="I9" s="35">
        <v>4</v>
      </c>
      <c r="J9" s="35">
        <v>4</v>
      </c>
      <c r="K9" s="35">
        <v>4</v>
      </c>
      <c r="L9" s="35">
        <v>4</v>
      </c>
      <c r="M9" s="35">
        <v>4</v>
      </c>
    </row>
    <row r="10" spans="1:13" x14ac:dyDescent="0.2">
      <c r="A10" s="30" t="s">
        <v>148</v>
      </c>
      <c r="B10" s="31">
        <v>4</v>
      </c>
      <c r="C10" s="31">
        <v>4</v>
      </c>
      <c r="D10" s="31"/>
      <c r="E10" s="31"/>
      <c r="F10" s="31"/>
      <c r="G10" s="32"/>
      <c r="H10" s="32"/>
      <c r="I10" s="32"/>
      <c r="J10" s="32"/>
      <c r="K10" s="32"/>
      <c r="L10" s="32"/>
      <c r="M10" s="32"/>
    </row>
    <row r="12" spans="1:13" x14ac:dyDescent="0.2">
      <c r="B12" t="s">
        <v>156</v>
      </c>
    </row>
    <row r="13" spans="1:13" x14ac:dyDescent="0.2">
      <c r="B13" t="s">
        <v>157</v>
      </c>
    </row>
    <row r="14" spans="1:13" x14ac:dyDescent="0.2">
      <c r="B14" t="s">
        <v>158</v>
      </c>
    </row>
    <row r="15" spans="1:13" x14ac:dyDescent="0.2">
      <c r="B15" t="s">
        <v>159</v>
      </c>
    </row>
    <row r="19" spans="1:1" x14ac:dyDescent="0.2">
      <c r="A19" t="s">
        <v>161</v>
      </c>
    </row>
    <row r="20" spans="1:1" x14ac:dyDescent="0.2">
      <c r="A20" t="s">
        <v>162</v>
      </c>
    </row>
    <row r="21" spans="1:1" x14ac:dyDescent="0.2">
      <c r="A21" t="s">
        <v>163</v>
      </c>
    </row>
    <row r="22" spans="1:1" x14ac:dyDescent="0.2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baseColWidth="10" defaultRowHeight="15" x14ac:dyDescent="0.2"/>
  <sheetData>
    <row r="1" spans="1:11" x14ac:dyDescent="0.2">
      <c r="A1" s="57">
        <v>2019</v>
      </c>
      <c r="B1" s="57"/>
      <c r="C1" s="57">
        <v>2020</v>
      </c>
      <c r="D1" s="57"/>
      <c r="E1" s="57">
        <v>2021</v>
      </c>
      <c r="F1" s="57"/>
      <c r="G1" s="57">
        <v>2022</v>
      </c>
      <c r="H1" s="57"/>
      <c r="J1">
        <v>2023</v>
      </c>
      <c r="K1" t="s">
        <v>165</v>
      </c>
    </row>
    <row r="2" spans="1:11" x14ac:dyDescent="0.2">
      <c r="A2" s="43">
        <v>45413</v>
      </c>
      <c r="B2" s="45">
        <v>60</v>
      </c>
      <c r="C2" s="40">
        <v>44933</v>
      </c>
      <c r="D2" s="39">
        <v>60</v>
      </c>
      <c r="E2" s="41">
        <v>45045</v>
      </c>
      <c r="F2" s="42">
        <v>60</v>
      </c>
      <c r="G2" s="37">
        <v>45037</v>
      </c>
      <c r="H2" s="38">
        <v>53</v>
      </c>
      <c r="I2" s="36">
        <v>45035</v>
      </c>
      <c r="J2">
        <v>21</v>
      </c>
      <c r="K2" t="s">
        <v>166</v>
      </c>
    </row>
    <row r="3" spans="1:11" x14ac:dyDescent="0.2">
      <c r="A3" s="44">
        <v>45241</v>
      </c>
      <c r="B3" s="45">
        <v>60</v>
      </c>
      <c r="C3" s="40">
        <v>44955</v>
      </c>
      <c r="D3" s="39">
        <v>60</v>
      </c>
      <c r="E3" s="41">
        <v>45023</v>
      </c>
      <c r="F3" s="42">
        <v>60</v>
      </c>
      <c r="G3" s="37">
        <v>45045</v>
      </c>
      <c r="H3" s="38">
        <v>53</v>
      </c>
      <c r="I3" s="36">
        <v>45043</v>
      </c>
      <c r="J3">
        <v>46</v>
      </c>
      <c r="K3" t="s">
        <v>166</v>
      </c>
    </row>
    <row r="4" spans="1:11" x14ac:dyDescent="0.2">
      <c r="C4" s="40">
        <v>44974</v>
      </c>
      <c r="D4" s="39">
        <v>60</v>
      </c>
      <c r="E4" s="41">
        <v>45278</v>
      </c>
      <c r="F4" s="42">
        <v>52</v>
      </c>
      <c r="G4" s="37">
        <v>45148</v>
      </c>
      <c r="H4" s="38">
        <v>52</v>
      </c>
      <c r="I4" s="36">
        <v>45149</v>
      </c>
      <c r="J4">
        <v>22</v>
      </c>
      <c r="K4" t="s">
        <v>166</v>
      </c>
    </row>
    <row r="5" spans="1:11" x14ac:dyDescent="0.2">
      <c r="C5" s="40">
        <v>45003</v>
      </c>
      <c r="D5" s="39">
        <v>60</v>
      </c>
      <c r="E5" s="41">
        <v>45262</v>
      </c>
      <c r="F5" s="42">
        <v>48</v>
      </c>
      <c r="G5" s="37">
        <v>45150</v>
      </c>
      <c r="H5" s="38">
        <v>46</v>
      </c>
      <c r="I5" s="36">
        <v>45155</v>
      </c>
      <c r="J5">
        <v>22</v>
      </c>
      <c r="K5" t="s">
        <v>166</v>
      </c>
    </row>
    <row r="6" spans="1:11" x14ac:dyDescent="0.2">
      <c r="C6" s="40">
        <v>45038</v>
      </c>
      <c r="D6" s="39">
        <v>60</v>
      </c>
      <c r="E6" s="41">
        <v>44973</v>
      </c>
      <c r="F6" s="42">
        <v>60</v>
      </c>
      <c r="G6" s="37">
        <v>45157</v>
      </c>
      <c r="H6" s="38">
        <v>53</v>
      </c>
      <c r="I6" s="36">
        <v>45160</v>
      </c>
      <c r="J6">
        <v>21</v>
      </c>
      <c r="K6" t="s">
        <v>166</v>
      </c>
    </row>
    <row r="7" spans="1:11" x14ac:dyDescent="0.2">
      <c r="C7" s="40">
        <v>45090</v>
      </c>
      <c r="D7" s="39">
        <v>58</v>
      </c>
      <c r="E7" s="41">
        <v>44961</v>
      </c>
      <c r="F7" s="42">
        <v>60</v>
      </c>
      <c r="G7" s="37">
        <v>45166</v>
      </c>
      <c r="H7" s="38">
        <v>54</v>
      </c>
      <c r="I7" s="36">
        <v>45165</v>
      </c>
      <c r="J7">
        <v>22</v>
      </c>
      <c r="K7" t="s">
        <v>166</v>
      </c>
    </row>
    <row r="8" spans="1:11" x14ac:dyDescent="0.2">
      <c r="C8" s="40">
        <v>45081</v>
      </c>
      <c r="D8" s="39">
        <v>60</v>
      </c>
      <c r="E8" s="41">
        <v>44946</v>
      </c>
      <c r="F8" s="42">
        <v>60</v>
      </c>
      <c r="G8" s="37">
        <v>45169</v>
      </c>
      <c r="H8" s="38">
        <v>46</v>
      </c>
      <c r="I8" s="36">
        <v>45145</v>
      </c>
      <c r="J8">
        <v>22</v>
      </c>
      <c r="K8" t="s">
        <v>166</v>
      </c>
    </row>
    <row r="9" spans="1:11" x14ac:dyDescent="0.2">
      <c r="C9" s="40">
        <v>45156</v>
      </c>
      <c r="D9" s="39">
        <v>58</v>
      </c>
      <c r="E9" s="41">
        <v>44950</v>
      </c>
      <c r="F9" s="42">
        <v>10</v>
      </c>
      <c r="G9" s="37">
        <v>45277</v>
      </c>
      <c r="H9" s="38">
        <v>54</v>
      </c>
      <c r="I9" s="36">
        <v>45146</v>
      </c>
      <c r="J9">
        <v>15</v>
      </c>
      <c r="K9" t="s">
        <v>166</v>
      </c>
    </row>
    <row r="10" spans="1:11" x14ac:dyDescent="0.2">
      <c r="C10" s="40">
        <v>45145</v>
      </c>
      <c r="D10" s="39">
        <v>57</v>
      </c>
      <c r="E10" s="41">
        <v>45107</v>
      </c>
      <c r="F10" s="42">
        <v>3</v>
      </c>
      <c r="G10" s="37">
        <v>45288</v>
      </c>
      <c r="H10" s="38">
        <v>54</v>
      </c>
      <c r="I10" s="36">
        <v>44969</v>
      </c>
      <c r="J10">
        <v>55</v>
      </c>
      <c r="K10" t="s">
        <v>166</v>
      </c>
    </row>
    <row r="11" spans="1:11" x14ac:dyDescent="0.2">
      <c r="C11" s="40">
        <v>45172</v>
      </c>
      <c r="D11" s="39">
        <v>60</v>
      </c>
      <c r="E11" s="41">
        <v>44996</v>
      </c>
      <c r="F11" s="42">
        <v>60</v>
      </c>
      <c r="G11" s="37">
        <v>44978</v>
      </c>
      <c r="H11" s="38">
        <v>46</v>
      </c>
      <c r="I11" s="36">
        <v>44974</v>
      </c>
      <c r="J11">
        <v>51</v>
      </c>
      <c r="K11" t="s">
        <v>166</v>
      </c>
    </row>
    <row r="12" spans="1:11" x14ac:dyDescent="0.2">
      <c r="C12" s="40">
        <v>45205</v>
      </c>
      <c r="D12" s="39">
        <v>60</v>
      </c>
      <c r="E12" s="41">
        <v>44999</v>
      </c>
      <c r="F12" s="42">
        <v>60</v>
      </c>
      <c r="G12" s="37">
        <v>44982</v>
      </c>
      <c r="H12" s="38">
        <v>50</v>
      </c>
      <c r="I12" s="36">
        <v>44959</v>
      </c>
      <c r="J12">
        <v>53</v>
      </c>
      <c r="K12" t="s">
        <v>166</v>
      </c>
    </row>
    <row r="13" spans="1:11" x14ac:dyDescent="0.2">
      <c r="C13" s="40">
        <v>45217</v>
      </c>
      <c r="D13" s="39">
        <v>60</v>
      </c>
      <c r="E13" s="41">
        <v>45009</v>
      </c>
      <c r="F13" s="42">
        <v>60</v>
      </c>
      <c r="G13" s="37">
        <v>44960</v>
      </c>
      <c r="H13" s="38">
        <v>49</v>
      </c>
      <c r="I13" s="36">
        <v>44984</v>
      </c>
      <c r="J13">
        <v>21</v>
      </c>
      <c r="K13" t="s">
        <v>166</v>
      </c>
    </row>
    <row r="14" spans="1:11" x14ac:dyDescent="0.2">
      <c r="C14" s="40">
        <v>45223</v>
      </c>
      <c r="D14" s="39">
        <v>60</v>
      </c>
      <c r="E14" s="41">
        <v>44989</v>
      </c>
      <c r="F14" s="42">
        <v>60</v>
      </c>
      <c r="G14" s="37">
        <v>44945</v>
      </c>
      <c r="H14" s="38">
        <v>49</v>
      </c>
      <c r="I14" s="36">
        <v>44945</v>
      </c>
      <c r="J14">
        <v>51</v>
      </c>
      <c r="K14" t="s">
        <v>166</v>
      </c>
    </row>
    <row r="15" spans="1:11" x14ac:dyDescent="0.2">
      <c r="C15" s="40">
        <v>45255</v>
      </c>
      <c r="D15" s="39">
        <v>60</v>
      </c>
      <c r="E15" s="41">
        <v>45061</v>
      </c>
      <c r="F15" s="42">
        <v>52</v>
      </c>
      <c r="G15" s="37">
        <v>44932</v>
      </c>
      <c r="H15" s="38">
        <v>49</v>
      </c>
      <c r="I15" s="36">
        <v>44952</v>
      </c>
      <c r="J15">
        <v>56</v>
      </c>
      <c r="K15" t="s">
        <v>166</v>
      </c>
    </row>
    <row r="16" spans="1:11" x14ac:dyDescent="0.2">
      <c r="E16" s="41">
        <v>45072</v>
      </c>
      <c r="F16" s="42">
        <v>60</v>
      </c>
      <c r="G16" s="37">
        <v>45118</v>
      </c>
      <c r="H16" s="38">
        <v>46</v>
      </c>
      <c r="I16" s="36">
        <v>44957</v>
      </c>
      <c r="J16">
        <v>49</v>
      </c>
      <c r="K16" t="s">
        <v>166</v>
      </c>
    </row>
    <row r="17" spans="5:11" x14ac:dyDescent="0.2">
      <c r="E17" s="41">
        <v>45050</v>
      </c>
      <c r="F17" s="42">
        <v>60</v>
      </c>
      <c r="G17" s="37">
        <v>45124</v>
      </c>
      <c r="H17" s="38">
        <v>53</v>
      </c>
      <c r="I17" s="36">
        <v>45117</v>
      </c>
      <c r="J17">
        <v>22</v>
      </c>
      <c r="K17" t="s">
        <v>166</v>
      </c>
    </row>
    <row r="18" spans="5:11" x14ac:dyDescent="0.2">
      <c r="E18" s="41">
        <v>45055</v>
      </c>
      <c r="F18" s="42">
        <v>60</v>
      </c>
      <c r="G18" s="37">
        <v>45129</v>
      </c>
      <c r="H18" s="38">
        <v>46</v>
      </c>
      <c r="I18" s="36">
        <v>45123</v>
      </c>
      <c r="J18">
        <v>54</v>
      </c>
      <c r="K18" t="s">
        <v>166</v>
      </c>
    </row>
    <row r="19" spans="5:11" x14ac:dyDescent="0.2">
      <c r="E19" s="41">
        <v>45243</v>
      </c>
      <c r="F19" s="42">
        <v>53</v>
      </c>
      <c r="G19" s="37">
        <v>45131</v>
      </c>
      <c r="H19" s="38">
        <v>53</v>
      </c>
      <c r="I19" s="36">
        <v>45127</v>
      </c>
      <c r="J19">
        <v>15</v>
      </c>
      <c r="K19" t="s">
        <v>166</v>
      </c>
    </row>
    <row r="20" spans="5:11" x14ac:dyDescent="0.2">
      <c r="E20" s="41">
        <v>45183</v>
      </c>
      <c r="F20" s="42">
        <v>51</v>
      </c>
      <c r="G20" s="37">
        <v>45114</v>
      </c>
      <c r="H20" s="38">
        <v>53</v>
      </c>
      <c r="I20" s="36">
        <v>45131</v>
      </c>
      <c r="J20">
        <v>22</v>
      </c>
      <c r="K20" t="s">
        <v>166</v>
      </c>
    </row>
    <row r="21" spans="5:11" x14ac:dyDescent="0.2">
      <c r="G21" s="37">
        <v>45094</v>
      </c>
      <c r="H21" s="38">
        <v>53</v>
      </c>
      <c r="I21" s="36">
        <v>45135</v>
      </c>
      <c r="J21">
        <v>22</v>
      </c>
      <c r="K21" t="s">
        <v>166</v>
      </c>
    </row>
    <row r="22" spans="5:11" x14ac:dyDescent="0.2">
      <c r="G22" s="37">
        <v>45004</v>
      </c>
      <c r="H22" s="38">
        <v>53</v>
      </c>
      <c r="I22" s="36">
        <v>45114</v>
      </c>
      <c r="J22">
        <v>48</v>
      </c>
      <c r="K22" t="s">
        <v>166</v>
      </c>
    </row>
    <row r="23" spans="5:11" x14ac:dyDescent="0.2">
      <c r="G23" s="37">
        <v>44988</v>
      </c>
      <c r="H23" s="38">
        <v>47</v>
      </c>
      <c r="I23" s="36">
        <v>45089</v>
      </c>
      <c r="J23">
        <v>52</v>
      </c>
      <c r="K23" t="s">
        <v>166</v>
      </c>
    </row>
    <row r="24" spans="5:11" x14ac:dyDescent="0.2">
      <c r="G24" s="37">
        <v>44994</v>
      </c>
      <c r="H24" s="38">
        <v>48</v>
      </c>
      <c r="I24" s="36">
        <v>45099</v>
      </c>
      <c r="J24">
        <v>47</v>
      </c>
      <c r="K24" t="s">
        <v>166</v>
      </c>
    </row>
    <row r="25" spans="5:11" x14ac:dyDescent="0.2">
      <c r="G25" s="37">
        <v>45059</v>
      </c>
      <c r="H25" s="38">
        <v>53</v>
      </c>
      <c r="I25" s="36">
        <v>45100</v>
      </c>
      <c r="J25">
        <v>56</v>
      </c>
      <c r="K25" t="s">
        <v>166</v>
      </c>
    </row>
    <row r="26" spans="5:11" x14ac:dyDescent="0.2">
      <c r="G26" s="37">
        <v>45060</v>
      </c>
      <c r="H26" s="38">
        <v>53</v>
      </c>
      <c r="I26" s="36">
        <v>45081</v>
      </c>
      <c r="J26">
        <v>22</v>
      </c>
      <c r="K26" t="s">
        <v>166</v>
      </c>
    </row>
    <row r="27" spans="5:11" x14ac:dyDescent="0.2">
      <c r="G27" s="37">
        <v>45064</v>
      </c>
      <c r="H27" s="38">
        <v>53</v>
      </c>
      <c r="I27" s="36">
        <v>45002</v>
      </c>
      <c r="J27">
        <v>52</v>
      </c>
      <c r="K27" t="s">
        <v>166</v>
      </c>
    </row>
    <row r="28" spans="5:11" x14ac:dyDescent="0.2">
      <c r="G28" s="37">
        <v>45052</v>
      </c>
      <c r="H28" s="38">
        <v>53</v>
      </c>
      <c r="I28" s="36">
        <v>45009</v>
      </c>
      <c r="J28">
        <v>56</v>
      </c>
      <c r="K28" t="s">
        <v>166</v>
      </c>
    </row>
    <row r="29" spans="5:11" x14ac:dyDescent="0.2">
      <c r="G29" s="37">
        <v>45219</v>
      </c>
      <c r="H29" s="38">
        <v>54</v>
      </c>
      <c r="I29" s="36">
        <v>45014</v>
      </c>
      <c r="J29">
        <v>56</v>
      </c>
      <c r="K29" t="s">
        <v>166</v>
      </c>
    </row>
    <row r="30" spans="5:11" x14ac:dyDescent="0.2">
      <c r="G30" s="37">
        <v>45227</v>
      </c>
      <c r="H30" s="38">
        <v>53</v>
      </c>
      <c r="I30" s="36">
        <v>44988</v>
      </c>
      <c r="J30">
        <v>51</v>
      </c>
      <c r="K30" t="s">
        <v>166</v>
      </c>
    </row>
    <row r="31" spans="5:11" x14ac:dyDescent="0.2">
      <c r="G31" s="37">
        <v>45204</v>
      </c>
      <c r="H31" s="38">
        <v>52</v>
      </c>
      <c r="I31" s="36">
        <v>45056</v>
      </c>
      <c r="J31">
        <v>51</v>
      </c>
      <c r="K31" t="s">
        <v>166</v>
      </c>
    </row>
    <row r="32" spans="5:11" x14ac:dyDescent="0.2">
      <c r="G32" s="37">
        <v>45180</v>
      </c>
      <c r="H32" s="38">
        <v>34</v>
      </c>
      <c r="I32" s="36">
        <v>45060</v>
      </c>
      <c r="J32">
        <v>56</v>
      </c>
      <c r="K32" t="s">
        <v>166</v>
      </c>
    </row>
    <row r="33" spans="1:11" x14ac:dyDescent="0.2">
      <c r="G33" s="37">
        <v>45188</v>
      </c>
      <c r="H33" s="38">
        <v>54</v>
      </c>
      <c r="I33" s="36">
        <v>45065</v>
      </c>
      <c r="J33">
        <v>22</v>
      </c>
      <c r="K33" t="s">
        <v>166</v>
      </c>
    </row>
    <row r="34" spans="1:11" x14ac:dyDescent="0.2">
      <c r="A34" s="5"/>
      <c r="B34" s="5"/>
      <c r="C34" s="5"/>
      <c r="D34" s="5"/>
      <c r="G34" s="37">
        <v>45193</v>
      </c>
      <c r="H34" s="38">
        <v>52</v>
      </c>
      <c r="I34" s="36">
        <v>45077</v>
      </c>
      <c r="J34">
        <v>52</v>
      </c>
      <c r="K34" t="s">
        <v>166</v>
      </c>
    </row>
    <row r="35" spans="1:11" x14ac:dyDescent="0.2">
      <c r="G35" s="37">
        <v>45174</v>
      </c>
      <c r="H35" s="38">
        <v>51</v>
      </c>
      <c r="I35" s="36">
        <v>45050</v>
      </c>
      <c r="J35">
        <v>56</v>
      </c>
      <c r="K35" t="s">
        <v>166</v>
      </c>
    </row>
    <row r="36" spans="1:11" x14ac:dyDescent="0.2">
      <c r="I36" s="36">
        <v>45170</v>
      </c>
      <c r="J36">
        <v>22</v>
      </c>
      <c r="K36" t="s">
        <v>166</v>
      </c>
    </row>
    <row r="37" spans="1:11" x14ac:dyDescent="0.2">
      <c r="I37" s="36">
        <v>45181</v>
      </c>
      <c r="J37">
        <v>21</v>
      </c>
      <c r="K37" t="s">
        <v>166</v>
      </c>
    </row>
    <row r="38" spans="1:11" x14ac:dyDescent="0.2">
      <c r="I38" s="36">
        <v>45185</v>
      </c>
      <c r="J38">
        <v>22</v>
      </c>
      <c r="K38" t="s">
        <v>166</v>
      </c>
    </row>
    <row r="39" spans="1:11" x14ac:dyDescent="0.2">
      <c r="I39" s="36">
        <v>45189</v>
      </c>
      <c r="J39">
        <v>22</v>
      </c>
      <c r="K39" t="s">
        <v>166</v>
      </c>
    </row>
    <row r="40" spans="1:11" x14ac:dyDescent="0.2">
      <c r="I40" s="36">
        <v>45193</v>
      </c>
      <c r="J40">
        <v>22</v>
      </c>
      <c r="K40" t="s">
        <v>166</v>
      </c>
    </row>
    <row r="41" spans="1:11" x14ac:dyDescent="0.2">
      <c r="I41" s="36">
        <v>45194</v>
      </c>
      <c r="J41">
        <v>21</v>
      </c>
      <c r="K41" t="s">
        <v>166</v>
      </c>
    </row>
    <row r="42" spans="1:11" x14ac:dyDescent="0.2">
      <c r="I42" s="36">
        <v>45173</v>
      </c>
      <c r="J42">
        <v>21</v>
      </c>
      <c r="K42" t="s">
        <v>166</v>
      </c>
    </row>
    <row r="43" spans="1:11" x14ac:dyDescent="0.2">
      <c r="I43" s="36">
        <v>45178</v>
      </c>
      <c r="J43">
        <v>22</v>
      </c>
      <c r="K43" t="s">
        <v>166</v>
      </c>
    </row>
    <row r="44" spans="1:11" x14ac:dyDescent="0.2">
      <c r="I44" s="36">
        <v>45258</v>
      </c>
      <c r="J44">
        <v>23</v>
      </c>
      <c r="K44" t="s">
        <v>166</v>
      </c>
    </row>
    <row r="45" spans="1:11" x14ac:dyDescent="0.2">
      <c r="I45" s="36">
        <v>45252</v>
      </c>
      <c r="J45">
        <v>23</v>
      </c>
      <c r="K45" t="s">
        <v>166</v>
      </c>
    </row>
    <row r="46" spans="1:11" x14ac:dyDescent="0.2">
      <c r="I46" s="36">
        <v>45250</v>
      </c>
      <c r="J46">
        <v>22</v>
      </c>
      <c r="K46" t="s">
        <v>166</v>
      </c>
    </row>
    <row r="47" spans="1:11" x14ac:dyDescent="0.2">
      <c r="I47" s="36">
        <v>45248</v>
      </c>
      <c r="J47">
        <v>23</v>
      </c>
      <c r="K47" t="s">
        <v>166</v>
      </c>
    </row>
    <row r="48" spans="1:11" x14ac:dyDescent="0.2">
      <c r="I48" s="36">
        <v>45238</v>
      </c>
      <c r="J48">
        <v>23</v>
      </c>
      <c r="K48" t="s">
        <v>166</v>
      </c>
    </row>
    <row r="49" spans="1:12" x14ac:dyDescent="0.2">
      <c r="I49" s="36">
        <v>45233</v>
      </c>
      <c r="J49">
        <v>23</v>
      </c>
      <c r="K49" t="s">
        <v>166</v>
      </c>
    </row>
    <row r="50" spans="1:12" x14ac:dyDescent="0.2">
      <c r="I50" s="36">
        <v>45229</v>
      </c>
      <c r="J50">
        <v>23</v>
      </c>
      <c r="K50" t="s">
        <v>166</v>
      </c>
    </row>
    <row r="51" spans="1:12" x14ac:dyDescent="0.2">
      <c r="I51" s="36">
        <v>45228</v>
      </c>
      <c r="J51">
        <v>22</v>
      </c>
      <c r="K51" t="s">
        <v>166</v>
      </c>
    </row>
    <row r="52" spans="1:12" x14ac:dyDescent="0.2">
      <c r="I52" s="36">
        <v>45220</v>
      </c>
      <c r="J52">
        <v>23</v>
      </c>
      <c r="K52" t="s">
        <v>166</v>
      </c>
    </row>
    <row r="53" spans="1:12" x14ac:dyDescent="0.2">
      <c r="I53" s="36">
        <v>45220</v>
      </c>
      <c r="J53">
        <v>21</v>
      </c>
      <c r="K53" t="s">
        <v>166</v>
      </c>
    </row>
    <row r="54" spans="1:12" x14ac:dyDescent="0.2">
      <c r="I54" s="36">
        <v>45216</v>
      </c>
      <c r="J54">
        <v>22</v>
      </c>
      <c r="K54" t="s">
        <v>166</v>
      </c>
    </row>
    <row r="55" spans="1:12" x14ac:dyDescent="0.2">
      <c r="I55" s="36">
        <v>45212</v>
      </c>
      <c r="J55">
        <v>22</v>
      </c>
      <c r="K55" t="s">
        <v>166</v>
      </c>
    </row>
    <row r="56" spans="1:12" x14ac:dyDescent="0.2">
      <c r="I56" s="36">
        <v>45208</v>
      </c>
      <c r="J56">
        <v>21</v>
      </c>
      <c r="K56" t="s">
        <v>166</v>
      </c>
    </row>
    <row r="57" spans="1:12" x14ac:dyDescent="0.2">
      <c r="I57" s="36">
        <v>45207</v>
      </c>
      <c r="J57">
        <v>22</v>
      </c>
      <c r="K57" t="s">
        <v>166</v>
      </c>
    </row>
    <row r="58" spans="1:12" x14ac:dyDescent="0.2">
      <c r="I58" s="36">
        <v>45204</v>
      </c>
      <c r="J58">
        <v>22</v>
      </c>
      <c r="K58" t="s">
        <v>166</v>
      </c>
    </row>
    <row r="59" spans="1:12" x14ac:dyDescent="0.2">
      <c r="I59" s="36">
        <v>45198</v>
      </c>
      <c r="J59">
        <v>22</v>
      </c>
      <c r="K59" t="s">
        <v>166</v>
      </c>
    </row>
    <row r="60" spans="1:12" x14ac:dyDescent="0.2">
      <c r="I60" s="36">
        <v>45262</v>
      </c>
      <c r="J60">
        <v>23</v>
      </c>
      <c r="K60" t="s">
        <v>166</v>
      </c>
    </row>
    <row r="61" spans="1:12" x14ac:dyDescent="0.2">
      <c r="I61" s="36"/>
    </row>
    <row r="62" spans="1:12" x14ac:dyDescent="0.2">
      <c r="I62" s="36"/>
    </row>
    <row r="63" spans="1:12" s="21" customFormat="1" x14ac:dyDescent="0.2">
      <c r="A63" s="21" t="s">
        <v>95</v>
      </c>
      <c r="B63" s="21">
        <f>SUM(B2:B3)</f>
        <v>120</v>
      </c>
      <c r="D63" s="21">
        <f>SUM(D2:D15)</f>
        <v>833</v>
      </c>
      <c r="F63" s="21">
        <f>SUM(F2:F20)</f>
        <v>989</v>
      </c>
      <c r="H63" s="21">
        <f>SUM(H2:H35)</f>
        <v>1722</v>
      </c>
      <c r="J63" s="21">
        <f>SUM(J2:J62)</f>
        <v>1892</v>
      </c>
      <c r="L63" s="21">
        <f>SUM(B63:J63)</f>
        <v>5556</v>
      </c>
    </row>
    <row r="65" spans="1:11" x14ac:dyDescent="0.2">
      <c r="A65" s="36">
        <v>44984</v>
      </c>
      <c r="B65">
        <v>6</v>
      </c>
      <c r="C65" s="36">
        <v>45278</v>
      </c>
      <c r="D65">
        <v>36</v>
      </c>
      <c r="E65" s="36">
        <v>45041</v>
      </c>
      <c r="F65">
        <v>36</v>
      </c>
      <c r="G65" s="36">
        <v>45268</v>
      </c>
      <c r="H65">
        <v>40</v>
      </c>
      <c r="K65" t="s">
        <v>167</v>
      </c>
    </row>
    <row r="66" spans="1:11" x14ac:dyDescent="0.2">
      <c r="C66" s="36">
        <v>44963</v>
      </c>
      <c r="D66">
        <v>34</v>
      </c>
      <c r="E66" s="36">
        <v>45159</v>
      </c>
      <c r="F66">
        <v>34</v>
      </c>
      <c r="G66" s="36">
        <v>44967</v>
      </c>
      <c r="H66">
        <v>34</v>
      </c>
      <c r="K66" t="s">
        <v>167</v>
      </c>
    </row>
    <row r="67" spans="1:11" x14ac:dyDescent="0.2">
      <c r="C67" s="36">
        <v>45006</v>
      </c>
      <c r="D67">
        <v>34</v>
      </c>
      <c r="E67" s="36">
        <v>45287</v>
      </c>
      <c r="F67">
        <v>36</v>
      </c>
      <c r="K67" t="s">
        <v>167</v>
      </c>
    </row>
    <row r="68" spans="1:11" x14ac:dyDescent="0.2">
      <c r="E68" s="36">
        <v>45108</v>
      </c>
      <c r="F68">
        <v>36</v>
      </c>
      <c r="K68" t="s">
        <v>167</v>
      </c>
    </row>
    <row r="69" spans="1:11" x14ac:dyDescent="0.2">
      <c r="E69" s="36">
        <v>45010</v>
      </c>
      <c r="F69">
        <v>36</v>
      </c>
      <c r="K69" t="s">
        <v>167</v>
      </c>
    </row>
    <row r="70" spans="1:11" x14ac:dyDescent="0.2">
      <c r="E70" s="36">
        <v>45074</v>
      </c>
      <c r="F70">
        <v>36</v>
      </c>
      <c r="K70" t="s">
        <v>167</v>
      </c>
    </row>
    <row r="71" spans="1:11" x14ac:dyDescent="0.2">
      <c r="E71" s="36">
        <v>45213</v>
      </c>
      <c r="F71">
        <v>36</v>
      </c>
      <c r="K71" t="s">
        <v>167</v>
      </c>
    </row>
    <row r="72" spans="1:11" x14ac:dyDescent="0.2">
      <c r="E72" s="36">
        <v>45183</v>
      </c>
      <c r="F72">
        <v>34</v>
      </c>
      <c r="K72" t="s">
        <v>167</v>
      </c>
    </row>
    <row r="73" spans="1:11" x14ac:dyDescent="0.2">
      <c r="E73" s="36"/>
      <c r="G73" s="36">
        <v>45221</v>
      </c>
      <c r="H73">
        <v>36</v>
      </c>
      <c r="K73" t="s">
        <v>162</v>
      </c>
    </row>
    <row r="74" spans="1:11" x14ac:dyDescent="0.2">
      <c r="G74" s="36">
        <v>44936</v>
      </c>
      <c r="I74" s="36">
        <v>45011</v>
      </c>
      <c r="J74">
        <v>36</v>
      </c>
      <c r="K74" t="s">
        <v>162</v>
      </c>
    </row>
    <row r="75" spans="1:11" x14ac:dyDescent="0.2">
      <c r="I75" s="36">
        <v>44936</v>
      </c>
      <c r="J75">
        <v>40</v>
      </c>
      <c r="K75" t="s">
        <v>166</v>
      </c>
    </row>
    <row r="76" spans="1:11" x14ac:dyDescent="0.2">
      <c r="I76" s="36">
        <v>44994</v>
      </c>
      <c r="J76">
        <v>40</v>
      </c>
      <c r="K76" t="s">
        <v>166</v>
      </c>
    </row>
    <row r="77" spans="1:11" x14ac:dyDescent="0.2">
      <c r="I77" s="36">
        <v>45066</v>
      </c>
      <c r="J77">
        <v>16</v>
      </c>
      <c r="K77" t="s">
        <v>166</v>
      </c>
    </row>
    <row r="78" spans="1:11" x14ac:dyDescent="0.2">
      <c r="A78" s="21" t="s">
        <v>96</v>
      </c>
      <c r="B78" s="21">
        <f>SUM(B65:B77)</f>
        <v>6</v>
      </c>
      <c r="C78" s="21"/>
      <c r="D78" s="21">
        <f>SUM(D65:D77)</f>
        <v>104</v>
      </c>
      <c r="E78" s="21"/>
      <c r="F78" s="21">
        <f>SUM(F65:F72)</f>
        <v>284</v>
      </c>
      <c r="G78" s="21"/>
      <c r="H78" s="21">
        <f>SUM(H65:H77)</f>
        <v>110</v>
      </c>
      <c r="I78" s="21"/>
      <c r="J78" s="21">
        <f>SUM(J64:J77)</f>
        <v>132</v>
      </c>
      <c r="K78" s="21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Bonface Ogutu Osoro</cp:lastModifiedBy>
  <dcterms:created xsi:type="dcterms:W3CDTF">2023-02-08T12:56:34Z</dcterms:created>
  <dcterms:modified xsi:type="dcterms:W3CDTF">2024-03-03T15:47:01Z</dcterms:modified>
</cp:coreProperties>
</file>