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validation\"/>
    </mc:Choice>
  </mc:AlternateContent>
  <xr:revisionPtr revIDLastSave="0" documentId="13_ncr:1_{332A3C72-E7D1-4438-8ACF-208647FC0FCE}" xr6:coauthVersionLast="47" xr6:coauthVersionMax="47" xr10:uidLastSave="{00000000-0000-0000-0000-000000000000}"/>
  <bookViews>
    <workbookView xWindow="3936" yWindow="1512" windowWidth="23040" windowHeight="12204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F22" i="2"/>
  <c r="D22" i="2"/>
  <c r="E22" i="2"/>
  <c r="C22" i="2"/>
  <c r="B22" i="2"/>
  <c r="J17" i="2"/>
  <c r="I17" i="2"/>
  <c r="G17" i="2"/>
  <c r="B32" i="2"/>
  <c r="C32" i="2" s="1"/>
  <c r="G20" i="2"/>
  <c r="J20" i="2" s="1"/>
  <c r="G18" i="2"/>
  <c r="J18" i="2" s="1"/>
  <c r="G19" i="2"/>
  <c r="J19" i="2" s="1"/>
  <c r="F17" i="2"/>
  <c r="F20" i="2"/>
  <c r="I20" i="2" s="1"/>
  <c r="F18" i="2"/>
  <c r="I18" i="2" s="1"/>
  <c r="F19" i="2"/>
  <c r="I19" i="2" s="1"/>
  <c r="I22" i="2" l="1"/>
  <c r="J22" i="2"/>
  <c r="D148" i="2"/>
  <c r="D149" i="2"/>
  <c r="D150" i="2"/>
  <c r="D147" i="2"/>
  <c r="D140" i="2"/>
  <c r="D142" i="2"/>
  <c r="D139" i="2"/>
  <c r="K124" i="2"/>
  <c r="J124" i="2"/>
  <c r="E121" i="2"/>
  <c r="E127" i="2" s="1"/>
  <c r="I127" i="2"/>
  <c r="I128" i="2" s="1"/>
  <c r="H127" i="2"/>
  <c r="H128" i="2" s="1"/>
  <c r="C127" i="2"/>
  <c r="C128" i="2" s="1"/>
  <c r="B127" i="2"/>
  <c r="B128" i="2" s="1"/>
  <c r="K121" i="2"/>
  <c r="K122" i="2"/>
  <c r="K123" i="2"/>
  <c r="J122" i="2"/>
  <c r="J123" i="2"/>
  <c r="J121" i="2"/>
  <c r="J127" i="2" s="1"/>
  <c r="E122" i="2"/>
  <c r="E123" i="2"/>
  <c r="E124" i="2"/>
  <c r="D122" i="2"/>
  <c r="D123" i="2"/>
  <c r="D124" i="2"/>
  <c r="D121" i="2"/>
  <c r="D127" i="2" s="1"/>
  <c r="C133" i="2"/>
  <c r="E100" i="2"/>
  <c r="E101" i="2"/>
  <c r="E102" i="2"/>
  <c r="E99" i="2"/>
  <c r="E93" i="2"/>
  <c r="E94" i="2"/>
  <c r="E95" i="2"/>
  <c r="E92" i="2"/>
  <c r="E85" i="2"/>
  <c r="E87" i="2"/>
  <c r="E88" i="2"/>
  <c r="E86" i="2"/>
  <c r="E80" i="2"/>
  <c r="E81" i="2"/>
  <c r="E79" i="2"/>
  <c r="E73" i="2"/>
  <c r="E74" i="2"/>
  <c r="E66" i="2"/>
  <c r="E67" i="2"/>
  <c r="E65" i="2"/>
  <c r="E72" i="2"/>
  <c r="E38" i="2"/>
  <c r="E39" i="2"/>
  <c r="E37" i="2"/>
  <c r="E45" i="2"/>
  <c r="E46" i="2"/>
  <c r="E44" i="2"/>
  <c r="E52" i="2"/>
  <c r="E53" i="2"/>
  <c r="E51" i="2"/>
  <c r="E59" i="2"/>
  <c r="E60" i="2"/>
  <c r="E58" i="2"/>
  <c r="E5" i="2"/>
  <c r="E4" i="2"/>
  <c r="E6" i="2"/>
  <c r="I12" i="2"/>
  <c r="I11" i="2"/>
  <c r="G11" i="2"/>
  <c r="E11" i="2"/>
  <c r="I6" i="2"/>
  <c r="G6" i="2"/>
  <c r="K127" i="2" l="1"/>
</calcChain>
</file>

<file path=xl/sharedStrings.xml><?xml version="1.0" encoding="utf-8"?>
<sst xmlns="http://schemas.openxmlformats.org/spreadsheetml/2006/main" count="217" uniqueCount="79">
  <si>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</si>
  <si>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</si>
  <si>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</si>
  <si>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</si>
  <si>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</si>
  <si>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</si>
  <si>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</si>
  <si>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</si>
  <si>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</si>
  <si>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</si>
  <si>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</si>
  <si>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</si>
  <si>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</si>
  <si>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</si>
  <si>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</si>
  <si>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</si>
  <si>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</si>
  <si>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</si>
  <si>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</si>
  <si>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</si>
  <si>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</si>
  <si>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</si>
  <si>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</si>
  <si>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</si>
  <si>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</si>
  <si>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</si>
  <si>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</si>
  <si>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</si>
  <si>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</si>
  <si>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</si>
  <si>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</si>
  <si>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</si>
  <si>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</si>
  <si>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</si>
  <si>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</si>
  <si>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</si>
  <si>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</si>
  <si>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</si>
  <si>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</si>
  <si>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</si>
  <si>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</si>
  <si>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</si>
  <si>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</si>
  <si>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</si>
  <si>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</si>
  <si>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</si>
  <si>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</si>
  <si>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</si>
  <si>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</si>
  <si>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Times BS</t>
  </si>
  <si>
    <t>Times WC</t>
  </si>
  <si>
    <t>Ecotoxicity OneWeb</t>
  </si>
  <si>
    <t>HYC</t>
  </si>
  <si>
    <t>Rocket</t>
  </si>
  <si>
    <t>Times</t>
  </si>
  <si>
    <t>HYD</t>
  </si>
  <si>
    <t>Value</t>
  </si>
  <si>
    <t>Rural_Ruiz_et_al</t>
  </si>
  <si>
    <t>Remote_Ruiz_et_al</t>
  </si>
  <si>
    <t>Comparison against rural (kg CO2eq/subscriber)</t>
  </si>
  <si>
    <t>Comparison against remote (kg CO2eq/subscriber)</t>
  </si>
  <si>
    <t>Mean_LEO</t>
  </si>
  <si>
    <t>Annual per Subscriber Emissions</t>
  </si>
  <si>
    <t>Increase</t>
  </si>
  <si>
    <t>Total  Emissions Climate Change Worst Case</t>
  </si>
  <si>
    <t>Mean_leo_against_geo</t>
  </si>
  <si>
    <t>Worst-case (%)</t>
  </si>
  <si>
    <t>Baseline (%)</t>
  </si>
  <si>
    <t>Planetary boundary (kt)</t>
  </si>
  <si>
    <t>Worst case Sum (kt)</t>
  </si>
  <si>
    <t>Baseline Sum (kt)</t>
  </si>
  <si>
    <t>Baseline HYC (kt)</t>
  </si>
  <si>
    <t>Baseline HYD (kt)</t>
  </si>
  <si>
    <t>Worst Case HYC (kt)</t>
  </si>
  <si>
    <t>Worst Case HYD (kt)</t>
  </si>
  <si>
    <t>Mean_leo</t>
  </si>
  <si>
    <t>LEO is roughly x4 more capacity/subscriber</t>
  </si>
  <si>
    <t>LEO_sum</t>
  </si>
  <si>
    <t>LEO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</si>
</sst>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164" fontId="1" fillId="0" borderId="1" xfId="0" applyNumberFormat="1" applyFont="1" applyBorder="1"/>
    <xf numFmtId="166" fontId="0" fillId="0" borderId="0" xfId="1" applyNumberFormat="1" applyFont="1"/>
    <xf numFmtId="165" fontId="0" fillId="0" borderId="0" xfId="0" applyNumberFormat="1"/>
    <xf numFmtId="0" fontId="1" fillId="0" borderId="0" xfId="0" applyFont="1" applyFill="1" applyBorder="1"/>
    <xf numFmtId="166" fontId="0" fillId="0" borderId="0" xfId="0" applyNumberFormat="1"/>
    <xf numFmtId="165" fontId="1" fillId="0" borderId="1" xfId="1" applyNumberFormat="1" applyFont="1" applyBorder="1"/>
    <xf numFmtId="166" fontId="1" fillId="0" borderId="1" xfId="1" applyNumberFormat="1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6" fontId="7" fillId="0" borderId="1" xfId="1" applyNumberFormat="1" applyFont="1" applyBorder="1" applyAlignment="1">
      <alignment horizontal="left"/>
    </xf>
    <xf numFmtId="10" fontId="7" fillId="0" borderId="1" xfId="2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/>
    <xf numFmtId="0" fontId="4" fillId="0" borderId="0" xfId="0" applyFont="1" applyAlignment="1"/>
    <xf numFmtId="0" fontId="3" fillId="0" borderId="0" xfId="0" applyFont="1" applyAlignment="1"/>
    <xf numFmtId="0" fontId="1" fillId="0" borderId="0" xfId="0" applyFont="1" applyBorder="1"/>
    <xf numFmtId="166" fontId="1" fillId="0" borderId="0" xfId="1" applyNumberFormat="1" applyFont="1" applyBorder="1"/>
    <xf numFmtId="165" fontId="1" fillId="0" borderId="0" xfId="1" applyNumberFormat="1" applyFont="1" applyBorder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6" fontId="7" fillId="0" borderId="0" xfId="1" applyNumberFormat="1" applyFont="1" applyBorder="1" applyAlignment="1">
      <alignment horizontal="left"/>
    </xf>
    <xf numFmtId="10" fontId="7" fillId="0" borderId="0" xfId="2" applyNumberFormat="1" applyFont="1" applyBorder="1" applyAlignment="1">
      <alignment horizontal="left"/>
    </xf>
    <xf numFmtId="167" fontId="7" fillId="0" borderId="0" xfId="2" applyNumberFormat="1" applyFont="1" applyBorder="1" applyAlignment="1">
      <alignment horizontal="right"/>
    </xf>
    <xf numFmtId="167" fontId="3" fillId="0" borderId="0" xfId="2" applyNumberFormat="1" applyFont="1" applyAlignme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N150"/>
  <sheetViews>
    <sheetView tabSelected="1" zoomScale="115" zoomScaleNormal="115" workbookViewId="0">
      <selection activeCell="B26" sqref="B26:B29"/>
    </sheetView>
  </sheetViews>
  <sheetFormatPr defaultColWidth="11.44140625" defaultRowHeight="15.6" x14ac:dyDescent="0.3"/>
  <cols>
    <col min="1" max="1" width="26.109375" style="1" bestFit="1" customWidth="1"/>
    <col min="2" max="2" width="18.6640625" style="1" bestFit="1" customWidth="1"/>
    <col min="3" max="4" width="11.44140625" style="1"/>
    <col min="5" max="5" width="14.109375" style="1" bestFit="1" customWidth="1"/>
    <col min="6" max="6" width="21.44140625" style="1" bestFit="1" customWidth="1"/>
    <col min="7" max="7" width="21.88671875" style="1" bestFit="1" customWidth="1"/>
    <col min="8" max="8" width="30.88671875" style="1" customWidth="1"/>
    <col min="9" max="9" width="15.88671875" style="1" bestFit="1" customWidth="1"/>
    <col min="10" max="10" width="22.109375" style="1" bestFit="1" customWidth="1"/>
    <col min="11" max="11" width="11.44140625" style="1"/>
    <col min="12" max="12" width="5.109375" style="1" bestFit="1" customWidth="1"/>
    <col min="13" max="13" width="25.5546875" style="1" bestFit="1" customWidth="1"/>
    <col min="14" max="16384" width="11.44140625" style="1"/>
  </cols>
  <sheetData>
    <row r="1" spans="1:13" x14ac:dyDescent="0.3">
      <c r="A1" s="42" t="s">
        <v>3</v>
      </c>
      <c r="B1" s="42"/>
      <c r="C1" s="42"/>
      <c r="D1" s="42"/>
      <c r="E1" s="42"/>
      <c r="F1" s="42"/>
      <c r="G1" s="42"/>
      <c r="H1" s="42"/>
      <c r="I1" s="42"/>
      <c r="J1" s="42"/>
    </row>
    <row r="2" spans="1:13" x14ac:dyDescent="0.3">
      <c r="A2" s="3"/>
      <c r="B2" s="3" t="s">
        <v>5</v>
      </c>
      <c r="C2" s="3" t="s">
        <v>6</v>
      </c>
      <c r="D2" s="5"/>
      <c r="E2" s="36" t="s">
        <v>8</v>
      </c>
      <c r="F2" s="36"/>
      <c r="G2" s="36" t="s">
        <v>10</v>
      </c>
      <c r="H2" s="36"/>
      <c r="I2" s="36" t="s">
        <v>12</v>
      </c>
      <c r="J2" s="36"/>
    </row>
    <row r="3" spans="1:13" x14ac:dyDescent="0.3">
      <c r="A3" s="3" t="s">
        <v>2</v>
      </c>
      <c r="B3" s="15">
        <v>172.06854000000001</v>
      </c>
      <c r="C3" s="15">
        <v>372.6927</v>
      </c>
      <c r="D3" s="5"/>
      <c r="E3" s="3"/>
      <c r="F3" s="3"/>
      <c r="G3" s="3"/>
      <c r="H3" s="3"/>
      <c r="I3" s="3"/>
      <c r="J3" s="3"/>
    </row>
    <row r="4" spans="1:13" x14ac:dyDescent="0.3">
      <c r="A4" s="3" t="s">
        <v>0</v>
      </c>
      <c r="B4" s="15">
        <v>313.38037000000003</v>
      </c>
      <c r="C4" s="15">
        <v>617.46826999999996</v>
      </c>
      <c r="D4" s="5"/>
      <c r="E4" s="3">
        <f>((B6-B4)/B6)*100</f>
        <v>-14.342309925016099</v>
      </c>
      <c r="F4" s="3" t="s">
        <v>9</v>
      </c>
      <c r="G4" s="3"/>
      <c r="H4" s="3"/>
      <c r="I4" s="3"/>
      <c r="J4" s="3"/>
    </row>
    <row r="5" spans="1:13" x14ac:dyDescent="0.3">
      <c r="A5" s="3" t="s">
        <v>37</v>
      </c>
      <c r="B5" s="15">
        <v>21.175229999999999</v>
      </c>
      <c r="C5" s="15">
        <v>55.326479999999997</v>
      </c>
      <c r="D5" s="5"/>
      <c r="E5" s="3">
        <f>((B6-B5)/B6)*100</f>
        <v>92.273846918383882</v>
      </c>
      <c r="F5" s="3"/>
      <c r="G5" s="3"/>
      <c r="H5" s="3"/>
      <c r="I5" s="3"/>
      <c r="J5" s="3"/>
    </row>
    <row r="6" spans="1:13" x14ac:dyDescent="0.3">
      <c r="A6" s="3" t="s">
        <v>4</v>
      </c>
      <c r="B6" s="15">
        <v>274.07209999999998</v>
      </c>
      <c r="C6" s="15">
        <v>418.35746</v>
      </c>
      <c r="D6" s="5"/>
      <c r="E6" s="3">
        <f>((B6-B3)/B6)*100</f>
        <v>37.217783203762792</v>
      </c>
      <c r="F6" s="3" t="s">
        <v>7</v>
      </c>
      <c r="G6" s="7">
        <f>((C6-C3)/C6)*100</f>
        <v>10.915249365936967</v>
      </c>
      <c r="H6" s="3" t="s">
        <v>11</v>
      </c>
      <c r="I6" s="3">
        <f>((C4-C6)/C4)*100</f>
        <v>32.246322551926426</v>
      </c>
      <c r="J6" s="3" t="s">
        <v>13</v>
      </c>
    </row>
    <row r="8" spans="1:13" x14ac:dyDescent="0.3">
      <c r="A8" s="40" t="s">
        <v>14</v>
      </c>
      <c r="B8" s="41"/>
      <c r="C8" s="41"/>
      <c r="D8" s="41"/>
      <c r="E8" s="41"/>
      <c r="F8" s="41"/>
      <c r="G8" s="41"/>
      <c r="H8" s="41"/>
      <c r="I8" s="41"/>
      <c r="J8" s="41"/>
    </row>
    <row r="9" spans="1:13" x14ac:dyDescent="0.3">
      <c r="A9" s="5"/>
      <c r="B9" s="5" t="s">
        <v>5</v>
      </c>
      <c r="C9" s="5" t="s">
        <v>6</v>
      </c>
      <c r="D9" s="5"/>
      <c r="E9" s="36" t="s">
        <v>15</v>
      </c>
      <c r="F9" s="36"/>
      <c r="G9" s="36" t="s">
        <v>16</v>
      </c>
      <c r="H9" s="36"/>
      <c r="I9" s="36" t="s">
        <v>12</v>
      </c>
      <c r="J9" s="36"/>
    </row>
    <row r="10" spans="1:13" x14ac:dyDescent="0.3">
      <c r="A10" s="3" t="s">
        <v>2</v>
      </c>
      <c r="B10" s="14">
        <v>2.843</v>
      </c>
      <c r="C10" s="14">
        <v>6.2</v>
      </c>
      <c r="D10" s="3"/>
      <c r="E10" s="3"/>
      <c r="F10" s="3"/>
      <c r="G10" s="3"/>
      <c r="H10" s="3"/>
      <c r="I10" s="3"/>
      <c r="J10" s="3"/>
    </row>
    <row r="11" spans="1:13" x14ac:dyDescent="0.3">
      <c r="A11" s="3" t="s">
        <v>0</v>
      </c>
      <c r="B11" s="14">
        <v>3.359</v>
      </c>
      <c r="C11" s="14">
        <v>6.9</v>
      </c>
      <c r="D11" s="3"/>
      <c r="E11" s="3">
        <f>((B10-B11)/B10)*100</f>
        <v>-18.14984171649666</v>
      </c>
      <c r="F11" s="3" t="s">
        <v>9</v>
      </c>
      <c r="G11" s="3">
        <f>((B11-B12)/B11)*100</f>
        <v>71.211670139922589</v>
      </c>
      <c r="H11" s="3" t="s">
        <v>13</v>
      </c>
      <c r="I11" s="3">
        <f>((C11-C10)/C11)*100</f>
        <v>10.144927536231886</v>
      </c>
      <c r="J11" s="3" t="s">
        <v>17</v>
      </c>
    </row>
    <row r="12" spans="1:13" x14ac:dyDescent="0.3">
      <c r="A12" s="3" t="s">
        <v>1</v>
      </c>
      <c r="B12" s="14">
        <v>0.96699999999999997</v>
      </c>
      <c r="C12" s="14">
        <v>1.5</v>
      </c>
      <c r="D12" s="3"/>
      <c r="E12" s="3"/>
      <c r="F12" s="3"/>
      <c r="G12" s="3"/>
      <c r="H12" s="3"/>
      <c r="I12" s="3">
        <f>((C11-C12)/C11)*100</f>
        <v>78.260869565217391</v>
      </c>
      <c r="J12" s="3" t="s">
        <v>18</v>
      </c>
    </row>
    <row r="13" spans="1:13" x14ac:dyDescent="0.3">
      <c r="A13" s="24"/>
      <c r="B13" s="26"/>
      <c r="C13" s="26"/>
      <c r="D13" s="24"/>
      <c r="E13" s="24"/>
      <c r="F13" s="24"/>
      <c r="G13" s="24"/>
      <c r="H13" s="24"/>
      <c r="I13" s="24"/>
      <c r="J13" s="24"/>
    </row>
    <row r="15" spans="1:13" x14ac:dyDescent="0.3">
      <c r="A15" s="40" t="s">
        <v>19</v>
      </c>
      <c r="B15" s="41"/>
      <c r="C15" s="41"/>
      <c r="D15" s="41"/>
      <c r="E15" s="41"/>
      <c r="F15" s="41"/>
      <c r="G15" s="41"/>
      <c r="H15" s="41"/>
      <c r="I15" s="41"/>
      <c r="J15" s="41"/>
    </row>
    <row r="16" spans="1:13" x14ac:dyDescent="0.3">
      <c r="A16" s="16"/>
      <c r="B16" s="16" t="s">
        <v>71</v>
      </c>
      <c r="C16" s="16" t="s">
        <v>72</v>
      </c>
      <c r="D16" s="16" t="s">
        <v>73</v>
      </c>
      <c r="E16" s="16" t="s">
        <v>74</v>
      </c>
      <c r="F16" s="16" t="s">
        <v>70</v>
      </c>
      <c r="G16" s="16" t="s">
        <v>69</v>
      </c>
      <c r="H16" s="16" t="s">
        <v>68</v>
      </c>
      <c r="I16" s="16" t="s">
        <v>67</v>
      </c>
      <c r="J16" s="16" t="s">
        <v>66</v>
      </c>
      <c r="K16" s="20"/>
      <c r="L16"/>
      <c r="M16"/>
    </row>
    <row r="17" spans="1:13" x14ac:dyDescent="0.3">
      <c r="A17" s="17" t="s">
        <v>0</v>
      </c>
      <c r="B17" s="16">
        <v>0.36</v>
      </c>
      <c r="C17" s="16">
        <v>1.73</v>
      </c>
      <c r="D17" s="16">
        <v>1.59</v>
      </c>
      <c r="E17" s="16">
        <v>4.22</v>
      </c>
      <c r="F17" s="17">
        <f>SUM(B17:C17)</f>
        <v>2.09</v>
      </c>
      <c r="G17" s="17">
        <f>SUM(D17:E17)</f>
        <v>5.81</v>
      </c>
      <c r="H17" s="18">
        <v>539000000</v>
      </c>
      <c r="I17" s="19">
        <f>F17/(H17/1000000)</f>
        <v>3.8775510204081629E-3</v>
      </c>
      <c r="J17" s="19">
        <f>G17/(H17/1000000)</f>
        <v>1.0779220779220779E-2</v>
      </c>
      <c r="K17" s="20"/>
      <c r="L17"/>
      <c r="M17"/>
    </row>
    <row r="18" spans="1:13" x14ac:dyDescent="0.3">
      <c r="A18" s="17" t="s">
        <v>1</v>
      </c>
      <c r="B18" s="16">
        <v>0.08</v>
      </c>
      <c r="C18" s="16">
        <v>0.17</v>
      </c>
      <c r="D18" s="16">
        <v>0.35</v>
      </c>
      <c r="E18" s="16">
        <v>0.42</v>
      </c>
      <c r="F18" s="17">
        <f>SUM(B18:C18)</f>
        <v>0.25</v>
      </c>
      <c r="G18" s="17">
        <f>SUM(D18:E18)</f>
        <v>0.77</v>
      </c>
      <c r="H18" s="18">
        <v>539000000</v>
      </c>
      <c r="I18" s="19">
        <f>F18/(H18/1000000)</f>
        <v>4.6382189239332097E-4</v>
      </c>
      <c r="J18" s="19">
        <f>G18/(H18/1000000)</f>
        <v>1.4285714285714286E-3</v>
      </c>
      <c r="K18" s="20"/>
      <c r="L18"/>
      <c r="M18"/>
    </row>
    <row r="19" spans="1:13" x14ac:dyDescent="0.3">
      <c r="A19" s="17" t="s">
        <v>2</v>
      </c>
      <c r="B19" s="16">
        <v>0.87</v>
      </c>
      <c r="C19" s="16"/>
      <c r="D19" s="16">
        <v>3.91</v>
      </c>
      <c r="E19" s="16"/>
      <c r="F19" s="17">
        <f>SUM(B19:C19)</f>
        <v>0.87</v>
      </c>
      <c r="G19" s="17">
        <f>SUM(D19:E19)</f>
        <v>3.91</v>
      </c>
      <c r="H19" s="18">
        <v>539000000</v>
      </c>
      <c r="I19" s="19">
        <f>F19/(H19/1000000)</f>
        <v>1.6141001855287569E-3</v>
      </c>
      <c r="J19" s="19">
        <f>G19/(H19/1000000)</f>
        <v>7.25417439703154E-3</v>
      </c>
      <c r="K19" s="20"/>
      <c r="L19"/>
      <c r="M19"/>
    </row>
    <row r="20" spans="1:13" x14ac:dyDescent="0.3">
      <c r="A20" s="17" t="s">
        <v>37</v>
      </c>
      <c r="B20" s="16">
        <v>0.05</v>
      </c>
      <c r="C20" s="16">
        <v>0.78</v>
      </c>
      <c r="D20" s="16">
        <v>0.22</v>
      </c>
      <c r="E20" s="16">
        <v>1.9</v>
      </c>
      <c r="F20" s="17">
        <f>SUM(B20:C20)</f>
        <v>0.83000000000000007</v>
      </c>
      <c r="G20" s="17">
        <f>SUM(D20:E20)</f>
        <v>2.12</v>
      </c>
      <c r="H20" s="18">
        <v>539000000</v>
      </c>
      <c r="I20" s="19">
        <f>F20/(H20/1000000)</f>
        <v>1.5398886827458257E-3</v>
      </c>
      <c r="J20" s="19">
        <f>G20/(H20/1000000)</f>
        <v>3.933209647495362E-3</v>
      </c>
      <c r="K20" s="20"/>
      <c r="L20"/>
      <c r="M20"/>
    </row>
    <row r="21" spans="1:13" x14ac:dyDescent="0.3">
      <c r="A21" s="27"/>
      <c r="B21" s="28"/>
      <c r="C21" s="28"/>
      <c r="D21" s="28"/>
      <c r="E21" s="28"/>
      <c r="F21" s="27"/>
      <c r="G21" s="27"/>
      <c r="H21" s="29"/>
      <c r="I21" s="30"/>
      <c r="J21" s="30"/>
      <c r="K21" s="20"/>
      <c r="L21"/>
      <c r="M21"/>
    </row>
    <row r="22" spans="1:13" x14ac:dyDescent="0.3">
      <c r="A22" s="27" t="s">
        <v>77</v>
      </c>
      <c r="B22" s="28">
        <f t="shared" ref="B22:G22" si="0">SUM(B17:B19)</f>
        <v>1.31</v>
      </c>
      <c r="C22" s="28">
        <f t="shared" si="0"/>
        <v>1.9</v>
      </c>
      <c r="D22" s="28">
        <f t="shared" si="0"/>
        <v>5.85</v>
      </c>
      <c r="E22" s="28">
        <f t="shared" si="0"/>
        <v>4.6399999999999997</v>
      </c>
      <c r="F22" s="28">
        <f t="shared" si="0"/>
        <v>3.21</v>
      </c>
      <c r="G22" s="28">
        <f t="shared" si="0"/>
        <v>10.49</v>
      </c>
      <c r="H22" s="31" t="s">
        <v>78</v>
      </c>
      <c r="I22" s="30">
        <f>SUM(I17:I19)</f>
        <v>5.9554730983302408E-3</v>
      </c>
      <c r="J22" s="30">
        <f>SUM(J17:J19)</f>
        <v>1.9461966604823747E-2</v>
      </c>
      <c r="K22" s="20"/>
      <c r="L22"/>
      <c r="M22"/>
    </row>
    <row r="24" spans="1:13" x14ac:dyDescent="0.3">
      <c r="A24" s="22" t="s">
        <v>20</v>
      </c>
      <c r="B24" s="23"/>
      <c r="C24" s="23"/>
      <c r="D24" s="23"/>
      <c r="E24" s="23"/>
      <c r="F24" s="23"/>
      <c r="G24" s="32"/>
      <c r="H24" s="23"/>
      <c r="I24" s="23"/>
      <c r="J24" s="23"/>
    </row>
    <row r="25" spans="1:13" x14ac:dyDescent="0.3">
      <c r="A25" s="5"/>
      <c r="B25" s="5" t="s">
        <v>5</v>
      </c>
      <c r="C25" s="5"/>
      <c r="D25" s="5"/>
      <c r="E25" s="21"/>
      <c r="F25" s="21"/>
    </row>
    <row r="26" spans="1:13" x14ac:dyDescent="0.3">
      <c r="A26" s="3" t="s">
        <v>2</v>
      </c>
      <c r="B26" s="15">
        <v>40</v>
      </c>
      <c r="C26" s="3"/>
      <c r="D26" s="3"/>
      <c r="E26" s="3"/>
      <c r="F26" s="3"/>
    </row>
    <row r="27" spans="1:13" x14ac:dyDescent="0.3">
      <c r="A27" s="3" t="s">
        <v>0</v>
      </c>
      <c r="B27" s="15">
        <v>60</v>
      </c>
      <c r="C27" s="3"/>
      <c r="D27" s="3"/>
      <c r="E27" s="3"/>
      <c r="F27" s="3"/>
    </row>
    <row r="28" spans="1:13" x14ac:dyDescent="0.3">
      <c r="A28" s="3" t="s">
        <v>1</v>
      </c>
      <c r="B28" s="15">
        <v>16</v>
      </c>
      <c r="C28" s="3"/>
      <c r="D28" s="3"/>
      <c r="E28" s="3"/>
      <c r="F28" s="3"/>
    </row>
    <row r="29" spans="1:13" x14ac:dyDescent="0.3">
      <c r="A29" s="3" t="s">
        <v>37</v>
      </c>
      <c r="B29" s="15">
        <v>11</v>
      </c>
      <c r="C29" s="3"/>
      <c r="D29" s="3"/>
      <c r="E29" s="3"/>
      <c r="F29" s="3"/>
    </row>
    <row r="30" spans="1:13" x14ac:dyDescent="0.3">
      <c r="A30" s="24"/>
      <c r="B30" s="25"/>
      <c r="C30" s="24"/>
      <c r="D30" s="24"/>
      <c r="E30" s="24"/>
      <c r="F30" s="24"/>
    </row>
    <row r="31" spans="1:13" x14ac:dyDescent="0.3">
      <c r="A31" s="24"/>
      <c r="B31" s="25" t="s">
        <v>75</v>
      </c>
      <c r="C31" s="24" t="s">
        <v>76</v>
      </c>
      <c r="D31" s="24"/>
      <c r="E31" s="24"/>
      <c r="F31" s="24"/>
    </row>
    <row r="32" spans="1:13" x14ac:dyDescent="0.3">
      <c r="A32" s="24"/>
      <c r="B32" s="25">
        <f>SUM(B26:B28)/3</f>
        <v>38.666666666666664</v>
      </c>
      <c r="C32" s="26">
        <f>B32/B29</f>
        <v>3.5151515151515151</v>
      </c>
      <c r="D32" s="24"/>
      <c r="E32" s="24"/>
      <c r="F32" s="24"/>
    </row>
    <row r="34" spans="1:10" x14ac:dyDescent="0.3">
      <c r="A34" s="40" t="s">
        <v>22</v>
      </c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3">
      <c r="A35" s="5"/>
      <c r="B35" s="5" t="s">
        <v>5</v>
      </c>
      <c r="C35" s="5"/>
      <c r="D35" s="5"/>
      <c r="E35" s="36" t="s">
        <v>15</v>
      </c>
      <c r="F35" s="36"/>
    </row>
    <row r="36" spans="1:10" x14ac:dyDescent="0.3">
      <c r="A36" s="3" t="s">
        <v>2</v>
      </c>
      <c r="B36" s="3">
        <v>46.704996999999999</v>
      </c>
      <c r="C36" s="3"/>
      <c r="D36" s="3"/>
      <c r="E36" s="3"/>
      <c r="F36" s="3"/>
    </row>
    <row r="37" spans="1:10" x14ac:dyDescent="0.3">
      <c r="A37" s="3" t="s">
        <v>0</v>
      </c>
      <c r="B37" s="3">
        <v>70.717664999999997</v>
      </c>
      <c r="C37" s="3"/>
      <c r="D37" s="3"/>
      <c r="E37" s="3">
        <f>((B$36-B37)/B$36)*100</f>
        <v>-51.413487940059177</v>
      </c>
      <c r="F37" s="3" t="s">
        <v>38</v>
      </c>
    </row>
    <row r="38" spans="1:10" x14ac:dyDescent="0.3">
      <c r="A38" s="3" t="s">
        <v>37</v>
      </c>
      <c r="B38" s="3">
        <v>4.6945800000000002</v>
      </c>
      <c r="C38" s="3"/>
      <c r="D38" s="3"/>
      <c r="E38" s="3">
        <f t="shared" ref="E38:E39" si="1">((B$36-B38)/B$36)*100</f>
        <v>89.948441705284765</v>
      </c>
      <c r="F38" s="3" t="s">
        <v>43</v>
      </c>
    </row>
    <row r="39" spans="1:10" x14ac:dyDescent="0.3">
      <c r="A39" s="3" t="s">
        <v>1</v>
      </c>
      <c r="B39" s="3">
        <v>18.606432999999999</v>
      </c>
      <c r="C39" s="3"/>
      <c r="D39" s="3"/>
      <c r="E39" s="3">
        <f t="shared" si="1"/>
        <v>60.161793822618172</v>
      </c>
      <c r="F39" s="3" t="s">
        <v>44</v>
      </c>
    </row>
    <row r="41" spans="1:10" x14ac:dyDescent="0.3">
      <c r="A41" s="40" t="s">
        <v>23</v>
      </c>
      <c r="B41" s="41"/>
      <c r="C41" s="41"/>
      <c r="D41" s="41"/>
      <c r="E41" s="41"/>
      <c r="F41" s="41"/>
      <c r="G41" s="41"/>
      <c r="H41" s="41"/>
      <c r="I41" s="41"/>
      <c r="J41" s="41"/>
    </row>
    <row r="42" spans="1:10" x14ac:dyDescent="0.3">
      <c r="A42" s="5"/>
      <c r="B42" s="5" t="s">
        <v>5</v>
      </c>
      <c r="C42" s="5"/>
      <c r="D42" s="5"/>
      <c r="E42" s="36" t="s">
        <v>15</v>
      </c>
      <c r="F42" s="36"/>
    </row>
    <row r="43" spans="1:10" x14ac:dyDescent="0.3">
      <c r="A43" s="3" t="s">
        <v>2</v>
      </c>
      <c r="B43" s="3">
        <v>258.5</v>
      </c>
      <c r="C43" s="3"/>
      <c r="D43" s="3"/>
      <c r="E43" s="3"/>
      <c r="F43" s="3"/>
    </row>
    <row r="44" spans="1:10" x14ac:dyDescent="0.3">
      <c r="A44" s="3" t="s">
        <v>0</v>
      </c>
      <c r="B44" s="3">
        <v>264.2</v>
      </c>
      <c r="C44" s="3"/>
      <c r="D44" s="3"/>
      <c r="E44" s="3">
        <f>((B$43-B44)/B$43)*100</f>
        <v>-2.2050290135396478</v>
      </c>
      <c r="F44" s="3" t="s">
        <v>38</v>
      </c>
    </row>
    <row r="45" spans="1:10" x14ac:dyDescent="0.3">
      <c r="A45" s="3" t="s">
        <v>37</v>
      </c>
      <c r="B45" s="3">
        <v>12.76</v>
      </c>
      <c r="C45" s="3"/>
      <c r="D45" s="3"/>
      <c r="E45" s="3">
        <f t="shared" ref="E45:E46" si="2">((B$43-B45)/B$43)*100</f>
        <v>95.063829787234042</v>
      </c>
      <c r="F45" s="3" t="s">
        <v>41</v>
      </c>
    </row>
    <row r="46" spans="1:10" x14ac:dyDescent="0.3">
      <c r="A46" s="3" t="s">
        <v>1</v>
      </c>
      <c r="B46" s="3">
        <v>130.30000000000001</v>
      </c>
      <c r="C46" s="3"/>
      <c r="D46" s="3"/>
      <c r="E46" s="3">
        <f t="shared" si="2"/>
        <v>49.593810444874272</v>
      </c>
      <c r="F46" s="3" t="s">
        <v>42</v>
      </c>
    </row>
    <row r="48" spans="1:10" x14ac:dyDescent="0.3">
      <c r="A48" s="40" t="s">
        <v>24</v>
      </c>
      <c r="B48" s="41"/>
      <c r="C48" s="41"/>
      <c r="D48" s="41"/>
      <c r="E48" s="41"/>
      <c r="F48" s="41"/>
      <c r="G48" s="41"/>
      <c r="H48" s="41"/>
      <c r="I48" s="41"/>
      <c r="J48" s="41"/>
    </row>
    <row r="49" spans="1:10" x14ac:dyDescent="0.3">
      <c r="A49" s="5"/>
      <c r="B49" s="5" t="s">
        <v>5</v>
      </c>
      <c r="C49" s="5"/>
      <c r="D49" s="5"/>
      <c r="E49" s="36" t="s">
        <v>15</v>
      </c>
      <c r="F49" s="36"/>
    </row>
    <row r="50" spans="1:10" x14ac:dyDescent="0.3">
      <c r="A50" s="3" t="s">
        <v>2</v>
      </c>
      <c r="B50" s="3">
        <v>23915613</v>
      </c>
      <c r="C50" s="3"/>
      <c r="D50" s="3"/>
      <c r="E50" s="3"/>
      <c r="F50" s="3"/>
    </row>
    <row r="51" spans="1:10" x14ac:dyDescent="0.3">
      <c r="A51" s="3" t="s">
        <v>0</v>
      </c>
      <c r="B51" s="3">
        <v>17869692</v>
      </c>
      <c r="C51" s="3"/>
      <c r="D51" s="3"/>
      <c r="E51" s="3">
        <f>((B$50-B51)/B$50)*100</f>
        <v>25.280225934413643</v>
      </c>
      <c r="F51" s="3" t="s">
        <v>21</v>
      </c>
    </row>
    <row r="52" spans="1:10" x14ac:dyDescent="0.3">
      <c r="A52" s="3" t="s">
        <v>37</v>
      </c>
      <c r="B52" s="3">
        <v>2095387</v>
      </c>
      <c r="C52" s="3"/>
      <c r="D52" s="3"/>
      <c r="E52" s="3">
        <f t="shared" ref="E52:E53" si="3">((B$50-B52)/B$50)*100</f>
        <v>91.238414001765292</v>
      </c>
      <c r="F52" s="3" t="s">
        <v>40</v>
      </c>
    </row>
    <row r="53" spans="1:10" x14ac:dyDescent="0.3">
      <c r="A53" s="3" t="s">
        <v>1</v>
      </c>
      <c r="B53" s="3">
        <v>1961421</v>
      </c>
      <c r="C53" s="3"/>
      <c r="D53" s="3"/>
      <c r="E53" s="3">
        <f t="shared" si="3"/>
        <v>91.798575265455256</v>
      </c>
      <c r="F53" s="3" t="s">
        <v>13</v>
      </c>
    </row>
    <row r="55" spans="1:10" x14ac:dyDescent="0.3">
      <c r="A55" s="40" t="s">
        <v>25</v>
      </c>
      <c r="B55" s="41"/>
      <c r="C55" s="41"/>
      <c r="D55" s="41"/>
      <c r="E55" s="41"/>
      <c r="F55" s="41"/>
      <c r="G55" s="41"/>
      <c r="H55" s="41"/>
      <c r="I55" s="41"/>
      <c r="J55" s="41"/>
    </row>
    <row r="56" spans="1:10" x14ac:dyDescent="0.3">
      <c r="A56" s="5"/>
      <c r="B56" s="5" t="s">
        <v>5</v>
      </c>
      <c r="C56" s="5"/>
      <c r="D56" s="5"/>
      <c r="E56" s="36" t="s">
        <v>15</v>
      </c>
      <c r="F56" s="36"/>
    </row>
    <row r="57" spans="1:10" x14ac:dyDescent="0.3">
      <c r="A57" s="3" t="s">
        <v>2</v>
      </c>
      <c r="B57" s="3">
        <v>1.0240000000000001E-2</v>
      </c>
      <c r="C57" s="3"/>
      <c r="D57" s="3"/>
      <c r="E57" s="3"/>
      <c r="F57" s="3"/>
    </row>
    <row r="58" spans="1:10" x14ac:dyDescent="0.3">
      <c r="A58" s="3" t="s">
        <v>0</v>
      </c>
      <c r="B58" s="3">
        <v>7.3200000000000001E-3</v>
      </c>
      <c r="C58" s="3"/>
      <c r="D58" s="3"/>
      <c r="E58" s="3">
        <f>((B$57-B58)/B$57)*100</f>
        <v>28.515625000000007</v>
      </c>
      <c r="F58" s="3" t="s">
        <v>21</v>
      </c>
    </row>
    <row r="59" spans="1:10" x14ac:dyDescent="0.3">
      <c r="A59" s="3" t="s">
        <v>37</v>
      </c>
      <c r="B59" s="3">
        <v>7.3200000000000001E-3</v>
      </c>
      <c r="C59" s="3"/>
      <c r="D59" s="3"/>
      <c r="E59" s="3">
        <f t="shared" ref="E59:E60" si="4">((B$57-B59)/B$57)*100</f>
        <v>28.515625000000007</v>
      </c>
      <c r="F59" s="3" t="s">
        <v>39</v>
      </c>
    </row>
    <row r="60" spans="1:10" x14ac:dyDescent="0.3">
      <c r="A60" s="3" t="s">
        <v>1</v>
      </c>
      <c r="B60" s="3">
        <v>2.3400000000000001E-3</v>
      </c>
      <c r="C60" s="3"/>
      <c r="D60" s="3"/>
      <c r="E60" s="3">
        <f t="shared" si="4"/>
        <v>77.1484375</v>
      </c>
      <c r="F60" s="3" t="s">
        <v>13</v>
      </c>
    </row>
    <row r="62" spans="1:10" x14ac:dyDescent="0.3">
      <c r="A62" s="40" t="s">
        <v>26</v>
      </c>
      <c r="B62" s="40"/>
      <c r="C62" s="40"/>
      <c r="D62" s="40"/>
      <c r="E62" s="40"/>
      <c r="F62" s="40"/>
      <c r="G62" s="40"/>
      <c r="H62" s="40"/>
      <c r="I62" s="40"/>
      <c r="J62" s="40"/>
    </row>
    <row r="63" spans="1:10" x14ac:dyDescent="0.3">
      <c r="A63" s="5"/>
      <c r="B63" s="5" t="s">
        <v>5</v>
      </c>
      <c r="C63" s="5"/>
      <c r="D63" s="5"/>
      <c r="E63" s="36" t="s">
        <v>15</v>
      </c>
      <c r="F63" s="36"/>
    </row>
    <row r="64" spans="1:10" x14ac:dyDescent="0.3">
      <c r="A64" s="3" t="s">
        <v>2</v>
      </c>
      <c r="B64" s="15">
        <v>1790693767</v>
      </c>
      <c r="C64" s="3"/>
      <c r="D64" s="3"/>
      <c r="E64" s="3"/>
      <c r="F64" s="3"/>
    </row>
    <row r="65" spans="1:10" x14ac:dyDescent="0.3">
      <c r="A65" s="3" t="s">
        <v>0</v>
      </c>
      <c r="B65" s="15">
        <v>1001134463</v>
      </c>
      <c r="C65" s="3"/>
      <c r="D65" s="3"/>
      <c r="E65" s="3">
        <f>((B$64-B65)/B$64)*100</f>
        <v>44.092369033191595</v>
      </c>
      <c r="F65" s="3" t="s">
        <v>21</v>
      </c>
    </row>
    <row r="66" spans="1:10" x14ac:dyDescent="0.3">
      <c r="A66" s="3" t="s">
        <v>37</v>
      </c>
      <c r="B66" s="15">
        <v>3550108263</v>
      </c>
      <c r="C66" s="3"/>
      <c r="D66" s="3"/>
      <c r="E66" s="3">
        <f>((B$64-B66)/B$64)*100</f>
        <v>-98.253231704022568</v>
      </c>
      <c r="F66" s="3" t="s">
        <v>45</v>
      </c>
    </row>
    <row r="67" spans="1:10" x14ac:dyDescent="0.3">
      <c r="A67" s="3" t="s">
        <v>1</v>
      </c>
      <c r="B67" s="15">
        <v>954781037</v>
      </c>
      <c r="C67" s="3"/>
      <c r="D67" s="3"/>
      <c r="E67" s="3">
        <f t="shared" ref="E67" si="5">((B$64-B67)/B$64)*100</f>
        <v>46.680942627081805</v>
      </c>
      <c r="F67" s="3" t="s">
        <v>13</v>
      </c>
    </row>
    <row r="68" spans="1:1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40" t="s">
        <v>27</v>
      </c>
      <c r="B69" s="40"/>
      <c r="C69" s="40"/>
      <c r="D69" s="40"/>
      <c r="E69" s="40"/>
      <c r="F69" s="40"/>
      <c r="G69" s="40"/>
      <c r="H69" s="40"/>
      <c r="I69" s="40"/>
      <c r="J69" s="40"/>
    </row>
    <row r="70" spans="1:10" x14ac:dyDescent="0.3">
      <c r="A70" s="5"/>
      <c r="B70" s="5" t="s">
        <v>5</v>
      </c>
      <c r="C70" s="5"/>
      <c r="D70" s="5"/>
      <c r="E70" s="36" t="s">
        <v>15</v>
      </c>
      <c r="F70" s="36"/>
    </row>
    <row r="71" spans="1:10" x14ac:dyDescent="0.3">
      <c r="A71" s="3" t="s">
        <v>2</v>
      </c>
      <c r="B71" s="8">
        <v>2382827014</v>
      </c>
      <c r="C71" s="3"/>
      <c r="D71" s="3"/>
      <c r="E71" s="3"/>
      <c r="F71" s="3"/>
    </row>
    <row r="72" spans="1:10" x14ac:dyDescent="0.3">
      <c r="A72" s="3" t="s">
        <v>0</v>
      </c>
      <c r="B72" s="8">
        <v>3298803183</v>
      </c>
      <c r="C72" s="3"/>
      <c r="D72" s="3"/>
      <c r="E72" s="3">
        <f>((B$71-B72)/B$71)*100</f>
        <v>-38.440732945291344</v>
      </c>
      <c r="F72" s="3" t="s">
        <v>38</v>
      </c>
    </row>
    <row r="73" spans="1:10" x14ac:dyDescent="0.3">
      <c r="A73" s="3" t="s">
        <v>37</v>
      </c>
      <c r="B73" s="8">
        <v>2636033334</v>
      </c>
      <c r="C73" s="3"/>
      <c r="D73" s="3"/>
      <c r="E73" s="3">
        <f t="shared" ref="E73:E74" si="6">((B$71-B73)/B$71)*100</f>
        <v>-10.626298867367129</v>
      </c>
      <c r="F73" s="3" t="s">
        <v>41</v>
      </c>
    </row>
    <row r="74" spans="1:10" x14ac:dyDescent="0.3">
      <c r="A74" s="3" t="s">
        <v>1</v>
      </c>
      <c r="B74" s="8">
        <v>428206154</v>
      </c>
      <c r="C74" s="3"/>
      <c r="D74" s="3"/>
      <c r="E74" s="3">
        <f t="shared" si="6"/>
        <v>82.029490538585947</v>
      </c>
      <c r="F74" s="3" t="s">
        <v>13</v>
      </c>
    </row>
    <row r="76" spans="1:10" x14ac:dyDescent="0.3">
      <c r="A76" s="40" t="s">
        <v>28</v>
      </c>
      <c r="B76" s="41"/>
      <c r="C76" s="41"/>
      <c r="D76" s="41"/>
      <c r="E76" s="41"/>
      <c r="F76" s="41"/>
      <c r="G76" s="41"/>
      <c r="H76" s="41"/>
      <c r="I76" s="41"/>
      <c r="J76" s="41"/>
    </row>
    <row r="77" spans="1:10" x14ac:dyDescent="0.3">
      <c r="A77" s="5"/>
      <c r="B77" s="5" t="s">
        <v>5</v>
      </c>
      <c r="C77" s="5"/>
      <c r="D77" s="5"/>
      <c r="E77" s="36" t="s">
        <v>15</v>
      </c>
      <c r="F77" s="36"/>
      <c r="G77" s="6"/>
      <c r="H77" s="6"/>
      <c r="I77" s="6"/>
      <c r="J77" s="6"/>
    </row>
    <row r="78" spans="1:10" x14ac:dyDescent="0.3">
      <c r="A78" s="4" t="s">
        <v>2</v>
      </c>
      <c r="B78" s="3">
        <v>1382987191</v>
      </c>
      <c r="C78" s="3"/>
      <c r="D78" s="3"/>
      <c r="E78" s="3"/>
      <c r="F78" s="3"/>
    </row>
    <row r="79" spans="1:10" x14ac:dyDescent="0.3">
      <c r="A79" s="4" t="s">
        <v>0</v>
      </c>
      <c r="B79" s="3">
        <v>6186141597</v>
      </c>
      <c r="C79" s="3"/>
      <c r="D79" s="3"/>
      <c r="E79" s="3">
        <f>((B$78-B79)/B$78)*100</f>
        <v>-347.30288445599928</v>
      </c>
      <c r="F79" s="3" t="s">
        <v>21</v>
      </c>
    </row>
    <row r="80" spans="1:10" x14ac:dyDescent="0.3">
      <c r="A80" s="4" t="s">
        <v>37</v>
      </c>
      <c r="B80" s="3">
        <v>4173520782</v>
      </c>
      <c r="C80" s="3"/>
      <c r="D80" s="3"/>
      <c r="E80" s="3">
        <f t="shared" ref="E80:E81" si="7">((B$78-B80)/B$78)*100</f>
        <v>-201.77580885490647</v>
      </c>
      <c r="F80" s="3" t="s">
        <v>46</v>
      </c>
    </row>
    <row r="81" spans="1:10" x14ac:dyDescent="0.3">
      <c r="A81" s="4" t="s">
        <v>1</v>
      </c>
      <c r="B81" s="3">
        <v>4299937646</v>
      </c>
      <c r="C81" s="3"/>
      <c r="D81" s="3"/>
      <c r="E81" s="3">
        <f t="shared" si="7"/>
        <v>-210.91666459259346</v>
      </c>
      <c r="F81" s="3" t="s">
        <v>47</v>
      </c>
    </row>
    <row r="83" spans="1:10" x14ac:dyDescent="0.3">
      <c r="A83" s="40" t="s">
        <v>29</v>
      </c>
      <c r="B83" s="40"/>
      <c r="C83" s="40"/>
      <c r="D83" s="40"/>
      <c r="E83" s="40"/>
      <c r="F83" s="40"/>
      <c r="G83" s="40"/>
      <c r="H83" s="40"/>
      <c r="I83" s="40"/>
      <c r="J83" s="40"/>
    </row>
    <row r="84" spans="1:10" x14ac:dyDescent="0.3">
      <c r="A84" s="5"/>
      <c r="B84" s="5" t="s">
        <v>5</v>
      </c>
      <c r="C84" s="5"/>
      <c r="D84" s="5"/>
      <c r="E84" s="36" t="s">
        <v>8</v>
      </c>
      <c r="F84" s="36"/>
      <c r="G84" s="6"/>
      <c r="H84" s="6"/>
      <c r="I84" s="6"/>
      <c r="J84" s="6"/>
    </row>
    <row r="85" spans="1:10" x14ac:dyDescent="0.3">
      <c r="A85" s="4" t="s">
        <v>2</v>
      </c>
      <c r="B85" s="3">
        <v>535.2577</v>
      </c>
      <c r="C85" s="3">
        <v>36</v>
      </c>
      <c r="D85" s="3"/>
      <c r="E85" s="3">
        <f>((B88-B85)/ B88)*100</f>
        <v>59.435463451783619</v>
      </c>
      <c r="F85" s="3" t="s">
        <v>48</v>
      </c>
    </row>
    <row r="86" spans="1:10" x14ac:dyDescent="0.3">
      <c r="A86" s="4" t="s">
        <v>0</v>
      </c>
      <c r="B86" s="3">
        <v>1054.4132999999999</v>
      </c>
      <c r="C86" s="3">
        <v>65</v>
      </c>
      <c r="D86" s="3"/>
      <c r="E86" s="3">
        <f>((B$88-B86)/B$88)*100</f>
        <v>20.091225507310885</v>
      </c>
      <c r="F86" s="3" t="s">
        <v>21</v>
      </c>
    </row>
    <row r="87" spans="1:10" x14ac:dyDescent="0.3">
      <c r="A87" s="4" t="s">
        <v>37</v>
      </c>
      <c r="B87" s="3">
        <v>680.80769999999995</v>
      </c>
      <c r="C87" s="3"/>
      <c r="D87" s="3"/>
      <c r="E87" s="3">
        <f t="shared" ref="E87:E88" si="8">((B$88-B87)/B$88)*100</f>
        <v>48.404948067151331</v>
      </c>
      <c r="F87" s="3" t="s">
        <v>39</v>
      </c>
    </row>
    <row r="88" spans="1:10" x14ac:dyDescent="0.3">
      <c r="A88" s="4" t="s">
        <v>1</v>
      </c>
      <c r="B88" s="3">
        <v>1319.5213000000001</v>
      </c>
      <c r="C88" s="3">
        <v>153</v>
      </c>
      <c r="D88" s="3"/>
      <c r="E88" s="3">
        <f t="shared" si="8"/>
        <v>0</v>
      </c>
      <c r="F88" s="3"/>
    </row>
    <row r="90" spans="1:10" x14ac:dyDescent="0.3">
      <c r="A90" s="40" t="s">
        <v>30</v>
      </c>
      <c r="B90" s="40"/>
      <c r="C90" s="40"/>
      <c r="D90" s="40"/>
      <c r="E90" s="40"/>
      <c r="F90" s="40"/>
      <c r="G90" s="40"/>
      <c r="H90" s="40"/>
      <c r="I90" s="40"/>
      <c r="J90" s="40"/>
    </row>
    <row r="91" spans="1:10" x14ac:dyDescent="0.3">
      <c r="A91" s="5"/>
      <c r="B91" s="5" t="s">
        <v>5</v>
      </c>
      <c r="C91" s="5"/>
      <c r="D91" s="5"/>
      <c r="E91" s="5"/>
      <c r="F91" s="5"/>
      <c r="G91" s="6"/>
      <c r="H91" s="6"/>
      <c r="I91" s="6"/>
      <c r="J91" s="6"/>
    </row>
    <row r="92" spans="1:10" x14ac:dyDescent="0.3">
      <c r="A92" s="4" t="s">
        <v>2</v>
      </c>
      <c r="B92" s="3">
        <v>1193.4763</v>
      </c>
      <c r="C92" s="3">
        <v>29</v>
      </c>
      <c r="D92" s="3"/>
      <c r="E92" s="3">
        <f>((B$95-B92)/B$95)*100</f>
        <v>-198.03095887715386</v>
      </c>
      <c r="F92" s="3" t="s">
        <v>48</v>
      </c>
    </row>
    <row r="93" spans="1:10" x14ac:dyDescent="0.3">
      <c r="A93" s="4" t="s">
        <v>0</v>
      </c>
      <c r="B93" s="3">
        <v>1420.0433</v>
      </c>
      <c r="C93" s="3">
        <v>57</v>
      </c>
      <c r="D93" s="3"/>
      <c r="E93" s="3">
        <f t="shared" ref="E93:E95" si="9">((B$95-B93)/B$95)*100</f>
        <v>-254.60852163220827</v>
      </c>
      <c r="F93" s="3" t="s">
        <v>38</v>
      </c>
    </row>
    <row r="94" spans="1:10" x14ac:dyDescent="0.3">
      <c r="A94" s="4" t="s">
        <v>37</v>
      </c>
      <c r="B94" s="3">
        <v>511.6268</v>
      </c>
      <c r="C94" s="3"/>
      <c r="D94" s="3"/>
      <c r="E94" s="3">
        <f t="shared" si="9"/>
        <v>-27.761754289758265</v>
      </c>
      <c r="F94" s="3" t="s">
        <v>43</v>
      </c>
    </row>
    <row r="95" spans="1:10" x14ac:dyDescent="0.3">
      <c r="A95" s="4" t="s">
        <v>1</v>
      </c>
      <c r="B95" s="3">
        <v>400.4538</v>
      </c>
      <c r="C95" s="3">
        <v>125</v>
      </c>
      <c r="D95" s="3"/>
      <c r="E95" s="3">
        <f t="shared" si="9"/>
        <v>0</v>
      </c>
      <c r="F95" s="3"/>
    </row>
    <row r="97" spans="1:10" x14ac:dyDescent="0.3">
      <c r="A97" s="40" t="s">
        <v>31</v>
      </c>
      <c r="B97" s="40"/>
      <c r="C97" s="40"/>
      <c r="D97" s="40"/>
      <c r="E97" s="40"/>
      <c r="F97" s="40"/>
      <c r="G97" s="40"/>
      <c r="H97" s="40"/>
      <c r="I97" s="40"/>
      <c r="J97" s="40"/>
    </row>
    <row r="98" spans="1:10" x14ac:dyDescent="0.3">
      <c r="A98" s="5"/>
      <c r="B98" s="5" t="s">
        <v>5</v>
      </c>
      <c r="C98" s="5"/>
      <c r="D98" s="5"/>
      <c r="E98" s="5"/>
      <c r="F98" s="5"/>
      <c r="G98" s="6"/>
      <c r="H98" s="6"/>
      <c r="I98" s="6"/>
      <c r="J98" s="6"/>
    </row>
    <row r="99" spans="1:10" x14ac:dyDescent="0.3">
      <c r="A99" s="4" t="s">
        <v>2</v>
      </c>
      <c r="B99" s="3">
        <v>1728.7339999999999</v>
      </c>
      <c r="C99" s="3">
        <v>182</v>
      </c>
      <c r="D99" s="3"/>
      <c r="E99" s="3">
        <f>((B$102-B99)/B$102)*100</f>
        <v>-0.50924574431338054</v>
      </c>
      <c r="F99" s="3" t="s">
        <v>48</v>
      </c>
    </row>
    <row r="100" spans="1:10" x14ac:dyDescent="0.3">
      <c r="A100" s="4" t="s">
        <v>0</v>
      </c>
      <c r="B100" s="3">
        <v>2474.4566</v>
      </c>
      <c r="C100" s="3">
        <v>353</v>
      </c>
      <c r="D100" s="3"/>
      <c r="E100" s="3">
        <f t="shared" ref="E100:E102" si="10">((B$102-B100)/B$102)*100</f>
        <v>-43.865838522894883</v>
      </c>
      <c r="F100" s="3" t="s">
        <v>38</v>
      </c>
    </row>
    <row r="101" spans="1:10" x14ac:dyDescent="0.3">
      <c r="A101" s="4" t="s">
        <v>37</v>
      </c>
      <c r="B101" s="3">
        <v>1192.4345000000001</v>
      </c>
      <c r="C101" s="3"/>
      <c r="D101" s="3"/>
      <c r="E101" s="3">
        <f t="shared" si="10"/>
        <v>30.671409138422995</v>
      </c>
      <c r="F101" s="3" t="s">
        <v>39</v>
      </c>
    </row>
    <row r="102" spans="1:10" x14ac:dyDescent="0.3">
      <c r="A102" s="4" t="s">
        <v>1</v>
      </c>
      <c r="B102" s="3">
        <v>1719.9751000000001</v>
      </c>
      <c r="C102" s="3">
        <v>801</v>
      </c>
      <c r="D102" s="3"/>
      <c r="E102" s="3">
        <f t="shared" si="10"/>
        <v>0</v>
      </c>
      <c r="F102" s="3"/>
    </row>
    <row r="103" spans="1:10" x14ac:dyDescent="0.3">
      <c r="A103" s="2"/>
    </row>
    <row r="104" spans="1:10" x14ac:dyDescent="0.3">
      <c r="A104" s="40" t="s">
        <v>32</v>
      </c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1:10" x14ac:dyDescent="0.3">
      <c r="A105" s="5"/>
      <c r="B105" s="5" t="s">
        <v>33</v>
      </c>
      <c r="C105" s="5"/>
      <c r="D105" s="5"/>
      <c r="E105" s="36" t="s">
        <v>34</v>
      </c>
      <c r="F105" s="36"/>
      <c r="G105" s="6"/>
      <c r="H105" s="6"/>
      <c r="I105" s="6"/>
      <c r="J105" s="6"/>
    </row>
    <row r="106" spans="1:10" x14ac:dyDescent="0.3">
      <c r="A106" s="4" t="s">
        <v>2</v>
      </c>
      <c r="B106" s="3">
        <v>608</v>
      </c>
      <c r="C106" s="3"/>
      <c r="D106" s="3"/>
      <c r="E106" s="4" t="s">
        <v>2</v>
      </c>
      <c r="F106" s="3">
        <v>1139</v>
      </c>
    </row>
    <row r="107" spans="1:10" x14ac:dyDescent="0.3">
      <c r="A107" s="4" t="s">
        <v>0</v>
      </c>
      <c r="B107" s="3">
        <v>369</v>
      </c>
      <c r="C107" s="3"/>
      <c r="D107" s="3"/>
      <c r="E107" s="4" t="s">
        <v>0</v>
      </c>
      <c r="F107" s="3">
        <v>1059</v>
      </c>
    </row>
    <row r="108" spans="1:10" x14ac:dyDescent="0.3">
      <c r="A108" s="4" t="s">
        <v>37</v>
      </c>
      <c r="B108" s="3">
        <v>130</v>
      </c>
      <c r="C108" s="3"/>
      <c r="D108" s="3"/>
      <c r="E108" s="4" t="s">
        <v>37</v>
      </c>
      <c r="F108" s="3">
        <v>341</v>
      </c>
    </row>
    <row r="109" spans="1:10" x14ac:dyDescent="0.3">
      <c r="A109" s="4" t="s">
        <v>1</v>
      </c>
      <c r="B109" s="3">
        <v>173</v>
      </c>
      <c r="C109" s="3"/>
      <c r="D109" s="3"/>
      <c r="E109" s="4" t="s">
        <v>1</v>
      </c>
      <c r="F109" s="3">
        <v>255</v>
      </c>
    </row>
    <row r="111" spans="1:10" x14ac:dyDescent="0.3">
      <c r="A111" s="40" t="s">
        <v>35</v>
      </c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 x14ac:dyDescent="0.3">
      <c r="A112" s="5"/>
      <c r="B112" s="5" t="s">
        <v>36</v>
      </c>
      <c r="C112" s="5"/>
      <c r="D112" s="5"/>
      <c r="E112" s="36" t="s">
        <v>34</v>
      </c>
      <c r="F112" s="36"/>
      <c r="G112" s="6"/>
      <c r="H112" s="6"/>
      <c r="I112" s="6"/>
      <c r="J112" s="6"/>
    </row>
    <row r="113" spans="1:14" x14ac:dyDescent="0.3">
      <c r="A113" s="4" t="s">
        <v>2</v>
      </c>
      <c r="B113" s="3">
        <v>30</v>
      </c>
      <c r="C113" s="3"/>
      <c r="D113" s="3"/>
      <c r="E113" s="4" t="s">
        <v>2</v>
      </c>
      <c r="F113" s="3">
        <v>65</v>
      </c>
    </row>
    <row r="114" spans="1:14" x14ac:dyDescent="0.3">
      <c r="A114" s="4" t="s">
        <v>0</v>
      </c>
      <c r="B114" s="3">
        <v>50</v>
      </c>
      <c r="C114" s="3"/>
      <c r="D114" s="3"/>
      <c r="E114" s="4" t="s">
        <v>0</v>
      </c>
      <c r="F114" s="3">
        <v>101</v>
      </c>
    </row>
    <row r="115" spans="1:14" x14ac:dyDescent="0.3">
      <c r="A115" s="4" t="s">
        <v>37</v>
      </c>
      <c r="B115" s="3">
        <v>3</v>
      </c>
      <c r="C115" s="3"/>
      <c r="D115" s="3"/>
      <c r="E115" s="4" t="s">
        <v>37</v>
      </c>
      <c r="F115" s="3">
        <v>9</v>
      </c>
    </row>
    <row r="116" spans="1:14" x14ac:dyDescent="0.3">
      <c r="A116" s="4" t="s">
        <v>1</v>
      </c>
      <c r="B116" s="3">
        <v>45</v>
      </c>
      <c r="C116" s="3"/>
      <c r="D116" s="3"/>
      <c r="E116" s="4" t="s">
        <v>1</v>
      </c>
      <c r="F116" s="3">
        <v>68</v>
      </c>
    </row>
    <row r="119" spans="1:14" x14ac:dyDescent="0.3">
      <c r="A119" s="37" t="s">
        <v>59</v>
      </c>
      <c r="B119" s="38"/>
      <c r="C119" s="38"/>
      <c r="D119" s="38"/>
      <c r="E119" s="39"/>
      <c r="G119" s="37" t="s">
        <v>60</v>
      </c>
      <c r="H119" s="38"/>
      <c r="I119" s="38"/>
      <c r="J119" s="38"/>
      <c r="K119" s="39"/>
    </row>
    <row r="120" spans="1:14" x14ac:dyDescent="0.3">
      <c r="A120" s="5"/>
      <c r="B120" s="5" t="s">
        <v>5</v>
      </c>
      <c r="C120" s="5" t="s">
        <v>6</v>
      </c>
      <c r="D120" s="5" t="s">
        <v>49</v>
      </c>
      <c r="E120" s="5" t="s">
        <v>50</v>
      </c>
      <c r="G120" s="5"/>
      <c r="H120" s="5" t="s">
        <v>5</v>
      </c>
      <c r="I120" s="5" t="s">
        <v>6</v>
      </c>
      <c r="J120" s="5" t="s">
        <v>49</v>
      </c>
      <c r="K120" s="5" t="s">
        <v>50</v>
      </c>
    </row>
    <row r="121" spans="1:14" x14ac:dyDescent="0.3">
      <c r="A121" s="3" t="s">
        <v>0</v>
      </c>
      <c r="B121" s="7">
        <v>313</v>
      </c>
      <c r="C121" s="7">
        <v>617</v>
      </c>
      <c r="D121" s="7">
        <f>B121/$B$125</f>
        <v>9.5426829268292686</v>
      </c>
      <c r="E121" s="7">
        <f>C121/$B$125</f>
        <v>18.810975609756099</v>
      </c>
      <c r="G121" s="3" t="s">
        <v>0</v>
      </c>
      <c r="H121" s="7">
        <v>313</v>
      </c>
      <c r="I121" s="7">
        <v>617</v>
      </c>
      <c r="J121" s="7">
        <f>H121/$H$125</f>
        <v>7.924050632911392</v>
      </c>
      <c r="K121" s="7">
        <f>I121/$H$125</f>
        <v>15.620253164556962</v>
      </c>
    </row>
    <row r="122" spans="1:14" x14ac:dyDescent="0.3">
      <c r="A122" s="3" t="s">
        <v>1</v>
      </c>
      <c r="B122" s="7">
        <v>274</v>
      </c>
      <c r="C122" s="7">
        <v>418</v>
      </c>
      <c r="D122" s="7">
        <f t="shared" ref="D122:D124" si="11">B122/$B$125</f>
        <v>8.3536585365853657</v>
      </c>
      <c r="E122" s="7">
        <f t="shared" ref="E122:E124" si="12">C122/$B$125</f>
        <v>12.74390243902439</v>
      </c>
      <c r="G122" s="3" t="s">
        <v>1</v>
      </c>
      <c r="H122" s="7">
        <v>274</v>
      </c>
      <c r="I122" s="7">
        <v>418</v>
      </c>
      <c r="J122" s="7">
        <f t="shared" ref="J122:K123" si="13">H122/$H$125</f>
        <v>6.9367088607594933</v>
      </c>
      <c r="K122" s="7">
        <f t="shared" si="13"/>
        <v>10.582278481012658</v>
      </c>
    </row>
    <row r="123" spans="1:14" x14ac:dyDescent="0.3">
      <c r="A123" s="3" t="s">
        <v>2</v>
      </c>
      <c r="B123" s="7">
        <v>172</v>
      </c>
      <c r="C123" s="7">
        <v>373</v>
      </c>
      <c r="D123" s="7">
        <f t="shared" si="11"/>
        <v>5.2439024390243905</v>
      </c>
      <c r="E123" s="7">
        <f t="shared" si="12"/>
        <v>11.371951219512196</v>
      </c>
      <c r="G123" s="3" t="s">
        <v>2</v>
      </c>
      <c r="H123" s="7">
        <v>172</v>
      </c>
      <c r="I123" s="7">
        <v>373</v>
      </c>
      <c r="J123" s="7">
        <f t="shared" si="13"/>
        <v>4.3544303797468356</v>
      </c>
      <c r="K123" s="7">
        <f t="shared" si="13"/>
        <v>9.4430379746835449</v>
      </c>
    </row>
    <row r="124" spans="1:14" x14ac:dyDescent="0.3">
      <c r="A124" s="3" t="s">
        <v>37</v>
      </c>
      <c r="B124" s="7">
        <v>21</v>
      </c>
      <c r="C124" s="7">
        <v>55</v>
      </c>
      <c r="D124" s="9">
        <f t="shared" si="11"/>
        <v>0.6402439024390244</v>
      </c>
      <c r="E124" s="9">
        <f t="shared" si="12"/>
        <v>1.6768292682926831</v>
      </c>
      <c r="G124" s="3" t="s">
        <v>37</v>
      </c>
      <c r="H124" s="7">
        <v>21</v>
      </c>
      <c r="I124" s="7">
        <v>55</v>
      </c>
      <c r="J124" s="9">
        <f>H124/$H$125</f>
        <v>0.53164556962025311</v>
      </c>
      <c r="K124" s="9">
        <f>I124/$H$125</f>
        <v>1.3924050632911393</v>
      </c>
    </row>
    <row r="125" spans="1:14" x14ac:dyDescent="0.3">
      <c r="A125" s="3" t="s">
        <v>57</v>
      </c>
      <c r="B125" s="9">
        <v>32.799999999999997</v>
      </c>
      <c r="C125" s="3"/>
      <c r="D125" s="7"/>
      <c r="E125" s="7"/>
      <c r="G125" s="3" t="s">
        <v>58</v>
      </c>
      <c r="H125" s="9">
        <v>39.5</v>
      </c>
      <c r="I125" s="3"/>
      <c r="J125" s="7"/>
      <c r="K125" s="7"/>
    </row>
    <row r="126" spans="1:14" x14ac:dyDescent="0.3">
      <c r="G126"/>
      <c r="H126"/>
      <c r="I126"/>
      <c r="J126"/>
      <c r="K126"/>
    </row>
    <row r="127" spans="1:14" x14ac:dyDescent="0.3">
      <c r="A127" s="1" t="s">
        <v>61</v>
      </c>
      <c r="B127" s="10">
        <f>SUM(B121:B123)/3</f>
        <v>253</v>
      </c>
      <c r="C127" s="10">
        <f t="shared" ref="C127" si="14">SUM(C121:C123)/3</f>
        <v>469.33333333333331</v>
      </c>
      <c r="D127" s="10">
        <f>SUM(D121:D123)/3</f>
        <v>7.7134146341463419</v>
      </c>
      <c r="E127" s="10">
        <f>SUM(E121:E123)/3</f>
        <v>14.308943089430896</v>
      </c>
      <c r="G127" s="1" t="s">
        <v>61</v>
      </c>
      <c r="H127" s="10">
        <f>SUM(H121:H123)/3</f>
        <v>253</v>
      </c>
      <c r="I127" s="10">
        <f t="shared" ref="I127:K127" si="15">SUM(I121:I123)/3</f>
        <v>469.33333333333331</v>
      </c>
      <c r="J127" s="10">
        <f>SUM(J121:J123)/3</f>
        <v>6.40506329113924</v>
      </c>
      <c r="K127" s="10">
        <f t="shared" si="15"/>
        <v>11.881856540084391</v>
      </c>
      <c r="L127"/>
      <c r="M127"/>
      <c r="N127"/>
    </row>
    <row r="128" spans="1:14" x14ac:dyDescent="0.3">
      <c r="A128" s="12" t="s">
        <v>65</v>
      </c>
      <c r="B128" s="13">
        <f>B127/B124</f>
        <v>12.047619047619047</v>
      </c>
      <c r="C128" s="13">
        <f>C127/C124</f>
        <v>8.5333333333333332</v>
      </c>
      <c r="D128" s="11"/>
      <c r="E128" s="11"/>
      <c r="G128" s="12" t="s">
        <v>65</v>
      </c>
      <c r="H128" s="13">
        <f>H127/H124</f>
        <v>12.047619047619047</v>
      </c>
      <c r="I128" s="13">
        <f>I127/I124</f>
        <v>8.5333333333333332</v>
      </c>
      <c r="J128" s="11"/>
      <c r="K128" s="11"/>
      <c r="L128"/>
      <c r="M128"/>
      <c r="N128"/>
    </row>
    <row r="129" spans="1:14" x14ac:dyDescent="0.3">
      <c r="A129"/>
      <c r="B129"/>
      <c r="C129"/>
      <c r="D129"/>
      <c r="E129"/>
      <c r="K129"/>
      <c r="L129"/>
      <c r="M129"/>
      <c r="N129"/>
    </row>
    <row r="130" spans="1:14" x14ac:dyDescent="0.3">
      <c r="B130" s="7"/>
      <c r="G130"/>
      <c r="H130"/>
      <c r="I130"/>
      <c r="J130"/>
      <c r="K130"/>
      <c r="L130"/>
      <c r="M130"/>
      <c r="N130"/>
    </row>
    <row r="131" spans="1:14" x14ac:dyDescent="0.3">
      <c r="A131" s="5"/>
      <c r="B131" s="5" t="s">
        <v>51</v>
      </c>
      <c r="C131" s="5"/>
      <c r="G131"/>
      <c r="H131"/>
      <c r="I131"/>
      <c r="J131"/>
      <c r="K131"/>
      <c r="L131"/>
      <c r="M131"/>
      <c r="N131"/>
    </row>
    <row r="132" spans="1:14" x14ac:dyDescent="0.3">
      <c r="A132" s="5" t="s">
        <v>53</v>
      </c>
      <c r="B132" s="5" t="s">
        <v>56</v>
      </c>
      <c r="C132" s="5" t="s">
        <v>54</v>
      </c>
      <c r="G132"/>
      <c r="H132"/>
      <c r="I132"/>
      <c r="J132"/>
      <c r="K132"/>
      <c r="L132"/>
      <c r="M132"/>
      <c r="N132"/>
    </row>
    <row r="133" spans="1:14" x14ac:dyDescent="0.3">
      <c r="A133" s="3" t="s">
        <v>52</v>
      </c>
      <c r="B133" s="3">
        <v>51</v>
      </c>
      <c r="C133" s="3">
        <f>B133/B134</f>
        <v>12.75</v>
      </c>
      <c r="G133"/>
      <c r="H133"/>
      <c r="I133"/>
      <c r="J133"/>
      <c r="K133"/>
      <c r="L133"/>
      <c r="M133"/>
      <c r="N133"/>
    </row>
    <row r="134" spans="1:14" x14ac:dyDescent="0.3">
      <c r="A134" s="3" t="s">
        <v>55</v>
      </c>
      <c r="B134" s="3">
        <v>4</v>
      </c>
      <c r="C134" s="3"/>
      <c r="J134"/>
      <c r="K134"/>
      <c r="L134"/>
      <c r="M134"/>
      <c r="N134"/>
    </row>
    <row r="135" spans="1:14" x14ac:dyDescent="0.3">
      <c r="J135"/>
      <c r="K135"/>
      <c r="L135"/>
      <c r="M135"/>
      <c r="N135"/>
    </row>
    <row r="136" spans="1:14" x14ac:dyDescent="0.3">
      <c r="J136"/>
      <c r="K136"/>
      <c r="L136"/>
      <c r="M136"/>
      <c r="N136"/>
    </row>
    <row r="137" spans="1:14" x14ac:dyDescent="0.3">
      <c r="A137" s="33" t="s">
        <v>62</v>
      </c>
      <c r="B137" s="34"/>
      <c r="C137" s="34"/>
      <c r="D137" s="35"/>
      <c r="J137"/>
      <c r="K137"/>
      <c r="L137"/>
      <c r="M137"/>
      <c r="N137"/>
    </row>
    <row r="138" spans="1:14" x14ac:dyDescent="0.3">
      <c r="A138" s="3"/>
      <c r="B138" s="3" t="s">
        <v>52</v>
      </c>
      <c r="C138" s="3" t="s">
        <v>55</v>
      </c>
      <c r="D138" s="3" t="s">
        <v>63</v>
      </c>
    </row>
    <row r="139" spans="1:14" x14ac:dyDescent="0.3">
      <c r="A139" s="3" t="s">
        <v>0</v>
      </c>
      <c r="B139" s="3">
        <v>264.18473999999998</v>
      </c>
      <c r="C139" s="3">
        <v>319.83366999999998</v>
      </c>
      <c r="D139" s="3">
        <f>((C139-B139)/(C139))*100</f>
        <v>17.399334472821455</v>
      </c>
    </row>
    <row r="140" spans="1:14" x14ac:dyDescent="0.3">
      <c r="A140" s="3" t="s">
        <v>1</v>
      </c>
      <c r="B140" s="3">
        <v>166.04569000000001</v>
      </c>
      <c r="C140" s="3">
        <v>201.02222</v>
      </c>
      <c r="D140" s="3">
        <f t="shared" ref="D140:D142" si="16">((C140-B140)/(C140))*100</f>
        <v>17.399335257565056</v>
      </c>
    </row>
    <row r="141" spans="1:14" x14ac:dyDescent="0.3">
      <c r="A141" s="3" t="s">
        <v>2</v>
      </c>
      <c r="B141" s="3">
        <v>378.37538999999998</v>
      </c>
      <c r="C141" s="3">
        <v>478.31729000000001</v>
      </c>
      <c r="D141" s="3">
        <v>458.0779</v>
      </c>
    </row>
    <row r="142" spans="1:14" x14ac:dyDescent="0.3">
      <c r="A142" s="3" t="s">
        <v>37</v>
      </c>
      <c r="B142" s="3">
        <v>18.590779999999999</v>
      </c>
      <c r="C142" s="3">
        <v>22.506810000000002</v>
      </c>
      <c r="D142" s="3">
        <f t="shared" si="16"/>
        <v>17.399311586137717</v>
      </c>
    </row>
    <row r="145" spans="1:4" x14ac:dyDescent="0.3">
      <c r="A145" s="36" t="s">
        <v>64</v>
      </c>
      <c r="B145" s="36"/>
      <c r="C145" s="36"/>
      <c r="D145" s="36"/>
    </row>
    <row r="146" spans="1:4" x14ac:dyDescent="0.3">
      <c r="A146" s="5"/>
      <c r="B146" s="5" t="s">
        <v>52</v>
      </c>
      <c r="C146" s="5" t="s">
        <v>55</v>
      </c>
      <c r="D146" s="5" t="s">
        <v>63</v>
      </c>
    </row>
    <row r="147" spans="1:4" x14ac:dyDescent="0.3">
      <c r="A147" s="3" t="s">
        <v>0</v>
      </c>
      <c r="B147" s="3">
        <v>12.6</v>
      </c>
      <c r="C147" s="3">
        <v>5.3</v>
      </c>
      <c r="D147" s="3">
        <f>((B147-C147)/(B147))*100</f>
        <v>57.936507936507944</v>
      </c>
    </row>
    <row r="148" spans="1:4" x14ac:dyDescent="0.3">
      <c r="A148" s="3" t="s">
        <v>1</v>
      </c>
      <c r="B148" s="3">
        <v>2.5</v>
      </c>
      <c r="C148" s="3">
        <v>1.1000000000000001</v>
      </c>
      <c r="D148" s="3">
        <f t="shared" ref="D148:D150" si="17">((B148-C148)/(B148))*100</f>
        <v>55.999999999999993</v>
      </c>
    </row>
    <row r="149" spans="1:4" x14ac:dyDescent="0.3">
      <c r="A149" s="3" t="s">
        <v>2</v>
      </c>
      <c r="B149" s="3">
        <v>26.8</v>
      </c>
      <c r="C149" s="3">
        <v>11.2</v>
      </c>
      <c r="D149" s="3">
        <f t="shared" si="17"/>
        <v>58.208955223880601</v>
      </c>
    </row>
    <row r="150" spans="1:4" x14ac:dyDescent="0.3">
      <c r="A150" s="3" t="s">
        <v>37</v>
      </c>
      <c r="B150" s="3">
        <v>2.7</v>
      </c>
      <c r="C150" s="3">
        <v>1.1000000000000001</v>
      </c>
      <c r="D150" s="3">
        <f t="shared" si="17"/>
        <v>59.259259259259252</v>
      </c>
    </row>
  </sheetData>
  <mergeCells count="35">
    <mergeCell ref="E84:F84"/>
    <mergeCell ref="A1:J1"/>
    <mergeCell ref="A8:J8"/>
    <mergeCell ref="E9:F9"/>
    <mergeCell ref="G9:H9"/>
    <mergeCell ref="I9:J9"/>
    <mergeCell ref="E2:F2"/>
    <mergeCell ref="G2:H2"/>
    <mergeCell ref="I2:J2"/>
    <mergeCell ref="A15:J15"/>
    <mergeCell ref="A48:J48"/>
    <mergeCell ref="E49:F49"/>
    <mergeCell ref="A55:J55"/>
    <mergeCell ref="E56:F56"/>
    <mergeCell ref="A62:J62"/>
    <mergeCell ref="A34:J34"/>
    <mergeCell ref="E35:F35"/>
    <mergeCell ref="A41:J41"/>
    <mergeCell ref="E42:F42"/>
    <mergeCell ref="A137:D137"/>
    <mergeCell ref="A145:D145"/>
    <mergeCell ref="G119:K119"/>
    <mergeCell ref="A119:E119"/>
    <mergeCell ref="E63:F63"/>
    <mergeCell ref="E70:F70"/>
    <mergeCell ref="E105:F105"/>
    <mergeCell ref="E112:F112"/>
    <mergeCell ref="A69:J69"/>
    <mergeCell ref="A104:J104"/>
    <mergeCell ref="A111:J111"/>
    <mergeCell ref="A76:J76"/>
    <mergeCell ref="E77:F77"/>
    <mergeCell ref="A83:J83"/>
    <mergeCell ref="A90:J90"/>
    <mergeCell ref="A97:J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2023-08-17T15:21:13Z</dcterms:created>
  <dcterms:modified xsi:type="dcterms:W3CDTF">2024-03-04T18:02:47Z</dcterms:modified>
</cp:coreProperties>
</file>