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"/>
    </mc:Choice>
  </mc:AlternateContent>
  <xr:revisionPtr revIDLastSave="0" documentId="13_ncr:1_{362A2AC2-D8B9-4920-9FC8-115025867041}" xr6:coauthVersionLast="47" xr6:coauthVersionMax="47" xr10:uidLastSave="{00000000-0000-0000-0000-000000000000}"/>
  <bookViews>
    <workbookView xWindow="-30828" yWindow="-108" windowWidth="30936" windowHeight="16896" xr2:uid="{1388EC03-9651-4090-996C-2A234F3A185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F23" i="1"/>
  <c r="C23" i="1"/>
  <c r="D23" i="1"/>
  <c r="M8" i="1"/>
  <c r="L8" i="1"/>
  <c r="N8" i="1" s="1"/>
  <c r="G19" i="1"/>
  <c r="H19" i="1"/>
  <c r="I19" i="1"/>
  <c r="J19" i="1"/>
  <c r="D11" i="1"/>
  <c r="E11" i="1"/>
  <c r="F11" i="1"/>
  <c r="G11" i="1"/>
  <c r="J11" i="1"/>
  <c r="C11" i="1"/>
  <c r="M9" i="1"/>
  <c r="L9" i="1"/>
  <c r="N9" i="1" s="1"/>
  <c r="I9" i="1"/>
  <c r="I11" i="1" s="1"/>
  <c r="H9" i="1"/>
  <c r="F17" i="1"/>
  <c r="E24" i="1" s="1"/>
  <c r="B2" i="1"/>
  <c r="A2" i="1"/>
  <c r="L16" i="1" l="1"/>
  <c r="G23" i="1"/>
  <c r="H11" i="1"/>
  <c r="C2" i="1"/>
  <c r="E17" i="1" s="1"/>
  <c r="E19" i="1" s="1"/>
  <c r="F19" i="1"/>
  <c r="E23" i="1"/>
  <c r="M23" i="1" s="1"/>
  <c r="M16" i="1"/>
  <c r="D17" i="1"/>
  <c r="C17" i="1" l="1"/>
  <c r="C24" i="1" s="1"/>
  <c r="N16" i="1"/>
  <c r="D24" i="1"/>
  <c r="D19" i="1"/>
  <c r="L23" i="1"/>
  <c r="N23" i="1" s="1"/>
  <c r="L17" i="1"/>
  <c r="C19" i="1" l="1"/>
  <c r="M17" i="1"/>
  <c r="N17" i="1" s="1"/>
  <c r="L24" i="1"/>
  <c r="M24" i="1"/>
  <c r="N24" i="1" l="1"/>
</calcChain>
</file>

<file path=xl/sharedStrings.xml><?xml version="1.0" encoding="utf-8"?>
<sst xmlns="http://schemas.openxmlformats.org/spreadsheetml/2006/main" count="76" uniqueCount="32">
  <si>
    <t>Stage</t>
  </si>
  <si>
    <t>Unit</t>
  </si>
  <si>
    <t>Kuiper</t>
  </si>
  <si>
    <t>OneWeb</t>
  </si>
  <si>
    <t>Starlink</t>
  </si>
  <si>
    <t>Ariane 6</t>
  </si>
  <si>
    <t xml:space="preserve">BO New Glenn </t>
  </si>
  <si>
    <t xml:space="preserve">Vulcan Centaur </t>
  </si>
  <si>
    <t>Soyuz-FG</t>
  </si>
  <si>
    <t>Falcon 9/Heavy</t>
  </si>
  <si>
    <t>Falcon 9</t>
  </si>
  <si>
    <t>Falcon heavy</t>
  </si>
  <si>
    <t>Launched</t>
  </si>
  <si>
    <t>Missions</t>
  </si>
  <si>
    <t>Satellites</t>
  </si>
  <si>
    <t>Planned</t>
  </si>
  <si>
    <t>Source:https://planet4589.org/space/con/conlist.html</t>
  </si>
  <si>
    <t>LVM3</t>
  </si>
  <si>
    <t>-</t>
  </si>
  <si>
    <t>Kuiper satellites</t>
  </si>
  <si>
    <t>Totals</t>
  </si>
  <si>
    <t>% we cover in our analysis</t>
  </si>
  <si>
    <t>Total we cover</t>
  </si>
  <si>
    <t>Kuiper covered</t>
  </si>
  <si>
    <t>Kuiper not covered</t>
  </si>
  <si>
    <t>OneWeb not covered</t>
  </si>
  <si>
    <t>Starlink not covered</t>
  </si>
  <si>
    <t>OneWeb total satellites</t>
  </si>
  <si>
    <t>red are estimated values</t>
  </si>
  <si>
    <t>Total missions</t>
  </si>
  <si>
    <t>Sats/mission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</si>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</sst>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168" fontId="0" fillId="0" borderId="8" xfId="1" applyNumberFormat="1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168" fontId="1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0602-3667-401D-A99B-00D097560278}">
  <dimension ref="A1:N24"/>
  <sheetViews>
    <sheetView tabSelected="1" zoomScale="115" zoomScaleNormal="115" workbookViewId="0">
      <selection activeCell="J33" sqref="J33"/>
    </sheetView>
  </sheetViews>
  <sheetFormatPr defaultColWidth="8.77734375" defaultRowHeight="14.4" x14ac:dyDescent="0.3"/>
  <cols>
    <col min="1" max="1" width="15.77734375" customWidth="1"/>
    <col min="2" max="2" width="12.77734375" bestFit="1" customWidth="1"/>
    <col min="3" max="3" width="15.21875" customWidth="1"/>
    <col min="4" max="4" width="16.44140625" bestFit="1" customWidth="1"/>
    <col min="5" max="5" width="20.77734375" bestFit="1" customWidth="1"/>
    <col min="6" max="6" width="19.109375" bestFit="1" customWidth="1"/>
    <col min="7" max="7" width="15.109375" bestFit="1" customWidth="1"/>
    <col min="8" max="8" width="20.33203125" bestFit="1" customWidth="1"/>
    <col min="10" max="10" width="15.109375" bestFit="1" customWidth="1"/>
    <col min="11" max="11" width="3.5546875" customWidth="1"/>
    <col min="12" max="12" width="13.33203125" style="6" bestFit="1" customWidth="1"/>
    <col min="13" max="13" width="11.5546875" style="6" bestFit="1" customWidth="1"/>
    <col min="14" max="14" width="23.109375" style="6" bestFit="1" customWidth="1"/>
    <col min="18" max="18" width="11.44140625" bestFit="1" customWidth="1"/>
  </cols>
  <sheetData>
    <row r="1" spans="1:14" x14ac:dyDescent="0.3">
      <c r="A1" s="1" t="s">
        <v>19</v>
      </c>
      <c r="B1" s="1" t="s">
        <v>29</v>
      </c>
      <c r="C1" s="1" t="s">
        <v>30</v>
      </c>
      <c r="D1" s="6"/>
      <c r="E1" s="1" t="s">
        <v>27</v>
      </c>
    </row>
    <row r="2" spans="1:14" x14ac:dyDescent="0.3">
      <c r="A2" s="3">
        <f>3236</f>
        <v>3236</v>
      </c>
      <c r="B2" s="4">
        <f>SUM(C9:E9)</f>
        <v>71</v>
      </c>
      <c r="C2" s="4">
        <f>A2/B2</f>
        <v>45.577464788732392</v>
      </c>
      <c r="D2" s="6"/>
      <c r="E2" s="3">
        <v>720</v>
      </c>
      <c r="G2" s="5" t="s">
        <v>28</v>
      </c>
    </row>
    <row r="3" spans="1:14" x14ac:dyDescent="0.3">
      <c r="A3" s="9"/>
      <c r="B3" s="10"/>
      <c r="C3" s="10"/>
      <c r="E3" s="11"/>
    </row>
    <row r="5" spans="1:14" ht="15" thickBot="1" x14ac:dyDescent="0.35">
      <c r="A5" s="12" t="s">
        <v>16</v>
      </c>
    </row>
    <row r="6" spans="1:14" x14ac:dyDescent="0.3">
      <c r="A6" s="21" t="s">
        <v>0</v>
      </c>
      <c r="B6" s="22" t="s">
        <v>1</v>
      </c>
      <c r="C6" s="14" t="s">
        <v>2</v>
      </c>
      <c r="D6" s="14" t="s">
        <v>2</v>
      </c>
      <c r="E6" s="14" t="s">
        <v>2</v>
      </c>
      <c r="F6" s="14" t="s">
        <v>3</v>
      </c>
      <c r="G6" s="14" t="s">
        <v>3</v>
      </c>
      <c r="H6" s="14" t="s">
        <v>3</v>
      </c>
      <c r="I6" s="14" t="s">
        <v>4</v>
      </c>
      <c r="J6" s="15" t="s">
        <v>4</v>
      </c>
      <c r="K6" s="6"/>
    </row>
    <row r="7" spans="1:14" x14ac:dyDescent="0.3">
      <c r="A7" s="23"/>
      <c r="B7" s="2"/>
      <c r="C7" s="24" t="s">
        <v>5</v>
      </c>
      <c r="D7" s="24" t="s">
        <v>6</v>
      </c>
      <c r="E7" s="24" t="s">
        <v>7</v>
      </c>
      <c r="F7" s="1" t="s">
        <v>8</v>
      </c>
      <c r="G7" s="1" t="s">
        <v>17</v>
      </c>
      <c r="H7" s="1" t="s">
        <v>9</v>
      </c>
      <c r="I7" s="1" t="s">
        <v>10</v>
      </c>
      <c r="J7" s="25" t="s">
        <v>11</v>
      </c>
      <c r="K7" s="6"/>
      <c r="L7" s="1" t="s">
        <v>22</v>
      </c>
      <c r="M7" s="1" t="s">
        <v>31</v>
      </c>
      <c r="N7" s="1" t="s">
        <v>21</v>
      </c>
    </row>
    <row r="8" spans="1:14" x14ac:dyDescent="0.3">
      <c r="A8" s="16" t="s">
        <v>12</v>
      </c>
      <c r="B8" s="1" t="s">
        <v>13</v>
      </c>
      <c r="C8" s="26">
        <v>0</v>
      </c>
      <c r="D8" s="26">
        <v>0</v>
      </c>
      <c r="E8" s="26">
        <v>0</v>
      </c>
      <c r="F8" s="26">
        <v>13</v>
      </c>
      <c r="G8" s="26">
        <v>2</v>
      </c>
      <c r="H8" s="26">
        <v>4</v>
      </c>
      <c r="I8" s="26">
        <v>100</v>
      </c>
      <c r="J8" s="27" t="s">
        <v>18</v>
      </c>
      <c r="K8" s="6"/>
      <c r="L8" s="8">
        <f>SUM(C8,F8,H8,I8)</f>
        <v>117</v>
      </c>
      <c r="M8" s="8">
        <f>SUM(C8:J8)</f>
        <v>119</v>
      </c>
      <c r="N8" s="28">
        <f>L8/M8*100</f>
        <v>98.319327731092429</v>
      </c>
    </row>
    <row r="9" spans="1:14" ht="15" thickBot="1" x14ac:dyDescent="0.35">
      <c r="A9" s="18" t="s">
        <v>15</v>
      </c>
      <c r="B9" s="29" t="s">
        <v>13</v>
      </c>
      <c r="C9" s="30">
        <v>18</v>
      </c>
      <c r="D9" s="30">
        <v>15</v>
      </c>
      <c r="E9" s="30">
        <v>38</v>
      </c>
      <c r="F9" s="31">
        <v>2</v>
      </c>
      <c r="G9" s="32"/>
      <c r="H9" s="33">
        <f>H17/(H16/H8)</f>
        <v>7.5</v>
      </c>
      <c r="I9" s="33">
        <f>I17/(I16/I8)</f>
        <v>5.230386052303861</v>
      </c>
      <c r="J9" s="34" t="s">
        <v>18</v>
      </c>
      <c r="K9" s="6"/>
      <c r="L9" s="8">
        <f>SUM(C16,F16,H16,I16)</f>
        <v>4579</v>
      </c>
      <c r="M9" s="8">
        <f>SUM(C16:J16)</f>
        <v>4651</v>
      </c>
      <c r="N9" s="28">
        <f t="shared" ref="N9:N17" si="0">L9/M9*100</f>
        <v>98.451945818103638</v>
      </c>
    </row>
    <row r="10" spans="1:14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4" x14ac:dyDescent="0.3">
      <c r="A11" s="6"/>
      <c r="B11" s="1" t="s">
        <v>20</v>
      </c>
      <c r="C11" s="8">
        <f>SUM(C8:C9)</f>
        <v>18</v>
      </c>
      <c r="D11" s="8">
        <f t="shared" ref="D11:J11" si="1">SUM(D8:D9)</f>
        <v>15</v>
      </c>
      <c r="E11" s="8">
        <f t="shared" si="1"/>
        <v>38</v>
      </c>
      <c r="F11" s="8">
        <f t="shared" si="1"/>
        <v>15</v>
      </c>
      <c r="G11" s="8">
        <f t="shared" si="1"/>
        <v>2</v>
      </c>
      <c r="H11" s="8">
        <f t="shared" si="1"/>
        <v>11.5</v>
      </c>
      <c r="I11" s="8">
        <f t="shared" si="1"/>
        <v>105.23038605230386</v>
      </c>
      <c r="J11" s="8">
        <f t="shared" si="1"/>
        <v>0</v>
      </c>
      <c r="K11" s="6"/>
    </row>
    <row r="12" spans="1:14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4" ht="15" thickBo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4" x14ac:dyDescent="0.3">
      <c r="A14" s="21" t="s">
        <v>0</v>
      </c>
      <c r="B14" s="22" t="s">
        <v>1</v>
      </c>
      <c r="C14" s="14" t="s">
        <v>2</v>
      </c>
      <c r="D14" s="14" t="s">
        <v>2</v>
      </c>
      <c r="E14" s="14" t="s">
        <v>2</v>
      </c>
      <c r="F14" s="14" t="s">
        <v>3</v>
      </c>
      <c r="G14" s="14" t="s">
        <v>3</v>
      </c>
      <c r="H14" s="14" t="s">
        <v>3</v>
      </c>
      <c r="I14" s="14" t="s">
        <v>4</v>
      </c>
      <c r="J14" s="15" t="s">
        <v>4</v>
      </c>
      <c r="K14" s="6"/>
      <c r="L14" s="7"/>
      <c r="M14" s="7"/>
      <c r="N14" s="7"/>
    </row>
    <row r="15" spans="1:14" x14ac:dyDescent="0.3">
      <c r="A15" s="23"/>
      <c r="B15" s="2"/>
      <c r="C15" s="24" t="s">
        <v>5</v>
      </c>
      <c r="D15" s="24" t="s">
        <v>6</v>
      </c>
      <c r="E15" s="24" t="s">
        <v>7</v>
      </c>
      <c r="F15" s="1" t="s">
        <v>8</v>
      </c>
      <c r="G15" s="1" t="s">
        <v>17</v>
      </c>
      <c r="H15" s="1" t="s">
        <v>9</v>
      </c>
      <c r="I15" s="1" t="s">
        <v>10</v>
      </c>
      <c r="J15" s="25" t="s">
        <v>11</v>
      </c>
      <c r="K15" s="6"/>
      <c r="L15" s="1" t="s">
        <v>22</v>
      </c>
      <c r="M15" s="1" t="s">
        <v>31</v>
      </c>
      <c r="N15" s="1" t="s">
        <v>21</v>
      </c>
    </row>
    <row r="16" spans="1:14" x14ac:dyDescent="0.3">
      <c r="A16" s="16" t="s">
        <v>12</v>
      </c>
      <c r="B16" s="1" t="s">
        <v>14</v>
      </c>
      <c r="C16" s="26">
        <v>0</v>
      </c>
      <c r="D16" s="26">
        <v>0</v>
      </c>
      <c r="E16" s="26">
        <v>0</v>
      </c>
      <c r="F16" s="26">
        <v>420</v>
      </c>
      <c r="G16" s="26">
        <v>72</v>
      </c>
      <c r="H16" s="26">
        <v>144</v>
      </c>
      <c r="I16" s="26">
        <v>4015</v>
      </c>
      <c r="J16" s="27" t="s">
        <v>18</v>
      </c>
      <c r="K16" s="6"/>
      <c r="L16" s="8">
        <f>SUM(C9,F9,H9,I9)</f>
        <v>32.730386052303864</v>
      </c>
      <c r="M16" s="8">
        <f>SUM(C9:J9)</f>
        <v>85.730386052303857</v>
      </c>
      <c r="N16" s="28">
        <f t="shared" si="0"/>
        <v>38.178279090374275</v>
      </c>
    </row>
    <row r="17" spans="1:14" ht="15" thickBot="1" x14ac:dyDescent="0.35">
      <c r="A17" s="18" t="s">
        <v>15</v>
      </c>
      <c r="B17" s="29" t="s">
        <v>14</v>
      </c>
      <c r="C17" s="35">
        <f>$C$2*C9</f>
        <v>820.3943661971831</v>
      </c>
      <c r="D17" s="35">
        <f>$C$2*D9</f>
        <v>683.66197183098586</v>
      </c>
      <c r="E17" s="35">
        <f>$C$2*E9</f>
        <v>1731.9436619718308</v>
      </c>
      <c r="F17" s="30">
        <f>E2-SUM(F16:H16)</f>
        <v>84</v>
      </c>
      <c r="G17" s="32"/>
      <c r="H17" s="32">
        <v>270</v>
      </c>
      <c r="I17" s="36">
        <v>210</v>
      </c>
      <c r="J17" s="34" t="s">
        <v>18</v>
      </c>
      <c r="K17" s="6"/>
      <c r="L17" s="8">
        <f>SUM(C17,F17,H17,I17)</f>
        <v>1384.394366197183</v>
      </c>
      <c r="M17" s="8">
        <f t="shared" ref="M9:M17" si="2">SUM(C17:J17)</f>
        <v>3800</v>
      </c>
      <c r="N17" s="28">
        <f t="shared" si="0"/>
        <v>36.431430689399555</v>
      </c>
    </row>
    <row r="18" spans="1:14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4" x14ac:dyDescent="0.3">
      <c r="A19" s="6"/>
      <c r="B19" s="1" t="s">
        <v>20</v>
      </c>
      <c r="C19" s="8">
        <f>SUM(C16:C17)</f>
        <v>820.3943661971831</v>
      </c>
      <c r="D19" s="8">
        <f t="shared" ref="D19:J19" si="3">SUM(D16:D17)</f>
        <v>683.66197183098586</v>
      </c>
      <c r="E19" s="8">
        <f t="shared" si="3"/>
        <v>1731.9436619718308</v>
      </c>
      <c r="F19" s="8">
        <f t="shared" si="3"/>
        <v>504</v>
      </c>
      <c r="G19" s="8">
        <f t="shared" si="3"/>
        <v>72</v>
      </c>
      <c r="H19" s="8">
        <f t="shared" si="3"/>
        <v>414</v>
      </c>
      <c r="I19" s="8">
        <f t="shared" si="3"/>
        <v>4225</v>
      </c>
      <c r="J19" s="8">
        <f t="shared" si="3"/>
        <v>0</v>
      </c>
      <c r="K19" s="6"/>
    </row>
    <row r="20" spans="1:14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4" ht="15" thickBo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4" x14ac:dyDescent="0.3">
      <c r="A22" s="6"/>
      <c r="B22" s="13" t="s">
        <v>1</v>
      </c>
      <c r="C22" s="14" t="s">
        <v>23</v>
      </c>
      <c r="D22" s="14" t="s">
        <v>24</v>
      </c>
      <c r="E22" s="14" t="s">
        <v>3</v>
      </c>
      <c r="F22" s="14" t="s">
        <v>25</v>
      </c>
      <c r="G22" s="14" t="s">
        <v>4</v>
      </c>
      <c r="H22" s="15" t="s">
        <v>26</v>
      </c>
      <c r="I22" s="6"/>
      <c r="J22" s="6"/>
      <c r="K22" s="6"/>
      <c r="L22" s="1" t="s">
        <v>22</v>
      </c>
      <c r="M22" s="1" t="s">
        <v>31</v>
      </c>
      <c r="N22" s="1" t="s">
        <v>21</v>
      </c>
    </row>
    <row r="23" spans="1:14" x14ac:dyDescent="0.3">
      <c r="A23" s="6"/>
      <c r="B23" s="16" t="s">
        <v>13</v>
      </c>
      <c r="C23" s="8">
        <f>SUM(C8:C9)</f>
        <v>18</v>
      </c>
      <c r="D23" s="8">
        <f>SUM(D8:E9)</f>
        <v>53</v>
      </c>
      <c r="E23" s="8">
        <f>SUM(F8:F9,H8:H9)</f>
        <v>26.5</v>
      </c>
      <c r="F23" s="8">
        <f>SUM(G8:G9)</f>
        <v>2</v>
      </c>
      <c r="G23" s="8">
        <f>SUM(I8:J9)</f>
        <v>105.23038605230386</v>
      </c>
      <c r="H23" s="17" t="s">
        <v>18</v>
      </c>
      <c r="I23" s="6"/>
      <c r="J23" s="6"/>
      <c r="K23" s="6"/>
      <c r="L23" s="37">
        <f>SUM(C23,E23,G23)</f>
        <v>149.73038605230386</v>
      </c>
      <c r="M23" s="37">
        <f>SUM(C23:H23)</f>
        <v>204.73038605230386</v>
      </c>
      <c r="N23" s="28">
        <f>L23/M23*100</f>
        <v>73.135399653889792</v>
      </c>
    </row>
    <row r="24" spans="1:14" ht="15" thickBot="1" x14ac:dyDescent="0.35">
      <c r="A24" s="6"/>
      <c r="B24" s="18" t="s">
        <v>14</v>
      </c>
      <c r="C24" s="19">
        <f>SUM(C16:C17)</f>
        <v>820.3943661971831</v>
      </c>
      <c r="D24" s="19">
        <f>SUM(D16:E17)</f>
        <v>2415.6056338028166</v>
      </c>
      <c r="E24" s="19">
        <f>SUM(F16:F17,H16:H17)</f>
        <v>918</v>
      </c>
      <c r="F24" s="19">
        <f>SUM(G16:G17)</f>
        <v>72</v>
      </c>
      <c r="G24" s="19">
        <f>SUM(I16:J17)</f>
        <v>4225</v>
      </c>
      <c r="H24" s="20" t="s">
        <v>18</v>
      </c>
      <c r="I24" s="6"/>
      <c r="J24" s="6"/>
      <c r="K24" s="6"/>
      <c r="L24" s="37">
        <f>SUM(C24,E24,G24)</f>
        <v>5963.3943661971825</v>
      </c>
      <c r="M24" s="37">
        <f>SUM(C24:H24)</f>
        <v>8451</v>
      </c>
      <c r="N24" s="28">
        <f>L24/M24*100</f>
        <v>70.564363580608003</v>
      </c>
    </row>
  </sheetData>
  <mergeCells count="4">
    <mergeCell ref="A14:A15"/>
    <mergeCell ref="B14:B15"/>
    <mergeCell ref="A6:A7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7422-9FC8-EB47-AA79-E5344CDF6B2F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John Oughton</dc:creator>
  <cp:keywords/>
  <dc:description/>
  <cp:lastModifiedBy>Edward John Oughton</cp:lastModifiedBy>
  <cp:revision/>
  <dcterms:created xsi:type="dcterms:W3CDTF">2023-08-25T14:41:26Z</dcterms:created>
  <dcterms:modified xsi:type="dcterms:W3CDTF">2023-08-25T17:57:07Z</dcterms:modified>
  <cp:category/>
  <cp:contentStatus/>
</cp:coreProperties>
</file>