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face\Dropbox\Saleos_paper\Capacity Model\"/>
    </mc:Choice>
  </mc:AlternateContent>
  <xr:revisionPtr revIDLastSave="0" documentId="13_ncr:1_{BDECEA90-FD47-45E8-BA16-FF083DB48C64}" xr6:coauthVersionLast="47" xr6:coauthVersionMax="47" xr10:uidLastSave="{00000000-0000-0000-0000-000000000000}"/>
  <bookViews>
    <workbookView xWindow="90" yWindow="225" windowWidth="20115" windowHeight="10200" xr2:uid="{B161936B-0BCD-4869-B54E-910792FC5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2" i="1"/>
  <c r="Q3" i="1"/>
  <c r="Q4" i="1"/>
  <c r="Q5" i="1"/>
  <c r="Q6" i="1"/>
  <c r="Q7" i="1"/>
  <c r="Q8" i="1"/>
  <c r="Q9" i="1"/>
  <c r="Q10" i="1"/>
  <c r="Q2" i="1"/>
  <c r="P3" i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N3" i="1"/>
  <c r="N4" i="1"/>
  <c r="N5" i="1"/>
  <c r="N6" i="1"/>
  <c r="N7" i="1"/>
  <c r="N8" i="1"/>
  <c r="N9" i="1"/>
  <c r="N10" i="1"/>
  <c r="M3" i="1"/>
  <c r="M4" i="1"/>
  <c r="M5" i="1"/>
  <c r="M6" i="1"/>
  <c r="M7" i="1"/>
  <c r="M8" i="1"/>
  <c r="M9" i="1"/>
  <c r="M10" i="1"/>
  <c r="L3" i="1"/>
  <c r="L4" i="1"/>
  <c r="L5" i="1"/>
  <c r="L6" i="1"/>
  <c r="L7" i="1"/>
  <c r="L8" i="1"/>
  <c r="L9" i="1"/>
  <c r="L10" i="1"/>
  <c r="O2" i="1"/>
  <c r="N2" i="1"/>
  <c r="M2" i="1"/>
  <c r="L2" i="1"/>
  <c r="I4" i="1"/>
  <c r="I5" i="1"/>
  <c r="I6" i="1"/>
  <c r="I7" i="1"/>
  <c r="I8" i="1"/>
  <c r="I9" i="1"/>
  <c r="I10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G10" i="1" s="1"/>
  <c r="H10" i="1" s="1"/>
  <c r="J10" i="1" s="1"/>
  <c r="K10" i="1" s="1"/>
  <c r="C4" i="1"/>
  <c r="D4" i="1" s="1"/>
  <c r="G4" i="1" s="1"/>
  <c r="H4" i="1" s="1"/>
  <c r="J4" i="1" s="1"/>
  <c r="K4" i="1" s="1"/>
  <c r="C3" i="1"/>
  <c r="I3" i="1"/>
  <c r="E3" i="1"/>
  <c r="F3" i="1" s="1"/>
  <c r="D3" i="1"/>
  <c r="C2" i="1"/>
  <c r="I2" i="1"/>
  <c r="E2" i="1"/>
  <c r="F2" i="1" s="1"/>
  <c r="D2" i="1"/>
  <c r="G8" i="1" l="1"/>
  <c r="H8" i="1" s="1"/>
  <c r="J8" i="1" s="1"/>
  <c r="K8" i="1" s="1"/>
  <c r="G9" i="1"/>
  <c r="H9" i="1" s="1"/>
  <c r="J9" i="1" s="1"/>
  <c r="K9" i="1" s="1"/>
  <c r="G2" i="1"/>
  <c r="H2" i="1" s="1"/>
  <c r="J2" i="1" s="1"/>
  <c r="K2" i="1" s="1"/>
  <c r="G7" i="1"/>
  <c r="H7" i="1" s="1"/>
  <c r="J7" i="1" s="1"/>
  <c r="K7" i="1" s="1"/>
  <c r="G6" i="1"/>
  <c r="H6" i="1" s="1"/>
  <c r="J6" i="1" s="1"/>
  <c r="K6" i="1" s="1"/>
  <c r="G5" i="1"/>
  <c r="H5" i="1" s="1"/>
  <c r="J5" i="1" s="1"/>
  <c r="K5" i="1" s="1"/>
  <c r="G3" i="1"/>
  <c r="H3" i="1" s="1"/>
  <c r="J3" i="1" s="1"/>
  <c r="K3" i="1" s="1"/>
</calcChain>
</file>

<file path=xl/sharedStrings.xml><?xml version="1.0" encoding="utf-8"?>
<sst xmlns="http://schemas.openxmlformats.org/spreadsheetml/2006/main" count="19" uniqueCount="19">
  <si>
    <t>Orbital Altitude</t>
  </si>
  <si>
    <t>Elevation Angle</t>
  </si>
  <si>
    <t>Part 1</t>
  </si>
  <si>
    <t>Earth Radius</t>
  </si>
  <si>
    <t>Square 1</t>
  </si>
  <si>
    <t>Cos</t>
  </si>
  <si>
    <t>Cos square</t>
  </si>
  <si>
    <t>difference</t>
  </si>
  <si>
    <t>root</t>
  </si>
  <si>
    <t>sin</t>
  </si>
  <si>
    <t>diff2</t>
  </si>
  <si>
    <t>distance</t>
  </si>
  <si>
    <t>Nadir Angle</t>
  </si>
  <si>
    <t>Part 1b</t>
  </si>
  <si>
    <t>Nadir Sin</t>
  </si>
  <si>
    <t>central angle</t>
  </si>
  <si>
    <t>cos central</t>
  </si>
  <si>
    <t>Part 1c</t>
  </si>
  <si>
    <t>satcov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</si>
</sst>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1E41-8872-41BA-8103-1B8F3B985A92}">
  <dimension ref="A1:R15"/>
  <sheetViews>
    <sheetView tabSelected="1" zoomScale="91" zoomScaleNormal="91" workbookViewId="0">
      <selection activeCell="O24" sqref="O24"/>
    </sheetView>
  </sheetViews>
  <sheetFormatPr defaultRowHeight="15" x14ac:dyDescent="0.25"/>
  <cols>
    <col min="1" max="2" width="15" bestFit="1" customWidth="1"/>
    <col min="5" max="5" width="12" bestFit="1" customWidth="1"/>
    <col min="6" max="6" width="10.5703125" bestFit="1" customWidth="1"/>
    <col min="7" max="7" width="10.28515625" bestFit="1" customWidth="1"/>
    <col min="12" max="14" width="11.42578125" bestFit="1" customWidth="1"/>
    <col min="15" max="15" width="12.42578125" bestFit="1" customWidth="1"/>
    <col min="16" max="16" width="10.7109375" bestFit="1" customWidth="1"/>
    <col min="17" max="18" width="13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14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>
        <v>1200</v>
      </c>
      <c r="B2">
        <v>20</v>
      </c>
      <c r="C2">
        <f>((A2+B15)/(B15))</f>
        <v>1.1881467544684854</v>
      </c>
      <c r="D2">
        <f>C2^2</f>
        <v>1.4116927101539953</v>
      </c>
      <c r="E2">
        <f>COS(RADIANS(B2))</f>
        <v>0.93969262078590843</v>
      </c>
      <c r="F2">
        <f>E2^2</f>
        <v>0.88302222155948906</v>
      </c>
      <c r="G2">
        <f>(D2-F2)</f>
        <v>0.52867048859450627</v>
      </c>
      <c r="H2">
        <f>SQRT(G2)</f>
        <v>0.72709730338827849</v>
      </c>
      <c r="I2">
        <f>SIN(RADIANS(B2))</f>
        <v>0.34202014332566871</v>
      </c>
      <c r="J2">
        <f>H2-I2</f>
        <v>0.38507716006260978</v>
      </c>
      <c r="K2">
        <f>J2*B15</f>
        <v>2456.0221268793252</v>
      </c>
      <c r="L2">
        <f>((B$15)/(B$15+A2))</f>
        <v>0.84164687252573234</v>
      </c>
      <c r="M2">
        <f>E2*L2</f>
        <v>0.79088935541996885</v>
      </c>
      <c r="N2">
        <f>DEGREES(ASIN(M2))</f>
        <v>52.268700975257012</v>
      </c>
      <c r="O2">
        <f>90-(N2+B2)</f>
        <v>17.731299024742981</v>
      </c>
      <c r="P2">
        <f>COS(O2)</f>
        <v>0.43725075155654608</v>
      </c>
      <c r="Q2">
        <f>PI()*2*B$15*B$15</f>
        <v>255592966.26126277</v>
      </c>
      <c r="R2">
        <f>Q2*(1-P2)</f>
        <v>143834749.67095873</v>
      </c>
    </row>
    <row r="3" spans="1:18" x14ac:dyDescent="0.25">
      <c r="A3">
        <v>550</v>
      </c>
      <c r="B3">
        <v>25</v>
      </c>
      <c r="C3">
        <f>((A3+B$15)/(B$15))</f>
        <v>1.0862339291313892</v>
      </c>
      <c r="D3">
        <f>C3^2</f>
        <v>1.1799041487962159</v>
      </c>
      <c r="E3">
        <f>COS(RADIANS(B3))</f>
        <v>0.90630778703664994</v>
      </c>
      <c r="F3">
        <f>E3^2</f>
        <v>0.82139380484326963</v>
      </c>
      <c r="G3">
        <f>(D3-F3)</f>
        <v>0.35851034395294623</v>
      </c>
      <c r="H3">
        <f>SQRT(G3)</f>
        <v>0.59875733310995549</v>
      </c>
      <c r="I3">
        <f>SIN(RADIANS(B3))</f>
        <v>0.42261826174069944</v>
      </c>
      <c r="J3">
        <f>H3-I3</f>
        <v>0.17613907136925605</v>
      </c>
      <c r="K3">
        <f>J3*B$15</f>
        <v>1123.4149971931151</v>
      </c>
      <c r="L3">
        <f t="shared" ref="L3:L10" si="0">((B$15)/(B$15+A3))</f>
        <v>0.92061200923787534</v>
      </c>
      <c r="M3">
        <f t="shared" ref="M3:M10" si="1">E3*L3</f>
        <v>0.83435783281174269</v>
      </c>
      <c r="N3">
        <f t="shared" ref="N3:N10" si="2">DEGREES(ASIN(M3))</f>
        <v>56.549030453541604</v>
      </c>
      <c r="O3">
        <f t="shared" ref="O3:O10" si="3">90-(N3+B3)</f>
        <v>8.4509695464583956</v>
      </c>
      <c r="P3">
        <f t="shared" ref="P3:P10" si="4">COS(O3)</f>
        <v>-0.56215393264604829</v>
      </c>
      <c r="Q3">
        <f t="shared" ref="Q3:Q10" si="5">PI()*2*B$15*B$15</f>
        <v>255592966.26126277</v>
      </c>
      <c r="R3">
        <f t="shared" ref="R3:R10" si="6">Q3*(1-P3)</f>
        <v>399275557.40170038</v>
      </c>
    </row>
    <row r="4" spans="1:18" x14ac:dyDescent="0.25">
      <c r="A4">
        <v>545</v>
      </c>
      <c r="B4">
        <v>25</v>
      </c>
      <c r="C4">
        <f>((A4+B$15)/(B$15))</f>
        <v>1.0854499843211038</v>
      </c>
      <c r="D4">
        <f>C4^2</f>
        <v>1.1782016684626846</v>
      </c>
      <c r="E4">
        <f t="shared" ref="E4:E10" si="7">COS(RADIANS(B4))</f>
        <v>0.90630778703664994</v>
      </c>
      <c r="F4">
        <f t="shared" ref="F4:F10" si="8">E4^2</f>
        <v>0.82139380484326963</v>
      </c>
      <c r="G4">
        <f t="shared" ref="G4:G10" si="9">(D4-F4)</f>
        <v>0.35680786361941497</v>
      </c>
      <c r="H4">
        <f t="shared" ref="H4:H10" si="10">SQRT(G4)</f>
        <v>0.59733396322276444</v>
      </c>
      <c r="I4">
        <f t="shared" ref="I4:I10" si="11">SIN(RADIANS(B4))</f>
        <v>0.42261826174069944</v>
      </c>
      <c r="J4">
        <f t="shared" ref="J4:J10" si="12">H4-I4</f>
        <v>0.174715701482065</v>
      </c>
      <c r="K4">
        <f t="shared" ref="K4:K10" si="13">J4*B$15</f>
        <v>1114.3367440526106</v>
      </c>
      <c r="L4">
        <f t="shared" si="0"/>
        <v>0.92127690307670085</v>
      </c>
      <c r="M4">
        <f t="shared" si="1"/>
        <v>0.83496043127542297</v>
      </c>
      <c r="N4">
        <f t="shared" si="2"/>
        <v>56.611718252769833</v>
      </c>
      <c r="O4">
        <f t="shared" si="3"/>
        <v>8.3882817472301667</v>
      </c>
      <c r="P4">
        <f t="shared" si="4"/>
        <v>-0.50923882399703679</v>
      </c>
      <c r="Q4">
        <f t="shared" si="5"/>
        <v>255592966.26126277</v>
      </c>
      <c r="R4">
        <f t="shared" si="6"/>
        <v>385750827.82206249</v>
      </c>
    </row>
    <row r="5" spans="1:18" x14ac:dyDescent="0.25">
      <c r="A5">
        <v>545</v>
      </c>
      <c r="B5">
        <v>30</v>
      </c>
      <c r="C5">
        <f t="shared" ref="C5:C10" si="14">((A5+B$15)/(B$15))</f>
        <v>1.0854499843211038</v>
      </c>
      <c r="D5">
        <f t="shared" ref="D5:D10" si="15">C5^2</f>
        <v>1.1782016684626846</v>
      </c>
      <c r="E5">
        <f t="shared" si="7"/>
        <v>0.86602540378443871</v>
      </c>
      <c r="F5">
        <f t="shared" si="8"/>
        <v>0.75000000000000011</v>
      </c>
      <c r="G5">
        <f t="shared" si="9"/>
        <v>0.42820166846268448</v>
      </c>
      <c r="H5">
        <f t="shared" si="10"/>
        <v>0.65437120082005784</v>
      </c>
      <c r="I5">
        <f t="shared" si="11"/>
        <v>0.49999999999999994</v>
      </c>
      <c r="J5">
        <f t="shared" si="12"/>
        <v>0.1543712008200579</v>
      </c>
      <c r="K5">
        <f t="shared" si="13"/>
        <v>984.57951883032922</v>
      </c>
      <c r="L5">
        <f t="shared" si="0"/>
        <v>0.92127690307670085</v>
      </c>
      <c r="M5">
        <f t="shared" si="1"/>
        <v>0.797849201984277</v>
      </c>
      <c r="N5">
        <f t="shared" si="2"/>
        <v>52.925204332132182</v>
      </c>
      <c r="O5">
        <f t="shared" si="3"/>
        <v>7.0747956678678179</v>
      </c>
      <c r="P5">
        <f t="shared" si="4"/>
        <v>0.70270047853469575</v>
      </c>
      <c r="Q5">
        <f t="shared" si="5"/>
        <v>255592966.26126277</v>
      </c>
      <c r="R5">
        <f t="shared" si="6"/>
        <v>75987666.559371084</v>
      </c>
    </row>
    <row r="6" spans="1:18" x14ac:dyDescent="0.25">
      <c r="A6">
        <v>545</v>
      </c>
      <c r="B6">
        <v>35</v>
      </c>
      <c r="C6">
        <f t="shared" si="14"/>
        <v>1.0854499843211038</v>
      </c>
      <c r="D6">
        <f t="shared" si="15"/>
        <v>1.1782016684626846</v>
      </c>
      <c r="E6">
        <f t="shared" si="7"/>
        <v>0.8191520442889918</v>
      </c>
      <c r="F6">
        <f t="shared" si="8"/>
        <v>0.67101007166283433</v>
      </c>
      <c r="G6">
        <f t="shared" si="9"/>
        <v>0.50719159679985026</v>
      </c>
      <c r="H6">
        <f t="shared" si="10"/>
        <v>0.71217385293188784</v>
      </c>
      <c r="I6">
        <f t="shared" si="11"/>
        <v>0.57357643635104605</v>
      </c>
      <c r="J6">
        <f t="shared" si="12"/>
        <v>0.13859741658084179</v>
      </c>
      <c r="K6">
        <f t="shared" si="13"/>
        <v>883.97432295260899</v>
      </c>
      <c r="L6">
        <f t="shared" si="0"/>
        <v>0.92127690307670085</v>
      </c>
      <c r="M6">
        <f t="shared" si="1"/>
        <v>0.75466585851151091</v>
      </c>
      <c r="N6">
        <f t="shared" si="2"/>
        <v>48.996181786390231</v>
      </c>
      <c r="O6">
        <f t="shared" si="3"/>
        <v>6.003818213609776</v>
      </c>
      <c r="P6">
        <f t="shared" si="4"/>
        <v>0.96123015308084325</v>
      </c>
      <c r="Q6">
        <f t="shared" si="5"/>
        <v>255592966.26126277</v>
      </c>
      <c r="R6">
        <f t="shared" si="6"/>
        <v>9909300.1755623538</v>
      </c>
    </row>
    <row r="7" spans="1:18" x14ac:dyDescent="0.25">
      <c r="A7">
        <v>545</v>
      </c>
      <c r="B7">
        <v>40</v>
      </c>
      <c r="C7">
        <f t="shared" si="14"/>
        <v>1.0854499843211038</v>
      </c>
      <c r="D7">
        <f t="shared" si="15"/>
        <v>1.1782016684626846</v>
      </c>
      <c r="E7">
        <f t="shared" si="7"/>
        <v>0.76604444311897801</v>
      </c>
      <c r="F7">
        <f t="shared" si="8"/>
        <v>0.58682408883346515</v>
      </c>
      <c r="G7">
        <f t="shared" si="9"/>
        <v>0.59137757962921944</v>
      </c>
      <c r="H7">
        <f t="shared" si="10"/>
        <v>0.76901077991743361</v>
      </c>
      <c r="I7">
        <f t="shared" si="11"/>
        <v>0.64278760968653925</v>
      </c>
      <c r="J7">
        <f t="shared" si="12"/>
        <v>0.12622317023089435</v>
      </c>
      <c r="K7">
        <f t="shared" si="13"/>
        <v>805.05137973264425</v>
      </c>
      <c r="L7">
        <f t="shared" si="0"/>
        <v>0.92127690307670085</v>
      </c>
      <c r="M7">
        <f t="shared" si="1"/>
        <v>0.70573905217576793</v>
      </c>
      <c r="N7">
        <f t="shared" si="2"/>
        <v>44.889281919591596</v>
      </c>
      <c r="O7">
        <f t="shared" si="3"/>
        <v>5.1107180804084038</v>
      </c>
      <c r="P7">
        <f t="shared" si="4"/>
        <v>0.38787879862201841</v>
      </c>
      <c r="Q7">
        <f t="shared" si="5"/>
        <v>255592966.26126277</v>
      </c>
      <c r="R7">
        <f t="shared" si="6"/>
        <v>156453873.57160607</v>
      </c>
    </row>
    <row r="8" spans="1:18" x14ac:dyDescent="0.25">
      <c r="A8">
        <v>35786</v>
      </c>
      <c r="B8">
        <v>20</v>
      </c>
      <c r="C8">
        <f t="shared" si="14"/>
        <v>6.6108497961743495</v>
      </c>
      <c r="D8">
        <f t="shared" si="15"/>
        <v>43.70333502757844</v>
      </c>
      <c r="E8">
        <f t="shared" si="7"/>
        <v>0.93969262078590843</v>
      </c>
      <c r="F8">
        <f t="shared" si="8"/>
        <v>0.88302222155948906</v>
      </c>
      <c r="G8">
        <f t="shared" si="9"/>
        <v>42.820312806018954</v>
      </c>
      <c r="H8">
        <f t="shared" si="10"/>
        <v>6.5437231608633137</v>
      </c>
      <c r="I8">
        <f t="shared" si="11"/>
        <v>0.34202014332566871</v>
      </c>
      <c r="J8">
        <f t="shared" si="12"/>
        <v>6.2017030175376453</v>
      </c>
      <c r="K8">
        <f t="shared" si="13"/>
        <v>39554.461845855105</v>
      </c>
      <c r="L8">
        <f t="shared" si="0"/>
        <v>0.15126648325585809</v>
      </c>
      <c r="M8">
        <f t="shared" si="1"/>
        <v>0.14214399808776501</v>
      </c>
      <c r="N8">
        <f t="shared" si="2"/>
        <v>8.1719292263099188</v>
      </c>
      <c r="O8">
        <f t="shared" si="3"/>
        <v>61.828070773690079</v>
      </c>
      <c r="P8">
        <f t="shared" si="4"/>
        <v>0.53711575462663586</v>
      </c>
      <c r="Q8">
        <f t="shared" si="5"/>
        <v>255592966.26126277</v>
      </c>
      <c r="R8">
        <f t="shared" si="6"/>
        <v>118309957.31058434</v>
      </c>
    </row>
    <row r="9" spans="1:18" x14ac:dyDescent="0.25">
      <c r="C9">
        <f t="shared" si="14"/>
        <v>1</v>
      </c>
      <c r="D9">
        <f t="shared" si="15"/>
        <v>1</v>
      </c>
      <c r="E9">
        <f t="shared" si="7"/>
        <v>1</v>
      </c>
      <c r="F9">
        <f t="shared" si="8"/>
        <v>1</v>
      </c>
      <c r="G9">
        <f t="shared" si="9"/>
        <v>0</v>
      </c>
      <c r="H9">
        <f t="shared" si="10"/>
        <v>0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0"/>
        <v>1</v>
      </c>
      <c r="M9">
        <f t="shared" si="1"/>
        <v>1</v>
      </c>
      <c r="N9">
        <f t="shared" si="2"/>
        <v>90</v>
      </c>
      <c r="O9">
        <f t="shared" si="3"/>
        <v>0</v>
      </c>
      <c r="P9">
        <f t="shared" si="4"/>
        <v>1</v>
      </c>
      <c r="Q9">
        <f t="shared" si="5"/>
        <v>255592966.26126277</v>
      </c>
      <c r="R9">
        <f t="shared" si="6"/>
        <v>0</v>
      </c>
    </row>
    <row r="10" spans="1:18" x14ac:dyDescent="0.25">
      <c r="C10">
        <f t="shared" si="14"/>
        <v>1</v>
      </c>
      <c r="D10">
        <f t="shared" si="15"/>
        <v>1</v>
      </c>
      <c r="E10">
        <f t="shared" si="7"/>
        <v>1</v>
      </c>
      <c r="F10">
        <f t="shared" si="8"/>
        <v>1</v>
      </c>
      <c r="G10">
        <f t="shared" si="9"/>
        <v>0</v>
      </c>
      <c r="H10">
        <f t="shared" si="10"/>
        <v>0</v>
      </c>
      <c r="I10">
        <f t="shared" si="11"/>
        <v>0</v>
      </c>
      <c r="J10">
        <f t="shared" si="12"/>
        <v>0</v>
      </c>
      <c r="K10">
        <f t="shared" si="13"/>
        <v>0</v>
      </c>
      <c r="L10">
        <f t="shared" si="0"/>
        <v>1</v>
      </c>
      <c r="M10">
        <f t="shared" si="1"/>
        <v>1</v>
      </c>
      <c r="N10">
        <f t="shared" si="2"/>
        <v>90</v>
      </c>
      <c r="O10">
        <f t="shared" si="3"/>
        <v>0</v>
      </c>
      <c r="P10">
        <f t="shared" si="4"/>
        <v>1</v>
      </c>
      <c r="Q10">
        <f t="shared" si="5"/>
        <v>255592966.26126277</v>
      </c>
      <c r="R10">
        <f t="shared" si="6"/>
        <v>0</v>
      </c>
    </row>
    <row r="15" spans="1:18" x14ac:dyDescent="0.25">
      <c r="A15" t="s">
        <v>3</v>
      </c>
      <c r="B15">
        <v>6378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Osoro</dc:creator>
  <cp:lastModifiedBy>Kenneth Osoro</cp:lastModifiedBy>
  <dcterms:created xsi:type="dcterms:W3CDTF">2023-12-11T18:02:14Z</dcterms:created>
  <dcterms:modified xsi:type="dcterms:W3CDTF">2023-12-12T11:51:28Z</dcterms:modified>
</cp:coreProperties>
</file>