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C2877E4E-1F35-734D-84C9-30257C696F26}" xr6:coauthVersionLast="47" xr6:coauthVersionMax="47" xr10:uidLastSave="{00000000-0000-0000-0000-000000000000}"/>
  <bookViews>
    <workbookView xWindow="85080" yWindow="800" windowWidth="38480" windowHeight="22340" xr2:uid="{9509160A-B7FD-9E42-B5D6-15488951CEB4}"/>
  </bookViews>
  <sheets>
    <sheet name="Sheet1" sheetId="1" r:id="rId1"/>
    <sheet name="ol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K23" i="1" s="1"/>
  <c r="N23" i="1" s="1"/>
  <c r="H24" i="1"/>
  <c r="K24" i="1" s="1"/>
  <c r="N24" i="1" s="1"/>
  <c r="E24" i="1"/>
  <c r="E23" i="1"/>
  <c r="N21" i="1"/>
  <c r="N22" i="1"/>
  <c r="N20" i="1"/>
  <c r="N19" i="1"/>
  <c r="K20" i="1"/>
  <c r="K21" i="1"/>
  <c r="K22" i="1"/>
  <c r="K19" i="1"/>
  <c r="H20" i="1"/>
  <c r="H21" i="1"/>
  <c r="H22" i="1"/>
  <c r="H19" i="1"/>
  <c r="E20" i="1"/>
  <c r="E21" i="1"/>
  <c r="E22" i="1"/>
  <c r="E19" i="1"/>
  <c r="N37" i="1"/>
  <c r="N35" i="1"/>
  <c r="K37" i="1"/>
  <c r="K35" i="1"/>
  <c r="H37" i="1"/>
  <c r="H35" i="1"/>
  <c r="E37" i="1"/>
  <c r="E35" i="1"/>
  <c r="N11" i="1"/>
  <c r="K11" i="1"/>
  <c r="H11" i="1"/>
  <c r="E11" i="1"/>
  <c r="O11" i="1"/>
  <c r="O6" i="1"/>
  <c r="O26" i="1"/>
  <c r="O25" i="1"/>
  <c r="N26" i="1"/>
  <c r="N29" i="1"/>
  <c r="N30" i="1"/>
  <c r="N33" i="1"/>
  <c r="N34" i="1"/>
  <c r="K26" i="1"/>
  <c r="K29" i="1"/>
  <c r="K30" i="1"/>
  <c r="K33" i="1"/>
  <c r="K34" i="1"/>
  <c r="H26" i="1"/>
  <c r="H29" i="1"/>
  <c r="H30" i="1"/>
  <c r="H33" i="1"/>
  <c r="H34" i="1"/>
  <c r="E26" i="1"/>
  <c r="E29" i="1"/>
  <c r="E30" i="1"/>
  <c r="E33" i="1"/>
  <c r="E34" i="1"/>
  <c r="K25" i="1"/>
  <c r="H25" i="1"/>
  <c r="E25" i="1"/>
  <c r="N25" i="1"/>
  <c r="N12" i="2"/>
  <c r="N7" i="2" s="1"/>
  <c r="K12" i="2"/>
  <c r="H12" i="2"/>
  <c r="E12" i="2"/>
  <c r="E7" i="2" s="1"/>
  <c r="N11" i="2"/>
  <c r="K11" i="2"/>
  <c r="H11" i="2"/>
  <c r="E11" i="2"/>
  <c r="N10" i="2"/>
  <c r="K10" i="2"/>
  <c r="H10" i="2"/>
  <c r="E10" i="2"/>
  <c r="N8" i="2"/>
  <c r="K8" i="2"/>
  <c r="H8" i="2"/>
  <c r="E8" i="2"/>
  <c r="K7" i="2"/>
  <c r="H7" i="2"/>
  <c r="N6" i="2"/>
  <c r="K6" i="2"/>
  <c r="H6" i="2"/>
  <c r="E6" i="2"/>
  <c r="N5" i="2"/>
  <c r="K5" i="2"/>
  <c r="H5" i="2"/>
  <c r="E5" i="2"/>
  <c r="N4" i="2"/>
  <c r="K4" i="2"/>
  <c r="H4" i="2"/>
  <c r="E4" i="2"/>
  <c r="N3" i="2"/>
  <c r="K3" i="2"/>
  <c r="H3" i="2"/>
  <c r="E3" i="2"/>
  <c r="N6" i="1"/>
  <c r="N8" i="1"/>
  <c r="N10" i="1"/>
  <c r="N5" i="1"/>
  <c r="K6" i="1"/>
  <c r="K8" i="1"/>
  <c r="K10" i="1"/>
  <c r="K5" i="1"/>
  <c r="H6" i="1"/>
  <c r="H8" i="1"/>
  <c r="H10" i="1"/>
  <c r="H5" i="1"/>
  <c r="E6" i="1"/>
  <c r="E8" i="1"/>
  <c r="E10" i="1"/>
  <c r="E5" i="1"/>
  <c r="N4" i="1"/>
  <c r="K4" i="1"/>
  <c r="H4" i="1"/>
  <c r="E4" i="1"/>
  <c r="N3" i="1"/>
  <c r="K3" i="1"/>
  <c r="H3" i="1"/>
  <c r="E3" i="1"/>
  <c r="E7" i="1" l="1"/>
  <c r="N7" i="1"/>
  <c r="H7" i="1"/>
  <c r="K7" i="1"/>
</calcChain>
</file>

<file path=xl/sharedStrings.xml><?xml version="1.0" encoding="utf-8"?>
<sst xmlns="http://schemas.openxmlformats.org/spreadsheetml/2006/main" count="123" uniqueCount="50">
  <si>
    <t>Parameter</t>
  </si>
  <si>
    <t>Unit</t>
  </si>
  <si>
    <t>Quantity</t>
  </si>
  <si>
    <t>Unit Cost ($US mn)</t>
  </si>
  <si>
    <t>Total Cost (US$ mn)</t>
  </si>
  <si>
    <t>GEO</t>
  </si>
  <si>
    <t>Satellite Manufacturing</t>
  </si>
  <si>
    <t>Satellite Launch</t>
  </si>
  <si>
    <t>Regulatory Fees</t>
  </si>
  <si>
    <t>Maintenance</t>
  </si>
  <si>
    <t>Staff</t>
  </si>
  <si>
    <t>Subscriber Acquisition</t>
  </si>
  <si>
    <t>Ground Station Energy</t>
  </si>
  <si>
    <t>Research and Development</t>
  </si>
  <si>
    <t>Fiber Infrastructure</t>
  </si>
  <si>
    <t>Discount Rate</t>
  </si>
  <si>
    <t>Assessment Period</t>
  </si>
  <si>
    <t>_</t>
  </si>
  <si>
    <t>Kuiper</t>
  </si>
  <si>
    <t>OneWeb</t>
  </si>
  <si>
    <t>Starlink</t>
  </si>
  <si>
    <t xml:space="preserve">Ground Station </t>
  </si>
  <si>
    <t>Planes</t>
  </si>
  <si>
    <t>People</t>
  </si>
  <si>
    <t>US$ per Station</t>
  </si>
  <si>
    <t>US$ per Satellite</t>
  </si>
  <si>
    <t>%</t>
  </si>
  <si>
    <t>Years</t>
  </si>
  <si>
    <t>Regulation Fees Low</t>
  </si>
  <si>
    <t>Regulation Fees High</t>
  </si>
  <si>
    <t>Maintenance Low</t>
  </si>
  <si>
    <t>Maintenance High</t>
  </si>
  <si>
    <t>Staff Low</t>
  </si>
  <si>
    <t>Staff High</t>
  </si>
  <si>
    <t>Subscriber Acquisition Low</t>
  </si>
  <si>
    <t>Subscriber Acquisition High</t>
  </si>
  <si>
    <t>Ground Station Energy Low</t>
  </si>
  <si>
    <t>Ground Station Energy High</t>
  </si>
  <si>
    <t>Fiber Infrastructure Low</t>
  </si>
  <si>
    <t>Fiber Infrastructure High</t>
  </si>
  <si>
    <t>Fiber Length</t>
  </si>
  <si>
    <t>km</t>
  </si>
  <si>
    <t>Fiber Length Low</t>
  </si>
  <si>
    <t>Fiber Length High</t>
  </si>
  <si>
    <t>Satellite Manufacturing Low</t>
  </si>
  <si>
    <t>Satellite Launch Low</t>
  </si>
  <si>
    <t>Satellite Manufacturing High</t>
  </si>
  <si>
    <t>Satellite Launch High</t>
  </si>
  <si>
    <t>Ground Station Low</t>
  </si>
  <si>
    <t>Ground Station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</si>
</sst>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_);_(* \(#,##0.000\);_(* &quot;-&quot;??_);_(@_)"/>
    <numFmt numFmtId="165" formatCode="0.0000"/>
    <numFmt numFmtId="172" formatCode="_(* #,##0.000000_);_(* \(#,##0.000000\);_(* &quot;-&quot;??_);_(@_)"/>
    <numFmt numFmtId="173" formatCode="_(* #,##0.0000000_);_(* \(#,##0.00000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1">
    <xf numFmtId="0" fontId="0" fillId="0" borderId="0" xfId="0"/>
    <xf numFmtId="43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0" fillId="0" borderId="1" xfId="0" applyBorder="1"/>
    <xf numFmtId="43" fontId="0" fillId="0" borderId="1" xfId="1" applyFont="1" applyBorder="1"/>
    <xf numFmtId="2" fontId="0" fillId="0" borderId="1" xfId="1" applyNumberFormat="1" applyFont="1" applyBorder="1"/>
    <xf numFmtId="0" fontId="0" fillId="0" borderId="1" xfId="1" applyNumberFormat="1" applyFont="1" applyBorder="1"/>
    <xf numFmtId="0" fontId="2" fillId="3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0" fontId="0" fillId="4" borderId="1" xfId="0" applyFill="1" applyBorder="1"/>
    <xf numFmtId="43" fontId="1" fillId="4" borderId="1" xfId="1" applyFont="1" applyFill="1" applyBorder="1"/>
    <xf numFmtId="2" fontId="1" fillId="4" borderId="1" xfId="1" applyNumberFormat="1" applyFont="1" applyFill="1" applyBorder="1"/>
    <xf numFmtId="0" fontId="1" fillId="4" borderId="1" xfId="1" applyNumberFormat="1" applyFont="1" applyFill="1" applyBorder="1"/>
    <xf numFmtId="164" fontId="0" fillId="0" borderId="1" xfId="1" applyNumberFormat="1" applyFont="1" applyBorder="1"/>
    <xf numFmtId="165" fontId="0" fillId="0" borderId="1" xfId="0" applyNumberFormat="1" applyBorder="1"/>
    <xf numFmtId="43" fontId="0" fillId="0" borderId="1" xfId="1" applyFont="1" applyFill="1" applyBorder="1"/>
    <xf numFmtId="2" fontId="0" fillId="0" borderId="1" xfId="1" applyNumberFormat="1" applyFont="1" applyFill="1" applyBorder="1"/>
    <xf numFmtId="0" fontId="0" fillId="0" borderId="1" xfId="1" applyNumberFormat="1" applyFont="1" applyFill="1" applyBorder="1"/>
    <xf numFmtId="43" fontId="1" fillId="0" borderId="1" xfId="1" applyFont="1" applyFill="1" applyBorder="1"/>
    <xf numFmtId="2" fontId="1" fillId="0" borderId="1" xfId="1" applyNumberFormat="1" applyFont="1" applyFill="1" applyBorder="1"/>
    <xf numFmtId="0" fontId="1" fillId="0" borderId="1" xfId="1" applyNumberFormat="1" applyFont="1" applyFill="1" applyBorder="1"/>
    <xf numFmtId="43" fontId="1" fillId="0" borderId="1" xfId="1" applyFont="1" applyBorder="1"/>
    <xf numFmtId="164" fontId="1" fillId="0" borderId="1" xfId="1" applyNumberFormat="1" applyFont="1" applyBorder="1"/>
    <xf numFmtId="0" fontId="1" fillId="0" borderId="1" xfId="1" applyNumberFormat="1" applyFont="1" applyBorder="1"/>
    <xf numFmtId="0" fontId="2" fillId="3" borderId="1" xfId="0" applyFont="1" applyFill="1" applyBorder="1" applyAlignment="1">
      <alignment horizontal="center"/>
    </xf>
    <xf numFmtId="2" fontId="2" fillId="3" borderId="1" xfId="1" applyNumberFormat="1" applyFont="1" applyFill="1" applyBorder="1" applyAlignment="1">
      <alignment horizontal="center"/>
    </xf>
    <xf numFmtId="43" fontId="4" fillId="0" borderId="1" xfId="1" applyFont="1" applyBorder="1"/>
    <xf numFmtId="43" fontId="4" fillId="0" borderId="1" xfId="1" applyFont="1" applyFill="1" applyBorder="1"/>
    <xf numFmtId="43" fontId="5" fillId="4" borderId="1" xfId="1" applyFont="1" applyFill="1" applyBorder="1"/>
    <xf numFmtId="43" fontId="5" fillId="0" borderId="1" xfId="1" applyFont="1" applyBorder="1"/>
    <xf numFmtId="43" fontId="5" fillId="0" borderId="0" xfId="1" applyFont="1"/>
    <xf numFmtId="0" fontId="0" fillId="2" borderId="0" xfId="0" applyFill="1" applyBorder="1"/>
    <xf numFmtId="0" fontId="0" fillId="0" borderId="0" xfId="0" applyBorder="1"/>
    <xf numFmtId="43" fontId="0" fillId="0" borderId="0" xfId="1" applyFont="1" applyBorder="1"/>
    <xf numFmtId="0" fontId="0" fillId="0" borderId="0" xfId="1" applyNumberFormat="1" applyFont="1" applyBorder="1"/>
    <xf numFmtId="43" fontId="5" fillId="0" borderId="0" xfId="1" applyFont="1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2" borderId="1" xfId="0" applyFont="1" applyFill="1" applyBorder="1"/>
    <xf numFmtId="0" fontId="2" fillId="0" borderId="1" xfId="0" applyFont="1" applyBorder="1"/>
    <xf numFmtId="43" fontId="2" fillId="0" borderId="1" xfId="1" applyFont="1" applyBorder="1"/>
    <xf numFmtId="0" fontId="2" fillId="0" borderId="1" xfId="1" applyNumberFormat="1" applyFont="1" applyBorder="1"/>
    <xf numFmtId="0" fontId="2" fillId="0" borderId="0" xfId="0" applyFont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ont="1"/>
    <xf numFmtId="43" fontId="2" fillId="0" borderId="1" xfId="1" applyFont="1" applyFill="1" applyBorder="1"/>
    <xf numFmtId="2" fontId="2" fillId="0" borderId="1" xfId="1" applyNumberFormat="1" applyFont="1" applyFill="1" applyBorder="1"/>
    <xf numFmtId="0" fontId="0" fillId="4" borderId="1" xfId="0" applyFont="1" applyFill="1" applyBorder="1"/>
    <xf numFmtId="165" fontId="0" fillId="0" borderId="1" xfId="0" applyNumberFormat="1" applyFont="1" applyBorder="1"/>
    <xf numFmtId="0" fontId="0" fillId="0" borderId="1" xfId="0" applyFont="1" applyFill="1" applyBorder="1"/>
    <xf numFmtId="172" fontId="1" fillId="0" borderId="1" xfId="1" applyNumberFormat="1" applyFont="1" applyBorder="1"/>
    <xf numFmtId="173" fontId="1" fillId="0" borderId="1" xfId="1" applyNumberFormat="1" applyFont="1" applyBorder="1"/>
    <xf numFmtId="0" fontId="0" fillId="2" borderId="2" xfId="0" applyFont="1" applyFill="1" applyBorder="1"/>
    <xf numFmtId="0" fontId="0" fillId="0" borderId="2" xfId="0" applyFont="1" applyFill="1" applyBorder="1"/>
    <xf numFmtId="0" fontId="0" fillId="0" borderId="3" xfId="0" applyBorder="1" applyAlignment="1">
      <alignment horizontal="center"/>
    </xf>
    <xf numFmtId="0" fontId="0" fillId="0" borderId="1" xfId="0" applyNumberFormat="1" applyFont="1" applyFill="1" applyBorder="1"/>
    <xf numFmtId="0" fontId="0" fillId="0" borderId="0" xfId="1" applyNumberFormat="1" applyFont="1" applyFill="1"/>
    <xf numFmtId="2" fontId="0" fillId="0" borderId="0" xfId="1" applyNumberFormat="1" applyFont="1" applyFill="1" applyBorder="1"/>
    <xf numFmtId="2" fontId="0" fillId="0" borderId="0" xfId="1" applyNumberFormat="1" applyFont="1" applyFill="1"/>
    <xf numFmtId="0" fontId="0" fillId="0" borderId="1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165" fontId="0" fillId="0" borderId="1" xfId="0" applyNumberFormat="1" applyFont="1" applyFill="1" applyBorder="1"/>
    <xf numFmtId="0" fontId="0" fillId="0" borderId="0" xfId="0" applyFill="1"/>
    <xf numFmtId="164" fontId="1" fillId="0" borderId="1" xfId="1" applyNumberFormat="1" applyFont="1" applyFill="1" applyBorder="1"/>
    <xf numFmtId="43" fontId="0" fillId="0" borderId="0" xfId="1" applyFont="1" applyFill="1" applyBorder="1"/>
    <xf numFmtId="43" fontId="0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832D-80E1-234C-9EF7-D348814AE402}">
  <dimension ref="A1:O38"/>
  <sheetViews>
    <sheetView tabSelected="1" zoomScale="136" zoomScaleNormal="136" workbookViewId="0">
      <selection activeCell="E27" sqref="E27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style="67" bestFit="1" customWidth="1"/>
    <col min="8" max="8" width="17.83203125" style="70" bestFit="1" customWidth="1"/>
    <col min="9" max="9" width="10.83203125" style="6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32" bestFit="1" customWidth="1"/>
  </cols>
  <sheetData>
    <row r="1" spans="1:15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5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63" t="s">
        <v>3</v>
      </c>
      <c r="H2" s="20" t="s">
        <v>4</v>
      </c>
      <c r="I2" s="21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30" t="s">
        <v>4</v>
      </c>
    </row>
    <row r="3" spans="1:15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63">
        <v>0.4</v>
      </c>
      <c r="H3" s="17">
        <f>F3*G3</f>
        <v>1294.4000000000001</v>
      </c>
      <c r="I3" s="19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31">
        <f>L3*M3</f>
        <v>1106.25</v>
      </c>
    </row>
    <row r="4" spans="1:15" x14ac:dyDescent="0.2">
      <c r="A4" s="9" t="s">
        <v>7</v>
      </c>
      <c r="B4" s="4" t="s">
        <v>17</v>
      </c>
      <c r="C4" s="4">
        <v>19</v>
      </c>
      <c r="D4" s="4">
        <v>105</v>
      </c>
      <c r="E4" s="23">
        <f>C4*D4</f>
        <v>1995</v>
      </c>
      <c r="F4" s="4">
        <v>3236</v>
      </c>
      <c r="G4" s="63">
        <v>0.63</v>
      </c>
      <c r="H4" s="20">
        <f>F4*G4</f>
        <v>2038.68</v>
      </c>
      <c r="I4" s="22">
        <v>648</v>
      </c>
      <c r="J4" s="25">
        <v>0.1575</v>
      </c>
      <c r="K4" s="23">
        <f>I4*J4</f>
        <v>102.06</v>
      </c>
      <c r="L4" s="4">
        <v>4425</v>
      </c>
      <c r="M4" s="4">
        <v>0.27300000000000002</v>
      </c>
      <c r="N4" s="31">
        <f>L4*M4</f>
        <v>1208.0250000000001</v>
      </c>
    </row>
    <row r="5" spans="1:15" x14ac:dyDescent="0.2">
      <c r="A5" s="9" t="s">
        <v>21</v>
      </c>
      <c r="B5" s="4" t="s">
        <v>17</v>
      </c>
      <c r="C5" s="4">
        <v>8</v>
      </c>
      <c r="D5" s="4">
        <v>0.5</v>
      </c>
      <c r="E5" s="23">
        <f>C5*D5</f>
        <v>4</v>
      </c>
      <c r="F5" s="4">
        <v>12</v>
      </c>
      <c r="G5" s="63">
        <v>0.5</v>
      </c>
      <c r="H5" s="20">
        <f>F5*G5</f>
        <v>6</v>
      </c>
      <c r="I5" s="22">
        <v>44</v>
      </c>
      <c r="J5" s="25">
        <v>0.5</v>
      </c>
      <c r="K5" s="23">
        <f>I5*J5</f>
        <v>22</v>
      </c>
      <c r="L5" s="4">
        <v>150</v>
      </c>
      <c r="M5" s="4">
        <v>0.5</v>
      </c>
      <c r="N5" s="31">
        <f>L5*M5</f>
        <v>75</v>
      </c>
    </row>
    <row r="6" spans="1:15" s="48" customFormat="1" x14ac:dyDescent="0.2">
      <c r="A6" s="46" t="s">
        <v>8</v>
      </c>
      <c r="B6" s="47" t="s">
        <v>22</v>
      </c>
      <c r="C6" s="47">
        <v>4</v>
      </c>
      <c r="D6" s="47">
        <v>0.11758</v>
      </c>
      <c r="E6" s="23">
        <f t="shared" ref="E6:E10" si="0">C6*D6</f>
        <v>0.47032000000000002</v>
      </c>
      <c r="F6" s="47">
        <v>98</v>
      </c>
      <c r="G6" s="53">
        <v>1.2215E-2</v>
      </c>
      <c r="H6" s="68">
        <f t="shared" ref="H6:H10" si="1">F6*G6</f>
        <v>1.1970700000000001</v>
      </c>
      <c r="I6" s="21">
        <v>100</v>
      </c>
      <c r="J6" s="25">
        <v>1.2215E-2</v>
      </c>
      <c r="K6" s="23">
        <f t="shared" ref="K6:K10" si="2">I6*J6</f>
        <v>1.2215</v>
      </c>
      <c r="L6" s="47">
        <v>190</v>
      </c>
      <c r="M6" s="47">
        <v>1.2215E-2</v>
      </c>
      <c r="N6" s="24">
        <f t="shared" ref="N6:N10" si="3">L6*M6</f>
        <v>2.3208500000000001</v>
      </c>
      <c r="O6" s="48">
        <f>M6*1000000</f>
        <v>12215</v>
      </c>
    </row>
    <row r="7" spans="1:15" s="48" customFormat="1" x14ac:dyDescent="0.2">
      <c r="A7" s="47" t="s">
        <v>9</v>
      </c>
      <c r="B7" s="47" t="s">
        <v>17</v>
      </c>
      <c r="C7" s="47"/>
      <c r="D7" s="47"/>
      <c r="E7" s="20">
        <f>(E11+E5)*0.1</f>
        <v>0.45</v>
      </c>
      <c r="F7" s="47"/>
      <c r="G7" s="53"/>
      <c r="H7" s="20">
        <f>(H11+H5)*0.1</f>
        <v>0.65250000000000008</v>
      </c>
      <c r="I7" s="21"/>
      <c r="J7" s="22"/>
      <c r="K7" s="20">
        <f>(K11+K5)*0.1</f>
        <v>2.4750000000000001</v>
      </c>
      <c r="L7" s="47"/>
      <c r="M7" s="47"/>
      <c r="N7" s="29">
        <f>(N11+N5)*0.1</f>
        <v>8.4375</v>
      </c>
    </row>
    <row r="8" spans="1:15" s="48" customFormat="1" x14ac:dyDescent="0.2">
      <c r="A8" s="46" t="s">
        <v>10</v>
      </c>
      <c r="B8" s="47" t="s">
        <v>23</v>
      </c>
      <c r="C8" s="47">
        <v>2000</v>
      </c>
      <c r="D8" s="47">
        <v>0.188</v>
      </c>
      <c r="E8" s="23">
        <f t="shared" si="0"/>
        <v>376</v>
      </c>
      <c r="F8" s="47">
        <v>1200</v>
      </c>
      <c r="G8" s="53">
        <v>0.188</v>
      </c>
      <c r="H8" s="20">
        <f t="shared" si="1"/>
        <v>225.6</v>
      </c>
      <c r="I8" s="21">
        <v>548</v>
      </c>
      <c r="J8" s="25">
        <v>0.188</v>
      </c>
      <c r="K8" s="23">
        <f t="shared" si="2"/>
        <v>103.024</v>
      </c>
      <c r="L8" s="47">
        <v>2200</v>
      </c>
      <c r="M8" s="47">
        <v>0.188</v>
      </c>
      <c r="N8" s="28">
        <f t="shared" si="3"/>
        <v>413.6</v>
      </c>
    </row>
    <row r="9" spans="1:15" s="45" customFormat="1" x14ac:dyDescent="0.2">
      <c r="A9" s="41" t="s">
        <v>11</v>
      </c>
      <c r="B9" s="42" t="s">
        <v>17</v>
      </c>
      <c r="C9" s="42"/>
      <c r="D9" s="42"/>
      <c r="E9" s="43">
        <v>3.3</v>
      </c>
      <c r="F9" s="42"/>
      <c r="G9" s="64"/>
      <c r="H9" s="49">
        <v>16</v>
      </c>
      <c r="I9" s="50"/>
      <c r="J9" s="44"/>
      <c r="K9" s="43">
        <v>3.3</v>
      </c>
      <c r="L9" s="42"/>
      <c r="M9" s="42"/>
      <c r="N9" s="31">
        <v>23</v>
      </c>
    </row>
    <row r="10" spans="1:15" s="48" customFormat="1" x14ac:dyDescent="0.2">
      <c r="A10" s="46" t="s">
        <v>12</v>
      </c>
      <c r="B10" s="47" t="s">
        <v>24</v>
      </c>
      <c r="C10" s="47">
        <v>8</v>
      </c>
      <c r="D10" s="47">
        <v>7.6999999999999996E-4</v>
      </c>
      <c r="E10" s="23">
        <f t="shared" si="0"/>
        <v>6.1599999999999997E-3</v>
      </c>
      <c r="F10" s="47">
        <v>12</v>
      </c>
      <c r="G10" s="53">
        <v>7.6999999999999996E-4</v>
      </c>
      <c r="H10" s="20">
        <f t="shared" si="1"/>
        <v>9.2399999999999999E-3</v>
      </c>
      <c r="I10" s="21">
        <v>44</v>
      </c>
      <c r="J10" s="47">
        <v>7.6999999999999996E-4</v>
      </c>
      <c r="K10" s="23">
        <f t="shared" si="2"/>
        <v>3.388E-2</v>
      </c>
      <c r="L10" s="47">
        <v>150</v>
      </c>
      <c r="M10" s="47">
        <v>7.6999999999999996E-4</v>
      </c>
      <c r="N10" s="28">
        <f t="shared" si="3"/>
        <v>0.11549999999999999</v>
      </c>
    </row>
    <row r="11" spans="1:15" x14ac:dyDescent="0.2">
      <c r="A11" s="9" t="s">
        <v>14</v>
      </c>
      <c r="B11" s="4" t="s">
        <v>24</v>
      </c>
      <c r="C11" s="4">
        <v>8</v>
      </c>
      <c r="D11" s="16">
        <v>6.2500000000000003E-3</v>
      </c>
      <c r="E11" s="5">
        <f>D11*C11*C12</f>
        <v>0.5</v>
      </c>
      <c r="F11" s="4">
        <v>12</v>
      </c>
      <c r="G11" s="63">
        <v>6.2500000000000003E-3</v>
      </c>
      <c r="H11" s="17">
        <f>G13*F11*G11</f>
        <v>0.52500000000000002</v>
      </c>
      <c r="I11" s="18">
        <v>44</v>
      </c>
      <c r="J11" s="4">
        <v>6.2500000000000003E-3</v>
      </c>
      <c r="K11" s="5">
        <f>I12*I11*J11</f>
        <v>2.75</v>
      </c>
      <c r="L11" s="4">
        <v>150</v>
      </c>
      <c r="M11" s="4">
        <v>6.2500000000000003E-3</v>
      </c>
      <c r="N11" s="31">
        <f>L12*L11*M11</f>
        <v>9.375</v>
      </c>
      <c r="O11">
        <f>M11*1000000</f>
        <v>6250</v>
      </c>
    </row>
    <row r="12" spans="1:15" x14ac:dyDescent="0.2">
      <c r="A12" s="9" t="s">
        <v>40</v>
      </c>
      <c r="B12" s="4" t="s">
        <v>41</v>
      </c>
      <c r="C12" s="4">
        <v>10</v>
      </c>
      <c r="D12" s="16"/>
      <c r="E12" s="5"/>
      <c r="F12" s="4">
        <v>10</v>
      </c>
      <c r="G12" s="63"/>
      <c r="H12" s="17"/>
      <c r="I12" s="18">
        <v>10</v>
      </c>
      <c r="J12" s="4"/>
      <c r="K12" s="5"/>
      <c r="L12" s="4">
        <v>10</v>
      </c>
      <c r="M12" s="4"/>
      <c r="N12" s="31"/>
    </row>
    <row r="13" spans="1:15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63">
        <v>7</v>
      </c>
      <c r="H13" s="17"/>
      <c r="I13" s="18"/>
      <c r="J13" s="7">
        <v>7</v>
      </c>
      <c r="K13" s="5"/>
      <c r="L13" s="4"/>
      <c r="M13" s="4">
        <v>7</v>
      </c>
      <c r="N13" s="31"/>
    </row>
    <row r="14" spans="1:15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63">
        <v>5</v>
      </c>
      <c r="H14" s="17"/>
      <c r="I14" s="18"/>
      <c r="J14" s="7">
        <v>5</v>
      </c>
      <c r="K14" s="5"/>
      <c r="L14" s="4"/>
      <c r="M14" s="4">
        <v>5</v>
      </c>
      <c r="N14" s="31"/>
    </row>
    <row r="15" spans="1:15" x14ac:dyDescent="0.2">
      <c r="A15" s="33"/>
      <c r="B15" s="34"/>
      <c r="C15" s="34"/>
      <c r="D15" s="34"/>
      <c r="E15" s="35"/>
      <c r="F15" s="34"/>
      <c r="G15" s="38"/>
      <c r="H15" s="69"/>
      <c r="I15" s="61"/>
      <c r="J15" s="36"/>
      <c r="K15" s="35"/>
      <c r="L15" s="34"/>
      <c r="M15" s="34"/>
      <c r="N15" s="37"/>
    </row>
    <row r="16" spans="1:15" x14ac:dyDescent="0.2">
      <c r="A16" s="33"/>
      <c r="B16" s="34"/>
      <c r="C16" s="34"/>
      <c r="D16" s="34"/>
      <c r="E16" s="35"/>
      <c r="F16" s="34"/>
      <c r="G16" s="38"/>
      <c r="H16" s="69"/>
      <c r="I16" s="61"/>
      <c r="J16" s="36"/>
      <c r="K16" s="35"/>
      <c r="L16" s="34"/>
      <c r="M16" s="34"/>
      <c r="N16" s="37"/>
    </row>
    <row r="17" spans="1:15" x14ac:dyDescent="0.2">
      <c r="B17" s="38" t="s">
        <v>1</v>
      </c>
      <c r="C17" s="39" t="s">
        <v>5</v>
      </c>
      <c r="D17" s="39"/>
      <c r="E17" s="39"/>
      <c r="F17" s="39" t="s">
        <v>18</v>
      </c>
      <c r="G17" s="39"/>
      <c r="H17" s="39"/>
      <c r="I17" s="40" t="s">
        <v>19</v>
      </c>
      <c r="J17" s="40"/>
      <c r="K17" s="40"/>
      <c r="L17" s="58" t="s">
        <v>20</v>
      </c>
      <c r="M17" s="58"/>
      <c r="N17" s="58"/>
    </row>
    <row r="18" spans="1:15" x14ac:dyDescent="0.2">
      <c r="A18" s="47"/>
      <c r="B18" s="53"/>
      <c r="C18" s="51" t="s">
        <v>2</v>
      </c>
      <c r="D18" s="51" t="s">
        <v>3</v>
      </c>
      <c r="E18" s="12" t="s">
        <v>4</v>
      </c>
      <c r="F18" s="51" t="s">
        <v>2</v>
      </c>
      <c r="G18" s="53" t="s">
        <v>3</v>
      </c>
      <c r="H18" s="20" t="s">
        <v>4</v>
      </c>
      <c r="I18" s="59" t="s">
        <v>2</v>
      </c>
      <c r="J18" s="51" t="s">
        <v>3</v>
      </c>
      <c r="K18" s="12" t="s">
        <v>4</v>
      </c>
      <c r="L18" s="51" t="s">
        <v>2</v>
      </c>
      <c r="M18" s="51" t="s">
        <v>3</v>
      </c>
      <c r="N18" s="12" t="s">
        <v>4</v>
      </c>
    </row>
    <row r="19" spans="1:15" x14ac:dyDescent="0.2">
      <c r="A19" s="47" t="s">
        <v>44</v>
      </c>
      <c r="B19" s="53"/>
      <c r="C19" s="53">
        <v>19</v>
      </c>
      <c r="D19" s="53">
        <v>200</v>
      </c>
      <c r="E19" s="20">
        <f>D19*C19</f>
        <v>3800</v>
      </c>
      <c r="F19" s="53">
        <v>3236</v>
      </c>
      <c r="G19" s="53">
        <v>0.3</v>
      </c>
      <c r="H19" s="20">
        <f>G19*F19</f>
        <v>970.8</v>
      </c>
      <c r="I19" s="59">
        <v>648</v>
      </c>
      <c r="J19" s="53">
        <v>0.3</v>
      </c>
      <c r="K19" s="20">
        <f>J19*I19</f>
        <v>194.4</v>
      </c>
      <c r="L19" s="53">
        <v>4425</v>
      </c>
      <c r="M19" s="53">
        <v>0.2</v>
      </c>
      <c r="N19" s="20">
        <f>M19*L19</f>
        <v>885</v>
      </c>
    </row>
    <row r="20" spans="1:15" x14ac:dyDescent="0.2">
      <c r="A20" s="47" t="s">
        <v>46</v>
      </c>
      <c r="B20" s="53"/>
      <c r="C20" s="53">
        <v>19</v>
      </c>
      <c r="D20" s="53">
        <v>400</v>
      </c>
      <c r="E20" s="20">
        <f t="shared" ref="E20:E22" si="4">D20*C20</f>
        <v>7600</v>
      </c>
      <c r="F20" s="53">
        <v>3236</v>
      </c>
      <c r="G20" s="53">
        <v>0.5</v>
      </c>
      <c r="H20" s="20">
        <f t="shared" ref="H20:H22" si="5">G20*F20</f>
        <v>1618</v>
      </c>
      <c r="I20" s="59">
        <v>648</v>
      </c>
      <c r="J20" s="60">
        <v>0.5</v>
      </c>
      <c r="K20" s="20">
        <f t="shared" ref="K20:K22" si="6">J20*I20</f>
        <v>324</v>
      </c>
      <c r="L20" s="53">
        <v>4425</v>
      </c>
      <c r="M20" s="53">
        <v>0.3</v>
      </c>
      <c r="N20" s="20">
        <f>M20*L20</f>
        <v>1327.5</v>
      </c>
    </row>
    <row r="21" spans="1:15" x14ac:dyDescent="0.2">
      <c r="A21" s="47" t="s">
        <v>45</v>
      </c>
      <c r="B21" s="53"/>
      <c r="C21" s="53">
        <v>19</v>
      </c>
      <c r="D21" s="53">
        <v>80</v>
      </c>
      <c r="E21" s="20">
        <f t="shared" si="4"/>
        <v>1520</v>
      </c>
      <c r="F21" s="53">
        <v>3236</v>
      </c>
      <c r="G21" s="53">
        <v>0.6</v>
      </c>
      <c r="H21" s="20">
        <f t="shared" si="5"/>
        <v>1941.6</v>
      </c>
      <c r="I21" s="59">
        <v>648</v>
      </c>
      <c r="J21" s="53">
        <v>0.14749999999999999</v>
      </c>
      <c r="K21" s="20">
        <f t="shared" si="6"/>
        <v>95.58</v>
      </c>
      <c r="L21" s="53">
        <v>4425</v>
      </c>
      <c r="M21" s="53">
        <v>0.26300000000000001</v>
      </c>
      <c r="N21" s="20">
        <f t="shared" ref="N21:N22" si="7">M21*L21</f>
        <v>1163.7750000000001</v>
      </c>
    </row>
    <row r="22" spans="1:15" x14ac:dyDescent="0.2">
      <c r="A22" s="47" t="s">
        <v>47</v>
      </c>
      <c r="B22" s="53"/>
      <c r="C22" s="53">
        <v>19</v>
      </c>
      <c r="D22" s="53">
        <v>130</v>
      </c>
      <c r="E22" s="20">
        <f t="shared" si="4"/>
        <v>2470</v>
      </c>
      <c r="F22" s="53">
        <v>3236</v>
      </c>
      <c r="G22" s="53">
        <v>0.65</v>
      </c>
      <c r="H22" s="20">
        <f t="shared" si="5"/>
        <v>2103.4</v>
      </c>
      <c r="I22" s="59">
        <v>648</v>
      </c>
      <c r="J22" s="53">
        <v>0.16750000000000001</v>
      </c>
      <c r="K22" s="20">
        <f t="shared" si="6"/>
        <v>108.54</v>
      </c>
      <c r="L22" s="53">
        <v>4425</v>
      </c>
      <c r="M22" s="53">
        <v>0.28299999999999997</v>
      </c>
      <c r="N22" s="20">
        <f t="shared" si="7"/>
        <v>1252.2749999999999</v>
      </c>
    </row>
    <row r="23" spans="1:15" x14ac:dyDescent="0.2">
      <c r="A23" s="47" t="s">
        <v>48</v>
      </c>
      <c r="B23" s="53"/>
      <c r="C23" s="53">
        <v>8</v>
      </c>
      <c r="D23" s="53">
        <v>0.45</v>
      </c>
      <c r="E23" s="20">
        <f>C23*D23</f>
        <v>3.6</v>
      </c>
      <c r="F23" s="53">
        <v>12</v>
      </c>
      <c r="G23" s="20">
        <v>0.45</v>
      </c>
      <c r="H23" s="20">
        <f>F23*G23</f>
        <v>5.4</v>
      </c>
      <c r="I23" s="59">
        <v>44</v>
      </c>
      <c r="J23" s="20">
        <v>0.45</v>
      </c>
      <c r="K23" s="20">
        <f>I23*J23</f>
        <v>19.8</v>
      </c>
      <c r="L23" s="53">
        <v>150</v>
      </c>
      <c r="M23" s="20">
        <v>0.45</v>
      </c>
      <c r="N23" s="20">
        <f>L23*M23</f>
        <v>67.5</v>
      </c>
    </row>
    <row r="24" spans="1:15" x14ac:dyDescent="0.2">
      <c r="A24" s="47" t="s">
        <v>49</v>
      </c>
      <c r="B24" s="53"/>
      <c r="C24" s="53">
        <v>8</v>
      </c>
      <c r="D24" s="53">
        <v>0.6</v>
      </c>
      <c r="E24" s="20">
        <f>C24*D24</f>
        <v>4.8</v>
      </c>
      <c r="F24" s="53">
        <v>12</v>
      </c>
      <c r="G24" s="20">
        <v>0.6</v>
      </c>
      <c r="H24" s="20">
        <f>F24*G24</f>
        <v>7.1999999999999993</v>
      </c>
      <c r="I24" s="59">
        <v>44</v>
      </c>
      <c r="J24" s="20">
        <v>0.6</v>
      </c>
      <c r="K24" s="20">
        <f>I24*J24</f>
        <v>26.4</v>
      </c>
      <c r="L24" s="53">
        <v>150</v>
      </c>
      <c r="M24" s="20">
        <v>0.6</v>
      </c>
      <c r="N24" s="20">
        <f>L24*M24</f>
        <v>90</v>
      </c>
    </row>
    <row r="25" spans="1:15" x14ac:dyDescent="0.2">
      <c r="A25" s="46" t="s">
        <v>28</v>
      </c>
      <c r="B25" s="47"/>
      <c r="C25" s="47">
        <v>4</v>
      </c>
      <c r="D25" s="47">
        <v>0.10758</v>
      </c>
      <c r="E25" s="23">
        <f>C25*D25</f>
        <v>0.43031999999999998</v>
      </c>
      <c r="F25" s="47">
        <v>98</v>
      </c>
      <c r="G25" s="53">
        <v>1.1214999999999999E-2</v>
      </c>
      <c r="H25" s="20">
        <f>F25*G25</f>
        <v>1.09907</v>
      </c>
      <c r="I25" s="22">
        <v>100</v>
      </c>
      <c r="J25" s="47">
        <v>1.1214999999999999E-2</v>
      </c>
      <c r="K25" s="23">
        <f>I25*J25</f>
        <v>1.1214999999999999</v>
      </c>
      <c r="L25" s="47">
        <v>190</v>
      </c>
      <c r="M25" s="47">
        <v>1.1214999999999999E-2</v>
      </c>
      <c r="N25" s="23">
        <f>L25*M25</f>
        <v>2.1308499999999997</v>
      </c>
      <c r="O25">
        <f>M25*1000000</f>
        <v>11215</v>
      </c>
    </row>
    <row r="26" spans="1:15" x14ac:dyDescent="0.2">
      <c r="A26" s="47" t="s">
        <v>29</v>
      </c>
      <c r="B26" s="47"/>
      <c r="C26" s="47">
        <v>4</v>
      </c>
      <c r="D26" s="47">
        <v>0.12758</v>
      </c>
      <c r="E26" s="23">
        <f t="shared" ref="E26:E34" si="8">C26*D26</f>
        <v>0.51032</v>
      </c>
      <c r="F26" s="47">
        <v>98</v>
      </c>
      <c r="G26" s="53">
        <v>1.3214999999999999E-2</v>
      </c>
      <c r="H26" s="20">
        <f t="shared" ref="H26:H34" si="9">F26*G26</f>
        <v>1.2950699999999999</v>
      </c>
      <c r="I26" s="22">
        <v>100</v>
      </c>
      <c r="J26" s="47">
        <v>1.3214999999999999E-2</v>
      </c>
      <c r="K26" s="23">
        <f t="shared" ref="K26:K34" si="10">I26*J26</f>
        <v>1.3214999999999999</v>
      </c>
      <c r="L26" s="47">
        <v>190</v>
      </c>
      <c r="M26" s="47">
        <v>1.3214999999999999E-2</v>
      </c>
      <c r="N26" s="23">
        <f t="shared" ref="N26:N34" si="11">L26*M26</f>
        <v>2.51085</v>
      </c>
      <c r="O26">
        <f>M26*1000000</f>
        <v>13215</v>
      </c>
    </row>
    <row r="27" spans="1:15" x14ac:dyDescent="0.2">
      <c r="A27" s="47" t="s">
        <v>30</v>
      </c>
      <c r="B27" s="47"/>
      <c r="C27" s="47"/>
      <c r="D27" s="47"/>
      <c r="E27" s="23">
        <v>0.35</v>
      </c>
      <c r="F27" s="47"/>
      <c r="G27" s="53"/>
      <c r="H27" s="20">
        <v>0.57999999999999996</v>
      </c>
      <c r="I27" s="22"/>
      <c r="J27" s="25"/>
      <c r="K27" s="23">
        <v>2.38</v>
      </c>
      <c r="L27" s="47"/>
      <c r="M27" s="47"/>
      <c r="N27" s="23">
        <v>8.44</v>
      </c>
    </row>
    <row r="28" spans="1:15" x14ac:dyDescent="0.2">
      <c r="A28" s="47" t="s">
        <v>31</v>
      </c>
      <c r="B28" s="47"/>
      <c r="C28" s="47"/>
      <c r="D28" s="47"/>
      <c r="E28" s="23">
        <v>0.55000000000000004</v>
      </c>
      <c r="F28" s="47"/>
      <c r="G28" s="53"/>
      <c r="H28" s="20">
        <v>0.78</v>
      </c>
      <c r="I28" s="22"/>
      <c r="J28" s="25"/>
      <c r="K28" s="23">
        <v>2.58</v>
      </c>
      <c r="L28" s="47"/>
      <c r="M28" s="47"/>
      <c r="N28" s="23">
        <v>8.34</v>
      </c>
    </row>
    <row r="29" spans="1:15" x14ac:dyDescent="0.2">
      <c r="A29" s="47" t="s">
        <v>32</v>
      </c>
      <c r="B29" s="47"/>
      <c r="C29" s="47">
        <v>2000</v>
      </c>
      <c r="D29" s="47">
        <v>0.1</v>
      </c>
      <c r="E29" s="23">
        <f t="shared" si="8"/>
        <v>200</v>
      </c>
      <c r="F29" s="47">
        <v>1200</v>
      </c>
      <c r="G29" s="53">
        <v>0.1</v>
      </c>
      <c r="H29" s="20">
        <f t="shared" si="9"/>
        <v>120</v>
      </c>
      <c r="I29" s="22">
        <v>548</v>
      </c>
      <c r="J29" s="47">
        <v>0.1</v>
      </c>
      <c r="K29" s="23">
        <f t="shared" si="10"/>
        <v>54.800000000000004</v>
      </c>
      <c r="L29" s="47">
        <v>2200</v>
      </c>
      <c r="M29" s="47">
        <v>0.1</v>
      </c>
      <c r="N29" s="23">
        <f t="shared" si="11"/>
        <v>220</v>
      </c>
    </row>
    <row r="30" spans="1:15" x14ac:dyDescent="0.2">
      <c r="A30" s="47" t="s">
        <v>33</v>
      </c>
      <c r="B30" s="47"/>
      <c r="C30" s="47">
        <v>2000</v>
      </c>
      <c r="D30" s="10">
        <v>0.25</v>
      </c>
      <c r="E30" s="23">
        <f t="shared" si="8"/>
        <v>500</v>
      </c>
      <c r="F30" s="47">
        <v>1200</v>
      </c>
      <c r="G30" s="65">
        <v>0.25</v>
      </c>
      <c r="H30" s="20">
        <f t="shared" si="9"/>
        <v>300</v>
      </c>
      <c r="I30" s="22">
        <v>548</v>
      </c>
      <c r="J30" s="10">
        <v>0.25</v>
      </c>
      <c r="K30" s="23">
        <f t="shared" si="10"/>
        <v>137</v>
      </c>
      <c r="L30" s="47">
        <v>2200</v>
      </c>
      <c r="M30" s="10">
        <v>0.25</v>
      </c>
      <c r="N30" s="23">
        <f t="shared" si="11"/>
        <v>550</v>
      </c>
    </row>
    <row r="31" spans="1:15" x14ac:dyDescent="0.2">
      <c r="A31" s="47" t="s">
        <v>34</v>
      </c>
      <c r="B31" s="47"/>
      <c r="C31" s="47"/>
      <c r="D31" s="47"/>
      <c r="E31" s="23">
        <v>3.2</v>
      </c>
      <c r="F31" s="47"/>
      <c r="G31" s="53"/>
      <c r="H31" s="20">
        <v>15.9</v>
      </c>
      <c r="I31" s="22"/>
      <c r="J31" s="25"/>
      <c r="K31" s="23">
        <v>3.2</v>
      </c>
      <c r="L31" s="47"/>
      <c r="M31" s="47"/>
      <c r="N31" s="23">
        <v>22.9</v>
      </c>
    </row>
    <row r="32" spans="1:15" x14ac:dyDescent="0.2">
      <c r="A32" s="47" t="s">
        <v>35</v>
      </c>
      <c r="B32" s="47"/>
      <c r="C32" s="47"/>
      <c r="D32" s="47"/>
      <c r="E32" s="23">
        <v>3.4</v>
      </c>
      <c r="F32" s="47"/>
      <c r="G32" s="53"/>
      <c r="H32" s="20">
        <v>16.100000000000001</v>
      </c>
      <c r="I32" s="22"/>
      <c r="J32" s="25"/>
      <c r="K32" s="23">
        <v>3.4</v>
      </c>
      <c r="L32" s="47"/>
      <c r="M32" s="47"/>
      <c r="N32" s="23">
        <v>23.1</v>
      </c>
    </row>
    <row r="33" spans="1:14" x14ac:dyDescent="0.2">
      <c r="A33" s="46" t="s">
        <v>36</v>
      </c>
      <c r="B33" s="47"/>
      <c r="C33" s="47">
        <v>8</v>
      </c>
      <c r="D33" s="10">
        <v>5.9999999999999995E-4</v>
      </c>
      <c r="E33" s="23">
        <f t="shared" si="8"/>
        <v>4.7999999999999996E-3</v>
      </c>
      <c r="F33" s="47">
        <v>12</v>
      </c>
      <c r="G33" s="65">
        <v>5.9999999999999995E-4</v>
      </c>
      <c r="H33" s="20">
        <f t="shared" si="9"/>
        <v>7.1999999999999998E-3</v>
      </c>
      <c r="I33" s="22">
        <v>44</v>
      </c>
      <c r="J33" s="10">
        <v>5.9999999999999995E-4</v>
      </c>
      <c r="K33" s="23">
        <f t="shared" si="10"/>
        <v>2.6399999999999996E-2</v>
      </c>
      <c r="L33" s="47">
        <v>150</v>
      </c>
      <c r="M33" s="10">
        <v>5.9999999999999995E-4</v>
      </c>
      <c r="N33" s="54">
        <f t="shared" si="11"/>
        <v>0.09</v>
      </c>
    </row>
    <row r="34" spans="1:14" x14ac:dyDescent="0.2">
      <c r="A34" s="46" t="s">
        <v>37</v>
      </c>
      <c r="B34" s="47"/>
      <c r="C34" s="47">
        <v>8</v>
      </c>
      <c r="D34" s="10">
        <v>8.0000000000000004E-4</v>
      </c>
      <c r="E34" s="23">
        <f t="shared" si="8"/>
        <v>6.4000000000000003E-3</v>
      </c>
      <c r="F34" s="47">
        <v>12</v>
      </c>
      <c r="G34" s="65">
        <v>8.0000000000000004E-4</v>
      </c>
      <c r="H34" s="20">
        <f t="shared" si="9"/>
        <v>9.6000000000000009E-3</v>
      </c>
      <c r="I34" s="22">
        <v>44</v>
      </c>
      <c r="J34" s="10">
        <v>8.0000000000000004E-4</v>
      </c>
      <c r="K34" s="23">
        <f t="shared" si="10"/>
        <v>3.5200000000000002E-2</v>
      </c>
      <c r="L34" s="47">
        <v>150</v>
      </c>
      <c r="M34" s="10">
        <v>8.0000000000000004E-4</v>
      </c>
      <c r="N34" s="54">
        <f t="shared" si="11"/>
        <v>0.12000000000000001</v>
      </c>
    </row>
    <row r="35" spans="1:14" x14ac:dyDescent="0.2">
      <c r="A35" s="46" t="s">
        <v>38</v>
      </c>
      <c r="B35" s="47"/>
      <c r="C35" s="47">
        <v>8</v>
      </c>
      <c r="D35" s="52">
        <v>6.2500000000000003E-3</v>
      </c>
      <c r="E35" s="23">
        <f>C36*C35*D35</f>
        <v>0.25</v>
      </c>
      <c r="F35" s="47">
        <v>12</v>
      </c>
      <c r="G35" s="66">
        <v>6.2500000000000003E-3</v>
      </c>
      <c r="H35" s="20">
        <f>F36*F35*G35</f>
        <v>0.375</v>
      </c>
      <c r="I35" s="22">
        <v>44</v>
      </c>
      <c r="J35" s="52">
        <v>6.2500000000000003E-3</v>
      </c>
      <c r="K35" s="23">
        <f>I36*I35*J35</f>
        <v>1.375</v>
      </c>
      <c r="L35" s="47">
        <v>150</v>
      </c>
      <c r="M35" s="52">
        <v>6.2500000000000003E-3</v>
      </c>
      <c r="N35" s="55">
        <f>L36*L35*M35</f>
        <v>4.6875</v>
      </c>
    </row>
    <row r="36" spans="1:14" x14ac:dyDescent="0.2">
      <c r="A36" s="46" t="s">
        <v>42</v>
      </c>
      <c r="B36" s="47" t="s">
        <v>41</v>
      </c>
      <c r="C36" s="47">
        <v>5</v>
      </c>
      <c r="D36" s="52"/>
      <c r="E36" s="23"/>
      <c r="F36" s="47">
        <v>5</v>
      </c>
      <c r="G36" s="66"/>
      <c r="H36" s="20"/>
      <c r="I36" s="22">
        <v>5</v>
      </c>
      <c r="J36" s="52"/>
      <c r="K36" s="23"/>
      <c r="L36" s="47">
        <v>5</v>
      </c>
      <c r="M36" s="52"/>
      <c r="N36" s="55"/>
    </row>
    <row r="37" spans="1:14" x14ac:dyDescent="0.2">
      <c r="A37" s="46" t="s">
        <v>39</v>
      </c>
      <c r="B37" s="47"/>
      <c r="C37" s="47">
        <v>8</v>
      </c>
      <c r="D37" s="52">
        <v>6.2500000000000003E-3</v>
      </c>
      <c r="E37" s="23">
        <f>C38*C37*D37</f>
        <v>0.5</v>
      </c>
      <c r="F37" s="47">
        <v>12</v>
      </c>
      <c r="G37" s="66">
        <v>6.2500000000000003E-3</v>
      </c>
      <c r="H37" s="20">
        <f>F38*F37*G37</f>
        <v>0.75</v>
      </c>
      <c r="I37" s="22">
        <v>44</v>
      </c>
      <c r="J37" s="52">
        <v>6.2500000000000003E-3</v>
      </c>
      <c r="K37" s="23">
        <f>I38*I37*J37</f>
        <v>2.75</v>
      </c>
      <c r="L37" s="47">
        <v>150</v>
      </c>
      <c r="M37" s="52">
        <v>6.2500000000000003E-3</v>
      </c>
      <c r="N37" s="55">
        <f>L38*L37*M37</f>
        <v>9.375</v>
      </c>
    </row>
    <row r="38" spans="1:14" x14ac:dyDescent="0.2">
      <c r="A38" s="56" t="s">
        <v>43</v>
      </c>
      <c r="B38" t="s">
        <v>41</v>
      </c>
      <c r="C38" s="57">
        <v>10</v>
      </c>
      <c r="F38" s="57">
        <v>10</v>
      </c>
      <c r="I38" s="60">
        <v>10</v>
      </c>
      <c r="L38" s="57">
        <v>10</v>
      </c>
    </row>
  </sheetData>
  <mergeCells count="8">
    <mergeCell ref="C1:E1"/>
    <mergeCell ref="F1:H1"/>
    <mergeCell ref="I1:K1"/>
    <mergeCell ref="L1:N1"/>
    <mergeCell ref="C17:E17"/>
    <mergeCell ref="F17:H17"/>
    <mergeCell ref="I17:K17"/>
    <mergeCell ref="L17:N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2088-3647-5E43-A76D-AB8030D3D4FD}">
  <dimension ref="A1:N14"/>
  <sheetViews>
    <sheetView workbookViewId="0">
      <selection activeCell="A36" sqref="A36"/>
    </sheetView>
  </sheetViews>
  <sheetFormatPr baseColWidth="10" defaultRowHeight="16" x14ac:dyDescent="0.2"/>
  <cols>
    <col min="1" max="1" width="23.83203125" bestFit="1" customWidth="1"/>
    <col min="2" max="2" width="14" bestFit="1" customWidth="1"/>
    <col min="4" max="4" width="17.1640625" bestFit="1" customWidth="1"/>
    <col min="5" max="5" width="17.83203125" style="1" bestFit="1" customWidth="1"/>
    <col min="7" max="7" width="17.1640625" bestFit="1" customWidth="1"/>
    <col min="8" max="8" width="17.83203125" style="1" bestFit="1" customWidth="1"/>
    <col min="9" max="9" width="10.83203125" style="2"/>
    <col min="10" max="10" width="17.1640625" style="3" bestFit="1" customWidth="1"/>
    <col min="11" max="11" width="17.83203125" style="1" bestFit="1" customWidth="1"/>
    <col min="13" max="13" width="17.1640625" bestFit="1" customWidth="1"/>
    <col min="14" max="14" width="17.83203125" style="1" bestFit="1" customWidth="1"/>
  </cols>
  <sheetData>
    <row r="1" spans="1:14" x14ac:dyDescent="0.2">
      <c r="A1" s="8" t="s">
        <v>0</v>
      </c>
      <c r="B1" s="8" t="s">
        <v>1</v>
      </c>
      <c r="C1" s="26" t="s">
        <v>5</v>
      </c>
      <c r="D1" s="26"/>
      <c r="E1" s="26"/>
      <c r="F1" s="26" t="s">
        <v>18</v>
      </c>
      <c r="G1" s="26"/>
      <c r="H1" s="26"/>
      <c r="I1" s="27" t="s">
        <v>19</v>
      </c>
      <c r="J1" s="27"/>
      <c r="K1" s="27"/>
      <c r="L1" s="26" t="s">
        <v>20</v>
      </c>
      <c r="M1" s="26"/>
      <c r="N1" s="26"/>
    </row>
    <row r="2" spans="1:14" x14ac:dyDescent="0.2">
      <c r="A2" s="11"/>
      <c r="B2" s="11"/>
      <c r="C2" s="11" t="s">
        <v>2</v>
      </c>
      <c r="D2" s="11" t="s">
        <v>3</v>
      </c>
      <c r="E2" s="12" t="s">
        <v>4</v>
      </c>
      <c r="F2" s="11" t="s">
        <v>2</v>
      </c>
      <c r="G2" s="11" t="s">
        <v>3</v>
      </c>
      <c r="H2" s="12" t="s">
        <v>4</v>
      </c>
      <c r="I2" s="13" t="s">
        <v>2</v>
      </c>
      <c r="J2" s="14" t="s">
        <v>3</v>
      </c>
      <c r="K2" s="12" t="s">
        <v>4</v>
      </c>
      <c r="L2" s="11" t="s">
        <v>2</v>
      </c>
      <c r="M2" s="11" t="s">
        <v>3</v>
      </c>
      <c r="N2" s="12" t="s">
        <v>4</v>
      </c>
    </row>
    <row r="3" spans="1:14" x14ac:dyDescent="0.2">
      <c r="A3" s="9" t="s">
        <v>6</v>
      </c>
      <c r="B3" s="4" t="s">
        <v>17</v>
      </c>
      <c r="C3" s="4">
        <v>19</v>
      </c>
      <c r="D3" s="5">
        <v>300</v>
      </c>
      <c r="E3" s="5">
        <f>D3*C3</f>
        <v>5700</v>
      </c>
      <c r="F3" s="4">
        <v>3236</v>
      </c>
      <c r="G3" s="4">
        <v>0.4</v>
      </c>
      <c r="H3" s="5">
        <f>F3*G3</f>
        <v>1294.4000000000001</v>
      </c>
      <c r="I3" s="7">
        <v>648</v>
      </c>
      <c r="J3" s="7">
        <v>0.4</v>
      </c>
      <c r="K3" s="5">
        <f>I3*J3</f>
        <v>259.2</v>
      </c>
      <c r="L3" s="4">
        <v>4425</v>
      </c>
      <c r="M3" s="4">
        <v>0.25</v>
      </c>
      <c r="N3" s="5">
        <f>L3*M3</f>
        <v>1106.25</v>
      </c>
    </row>
    <row r="4" spans="1:14" x14ac:dyDescent="0.2">
      <c r="A4" s="9" t="s">
        <v>7</v>
      </c>
      <c r="B4" s="4" t="s">
        <v>17</v>
      </c>
      <c r="C4" s="4">
        <v>19</v>
      </c>
      <c r="D4" s="4">
        <v>105</v>
      </c>
      <c r="E4" s="5">
        <f>C4*D4</f>
        <v>1995</v>
      </c>
      <c r="F4" s="4">
        <v>3236</v>
      </c>
      <c r="G4" s="4">
        <v>0.63</v>
      </c>
      <c r="H4" s="5">
        <f>F4*G4</f>
        <v>2038.68</v>
      </c>
      <c r="I4" s="7">
        <v>648</v>
      </c>
      <c r="J4" s="7">
        <v>0.1575</v>
      </c>
      <c r="K4" s="5">
        <f>I4*J4</f>
        <v>102.06</v>
      </c>
      <c r="L4" s="4">
        <v>4425</v>
      </c>
      <c r="M4" s="4">
        <v>0.27300000000000002</v>
      </c>
      <c r="N4" s="5">
        <f>L4*M4</f>
        <v>1208.0250000000001</v>
      </c>
    </row>
    <row r="5" spans="1:14" x14ac:dyDescent="0.2">
      <c r="A5" s="9" t="s">
        <v>21</v>
      </c>
      <c r="B5" s="4" t="s">
        <v>17</v>
      </c>
      <c r="C5" s="4">
        <v>8</v>
      </c>
      <c r="D5" s="4">
        <v>0.5</v>
      </c>
      <c r="E5" s="5">
        <f>C5*D5</f>
        <v>4</v>
      </c>
      <c r="F5" s="4">
        <v>12</v>
      </c>
      <c r="G5" s="4">
        <v>0.5</v>
      </c>
      <c r="H5" s="5">
        <f>F5*G5</f>
        <v>6</v>
      </c>
      <c r="I5" s="7">
        <v>44</v>
      </c>
      <c r="J5" s="7">
        <v>0.5</v>
      </c>
      <c r="K5" s="5">
        <f>I5*J5</f>
        <v>22</v>
      </c>
      <c r="L5" s="4">
        <v>150</v>
      </c>
      <c r="M5" s="4">
        <v>0.5</v>
      </c>
      <c r="N5" s="5">
        <f>L5*M5</f>
        <v>75</v>
      </c>
    </row>
    <row r="6" spans="1:14" x14ac:dyDescent="0.2">
      <c r="A6" s="9" t="s">
        <v>8</v>
      </c>
      <c r="B6" s="4" t="s">
        <v>22</v>
      </c>
      <c r="C6" s="4">
        <v>4</v>
      </c>
      <c r="D6" s="4">
        <v>0.11758</v>
      </c>
      <c r="E6" s="5">
        <f t="shared" ref="E6:E12" si="0">C6*D6</f>
        <v>0.47032000000000002</v>
      </c>
      <c r="F6" s="4">
        <v>98</v>
      </c>
      <c r="G6" s="4">
        <v>1.2215E-2</v>
      </c>
      <c r="H6" s="15">
        <f t="shared" ref="H6:H12" si="1">F6*G6</f>
        <v>1.1970700000000001</v>
      </c>
      <c r="I6" s="6">
        <v>100</v>
      </c>
      <c r="J6" s="7">
        <v>1.2215E-2</v>
      </c>
      <c r="K6" s="5">
        <f t="shared" ref="K6:K12" si="2">I6*J6</f>
        <v>1.2215</v>
      </c>
      <c r="L6" s="4">
        <v>190</v>
      </c>
      <c r="M6" s="4">
        <v>1.2215E-2</v>
      </c>
      <c r="N6" s="15">
        <f t="shared" ref="N6:N12" si="3">L6*M6</f>
        <v>2.3208500000000001</v>
      </c>
    </row>
    <row r="7" spans="1:14" x14ac:dyDescent="0.2">
      <c r="A7" s="4" t="s">
        <v>9</v>
      </c>
      <c r="B7" s="4" t="s">
        <v>17</v>
      </c>
      <c r="C7" s="4"/>
      <c r="D7" s="4"/>
      <c r="E7" s="17">
        <f>(E12+E5)*0.1</f>
        <v>0.45</v>
      </c>
      <c r="F7" s="4"/>
      <c r="G7" s="4"/>
      <c r="H7" s="17">
        <f>(H12+H5)*0.1</f>
        <v>0.67500000000000004</v>
      </c>
      <c r="I7" s="18"/>
      <c r="J7" s="19"/>
      <c r="K7" s="17">
        <f>(K12+K5)*0.1</f>
        <v>2.4750000000000001</v>
      </c>
      <c r="L7" s="4"/>
      <c r="M7" s="4"/>
      <c r="N7" s="17">
        <f>(N12+N5)*0.1</f>
        <v>8.4375</v>
      </c>
    </row>
    <row r="8" spans="1:14" x14ac:dyDescent="0.2">
      <c r="A8" s="9" t="s">
        <v>10</v>
      </c>
      <c r="B8" s="4" t="s">
        <v>23</v>
      </c>
      <c r="C8" s="4">
        <v>2000</v>
      </c>
      <c r="D8" s="4">
        <v>0.188</v>
      </c>
      <c r="E8" s="5">
        <f t="shared" si="0"/>
        <v>376</v>
      </c>
      <c r="F8" s="4">
        <v>1200</v>
      </c>
      <c r="G8" s="4">
        <v>0.188</v>
      </c>
      <c r="H8" s="5">
        <f t="shared" si="1"/>
        <v>225.6</v>
      </c>
      <c r="I8" s="6">
        <v>548</v>
      </c>
      <c r="J8" s="7">
        <v>0.188</v>
      </c>
      <c r="K8" s="5">
        <f t="shared" si="2"/>
        <v>103.024</v>
      </c>
      <c r="L8" s="4">
        <v>2200</v>
      </c>
      <c r="M8" s="4">
        <v>0.188</v>
      </c>
      <c r="N8" s="5">
        <f t="shared" si="3"/>
        <v>413.6</v>
      </c>
    </row>
    <row r="9" spans="1:14" x14ac:dyDescent="0.2">
      <c r="A9" s="9" t="s">
        <v>11</v>
      </c>
      <c r="B9" s="4" t="s">
        <v>17</v>
      </c>
      <c r="C9" s="4"/>
      <c r="D9" s="4"/>
      <c r="E9" s="5">
        <v>3.3</v>
      </c>
      <c r="F9" s="4"/>
      <c r="G9" s="4"/>
      <c r="H9" s="5">
        <v>16</v>
      </c>
      <c r="I9" s="6"/>
      <c r="J9" s="7"/>
      <c r="K9" s="5">
        <v>3.3</v>
      </c>
      <c r="L9" s="4"/>
      <c r="M9" s="4"/>
      <c r="N9" s="5">
        <v>23</v>
      </c>
    </row>
    <row r="10" spans="1:14" x14ac:dyDescent="0.2">
      <c r="A10" s="9" t="s">
        <v>12</v>
      </c>
      <c r="B10" s="4" t="s">
        <v>24</v>
      </c>
      <c r="C10" s="4">
        <v>8</v>
      </c>
      <c r="D10" s="4">
        <v>8.0000000000000004E-4</v>
      </c>
      <c r="E10" s="5">
        <f t="shared" si="0"/>
        <v>6.4000000000000003E-3</v>
      </c>
      <c r="F10" s="4">
        <v>12</v>
      </c>
      <c r="G10" s="4">
        <v>8.0000000000000004E-4</v>
      </c>
      <c r="H10" s="5">
        <f t="shared" si="1"/>
        <v>9.6000000000000009E-3</v>
      </c>
      <c r="I10" s="6">
        <v>44</v>
      </c>
      <c r="J10" s="10">
        <v>8.0000000000000004E-4</v>
      </c>
      <c r="K10" s="5">
        <f t="shared" si="2"/>
        <v>3.5200000000000002E-2</v>
      </c>
      <c r="L10" s="4">
        <v>150</v>
      </c>
      <c r="M10" s="10">
        <v>8.0000000000000004E-4</v>
      </c>
      <c r="N10" s="5">
        <f t="shared" si="3"/>
        <v>0.12000000000000001</v>
      </c>
    </row>
    <row r="11" spans="1:14" x14ac:dyDescent="0.2">
      <c r="A11" s="9" t="s">
        <v>13</v>
      </c>
      <c r="B11" s="4" t="s">
        <v>25</v>
      </c>
      <c r="C11" s="4">
        <v>19</v>
      </c>
      <c r="D11" s="4">
        <v>0.14499999999999999</v>
      </c>
      <c r="E11" s="5">
        <f t="shared" si="0"/>
        <v>2.7549999999999999</v>
      </c>
      <c r="F11" s="4">
        <v>3236</v>
      </c>
      <c r="G11" s="4">
        <v>0.14499999999999999</v>
      </c>
      <c r="H11" s="5">
        <f t="shared" si="1"/>
        <v>469.21999999999997</v>
      </c>
      <c r="I11" s="6">
        <v>648</v>
      </c>
      <c r="J11" s="10">
        <v>0.14499999999999999</v>
      </c>
      <c r="K11" s="5">
        <f t="shared" si="2"/>
        <v>93.96</v>
      </c>
      <c r="L11" s="4">
        <v>4425</v>
      </c>
      <c r="M11" s="10">
        <v>0.14499999999999999</v>
      </c>
      <c r="N11" s="5">
        <f t="shared" si="3"/>
        <v>641.625</v>
      </c>
    </row>
    <row r="12" spans="1:14" x14ac:dyDescent="0.2">
      <c r="A12" s="9" t="s">
        <v>14</v>
      </c>
      <c r="B12" s="4" t="s">
        <v>25</v>
      </c>
      <c r="C12" s="4">
        <v>8</v>
      </c>
      <c r="D12" s="16">
        <v>6.25E-2</v>
      </c>
      <c r="E12" s="5">
        <f t="shared" si="0"/>
        <v>0.5</v>
      </c>
      <c r="F12" s="4">
        <v>12</v>
      </c>
      <c r="G12" s="4">
        <v>6.25E-2</v>
      </c>
      <c r="H12" s="5">
        <f t="shared" si="1"/>
        <v>0.75</v>
      </c>
      <c r="I12" s="6">
        <v>44</v>
      </c>
      <c r="J12" s="4">
        <v>6.25E-2</v>
      </c>
      <c r="K12" s="5">
        <f t="shared" si="2"/>
        <v>2.75</v>
      </c>
      <c r="L12" s="4">
        <v>150</v>
      </c>
      <c r="M12" s="4">
        <v>6.25E-2</v>
      </c>
      <c r="N12" s="5">
        <f t="shared" si="3"/>
        <v>9.375</v>
      </c>
    </row>
    <row r="13" spans="1:14" x14ac:dyDescent="0.2">
      <c r="A13" s="9" t="s">
        <v>15</v>
      </c>
      <c r="B13" s="4" t="s">
        <v>26</v>
      </c>
      <c r="C13" s="4"/>
      <c r="D13" s="4">
        <v>7</v>
      </c>
      <c r="E13" s="5"/>
      <c r="F13" s="4"/>
      <c r="G13" s="4">
        <v>7</v>
      </c>
      <c r="H13" s="5"/>
      <c r="I13" s="6"/>
      <c r="J13" s="7">
        <v>7</v>
      </c>
      <c r="K13" s="5"/>
      <c r="L13" s="4"/>
      <c r="M13" s="4">
        <v>7</v>
      </c>
      <c r="N13" s="5"/>
    </row>
    <row r="14" spans="1:14" x14ac:dyDescent="0.2">
      <c r="A14" s="9" t="s">
        <v>16</v>
      </c>
      <c r="B14" s="4" t="s">
        <v>27</v>
      </c>
      <c r="C14" s="4"/>
      <c r="D14" s="4">
        <v>15</v>
      </c>
      <c r="E14" s="5"/>
      <c r="F14" s="4"/>
      <c r="G14" s="4">
        <v>5</v>
      </c>
      <c r="H14" s="5"/>
      <c r="I14" s="6"/>
      <c r="J14" s="7">
        <v>5</v>
      </c>
      <c r="K14" s="5"/>
      <c r="L14" s="4"/>
      <c r="M14" s="4">
        <v>5</v>
      </c>
      <c r="N14" s="5"/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Bonface Ogutu Osoro</dc:creator>
  <cp:lastModifiedBy>Bonface Ogutu Osoro</cp:lastModifiedBy>
  <dcterms:created xsi:type="dcterms:W3CDTF">2024-02-16T23:46:32Z</dcterms:created>
  <dcterms:modified xsi:type="dcterms:W3CDTF">2024-02-22T17:40:25Z</dcterms:modified>
</cp:coreProperties>
</file>