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saleos/validation/"/>
    </mc:Choice>
  </mc:AlternateContent>
  <xr:revisionPtr revIDLastSave="0" documentId="13_ncr:1_{6A37FA2A-AECF-D146-AEAA-E35E4FA336EF}" xr6:coauthVersionLast="47" xr6:coauthVersionMax="47" xr10:uidLastSave="{00000000-0000-0000-0000-000000000000}"/>
  <bookViews>
    <workbookView xWindow="0" yWindow="500" windowWidth="30940" windowHeight="26440" activeTab="1" xr2:uid="{EB3D0C3D-6F70-4465-B047-BE373A053C5E}"/>
  </bookViews>
  <sheets>
    <sheet name="Sheet1" sheetId="1" r:id="rId1"/>
    <sheet name="Bonny" sheetId="2" r:id="rId2"/>
  </sheets>
  <definedNames>
    <definedName name="_xlnm._FilterDatabase" localSheetId="0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4" i="1"/>
  <c r="G25" i="1"/>
  <c r="G23" i="1"/>
  <c r="H3" i="1"/>
  <c r="H4" i="1"/>
  <c r="H5" i="1"/>
  <c r="H6" i="1"/>
  <c r="H7" i="1"/>
  <c r="H2" i="1"/>
  <c r="E4" i="1"/>
  <c r="E82" i="2"/>
  <c r="E81" i="2"/>
  <c r="E76" i="2"/>
  <c r="E75" i="2"/>
  <c r="E70" i="2"/>
  <c r="E69" i="2"/>
  <c r="E65" i="2"/>
  <c r="E64" i="2"/>
  <c r="E59" i="2"/>
  <c r="E58" i="2"/>
  <c r="E53" i="2"/>
  <c r="E52" i="2"/>
  <c r="E47" i="2"/>
  <c r="E46" i="2"/>
  <c r="E41" i="2"/>
  <c r="E40" i="2"/>
  <c r="E35" i="2"/>
  <c r="E34" i="2"/>
  <c r="E29" i="2"/>
  <c r="E28" i="2"/>
  <c r="E23" i="2"/>
  <c r="E22" i="2"/>
  <c r="E15" i="2"/>
  <c r="E17" i="2"/>
  <c r="I11" i="2"/>
  <c r="I10" i="2"/>
  <c r="G10" i="2"/>
  <c r="E10" i="2"/>
  <c r="I5" i="2"/>
  <c r="G5" i="2"/>
  <c r="E4" i="2"/>
  <c r="E5" i="2"/>
  <c r="D45" i="1"/>
  <c r="C45" i="1"/>
  <c r="D35" i="1"/>
  <c r="D42" i="1"/>
  <c r="E42" i="1"/>
  <c r="E43" i="1"/>
  <c r="D43" i="1"/>
  <c r="C43" i="1"/>
  <c r="C42" i="1"/>
  <c r="E36" i="1"/>
  <c r="E35" i="1"/>
  <c r="D36" i="1"/>
  <c r="C35" i="1"/>
  <c r="C36" i="1"/>
  <c r="D30" i="1"/>
  <c r="C30" i="1"/>
  <c r="D29" i="1"/>
  <c r="C29" i="1"/>
  <c r="D24" i="1"/>
  <c r="D23" i="1"/>
  <c r="C23" i="1"/>
  <c r="C24" i="1"/>
  <c r="F5" i="1"/>
  <c r="F3" i="1"/>
  <c r="F6" i="1"/>
  <c r="F4" i="1"/>
  <c r="F7" i="1"/>
  <c r="F2" i="1"/>
  <c r="E5" i="1"/>
  <c r="E3" i="1"/>
  <c r="E6" i="1"/>
  <c r="E7" i="1"/>
  <c r="E2" i="1"/>
  <c r="D20" i="1"/>
  <c r="E20" i="1" s="1"/>
  <c r="D16" i="1"/>
  <c r="E16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<sst xmlns="http://schemas.openxmlformats.org/spreadsheetml/2006/main" count="197" uniqueCount="65">
  <si>
    <t>Kuiper</t>
  </si>
  <si>
    <t>value</t>
  </si>
  <si>
    <t>value_wc</t>
  </si>
  <si>
    <t>OneWeb</t>
  </si>
  <si>
    <t>Starlink</t>
  </si>
  <si>
    <t>constellation</t>
  </si>
  <si>
    <t>value_type</t>
  </si>
  <si>
    <t>t_co2/subscriber</t>
  </si>
  <si>
    <t>OneWeb is x% higher than…</t>
  </si>
  <si>
    <t>Kuiper is x% higher than OneWeb by…</t>
  </si>
  <si>
    <t>OneWeb is x% higher than starlink by…</t>
  </si>
  <si>
    <t>annual_kilograms</t>
  </si>
  <si>
    <t>t_co2/subscriber_sd</t>
  </si>
  <si>
    <t>annual_kilograms_sd</t>
  </si>
  <si>
    <t>terrestrial_4G_kg/subscriber</t>
  </si>
  <si>
    <t>LEO is x times higher than terestrial…</t>
  </si>
  <si>
    <t xml:space="preserve">starlink </t>
  </si>
  <si>
    <t>oneweb</t>
  </si>
  <si>
    <t>kuiper</t>
  </si>
  <si>
    <t>Mt_co2eq</t>
  </si>
  <si>
    <t>is x% different to Kuiper…</t>
  </si>
  <si>
    <t xml:space="preserve">CFC-11eq </t>
  </si>
  <si>
    <t>Capacity calcs</t>
  </si>
  <si>
    <t>mbps/users</t>
  </si>
  <si>
    <t>Constellation x is y% higher than starlink…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</si>
  <si>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</si>
  <si>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</si>
  <si>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</si>
  <si>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</si>
  <si>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</si>
  <si>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</si>
  <si>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</si>
  <si>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</si>
  <si>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</si>
  <si>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</si>
  <si>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</si>
  <si>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</si>
  <si>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</si>
  <si>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</si>
  <si>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</si>
  <si>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</si>
  <si>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</si>
  <si>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</si>
  <si>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</si>
  <si>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</si>
  <si>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</si>
  <si>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</si>
  <si>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</si>
  <si>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% is higher than Kuiper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</si>
  <si>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</si>
  <si>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</si>
  <si>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</si>
  <si>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</si>
  <si>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</si>
  <si>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</si>
  <si>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</si>
  <si>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% higher than Starlink</t>
  </si>
  <si>
    <t>Social Cost of Carbon (US$) (baseline)</t>
  </si>
  <si>
    <t>Social Cost of Carbon (US$) (worst-case)</t>
  </si>
  <si>
    <t>Insert per user SCC estimates</t>
  </si>
  <si>
    <t>Total Social Cost of Carbon</t>
  </si>
  <si>
    <t>Baseline (US$ M)</t>
  </si>
  <si>
    <t>Worst Case (US$ M)</t>
  </si>
  <si>
    <t>Per Subscriber Social Cost</t>
  </si>
  <si>
    <t>Baseline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</si>
</sst>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8"/>
      <name val="Calibri"/>
      <family val="2"/>
      <scheme val="minor"/>
    </font>
    <font>
      <sz val="11"/>
      <color theme="8"/>
      <name val="Calibri (Body)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4" xfId="0" applyBorder="1"/>
    <xf numFmtId="43" fontId="0" fillId="0" borderId="4" xfId="1" applyFont="1" applyBorder="1"/>
    <xf numFmtId="43" fontId="0" fillId="0" borderId="4" xfId="1" applyFont="1" applyBorder="1" applyAlignment="1">
      <alignment horizontal="left"/>
    </xf>
    <xf numFmtId="2" fontId="0" fillId="0" borderId="4" xfId="0" applyNumberFormat="1" applyBorder="1"/>
    <xf numFmtId="165" fontId="0" fillId="0" borderId="4" xfId="1" applyNumberFormat="1" applyFont="1" applyBorder="1"/>
    <xf numFmtId="43" fontId="0" fillId="0" borderId="4" xfId="0" applyNumberFormat="1" applyBorder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  <xf numFmtId="0" fontId="5" fillId="0" borderId="0" xfId="0" applyFont="1"/>
    <xf numFmtId="0" fontId="6" fillId="0" borderId="4" xfId="0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319-8C7C-49CF-97BB-892370D01522}">
  <dimension ref="A1:H45"/>
  <sheetViews>
    <sheetView topLeftCell="A21" zoomScale="160" zoomScaleNormal="160" workbookViewId="0">
      <selection activeCell="G43" sqref="G43"/>
    </sheetView>
  </sheetViews>
  <sheetFormatPr baseColWidth="10" defaultColWidth="8.83203125" defaultRowHeight="15" x14ac:dyDescent="0.2"/>
  <cols>
    <col min="1" max="1" width="11.5" bestFit="1" customWidth="1"/>
    <col min="2" max="2" width="12.1640625" bestFit="1" customWidth="1"/>
    <col min="3" max="3" width="14.83203125" bestFit="1" customWidth="1"/>
    <col min="4" max="4" width="22.1640625" bestFit="1" customWidth="1"/>
    <col min="5" max="5" width="15.5" customWidth="1"/>
    <col min="6" max="6" width="18.1640625" bestFit="1" customWidth="1"/>
    <col min="7" max="7" width="34.5" bestFit="1" customWidth="1"/>
    <col min="8" max="8" width="32.1640625" bestFit="1" customWidth="1"/>
  </cols>
  <sheetData>
    <row r="1" spans="1:8" x14ac:dyDescent="0.2">
      <c r="A1" s="9" t="s">
        <v>5</v>
      </c>
      <c r="B1" s="9" t="s">
        <v>6</v>
      </c>
      <c r="C1" s="9" t="s">
        <v>7</v>
      </c>
      <c r="D1" s="10" t="s">
        <v>12</v>
      </c>
      <c r="E1" s="9" t="s">
        <v>11</v>
      </c>
      <c r="F1" s="9" t="s">
        <v>13</v>
      </c>
      <c r="G1" s="9" t="s">
        <v>14</v>
      </c>
      <c r="H1" s="9" t="s">
        <v>15</v>
      </c>
    </row>
    <row r="2" spans="1:8" x14ac:dyDescent="0.2">
      <c r="A2" s="9" t="s">
        <v>0</v>
      </c>
      <c r="B2" s="9" t="s">
        <v>1</v>
      </c>
      <c r="C2" s="12">
        <v>0.70325230000000005</v>
      </c>
      <c r="D2" s="11">
        <v>0.34369630000000001</v>
      </c>
      <c r="E2" s="13">
        <f t="shared" ref="E2:F7" si="0">C2*1000/5</f>
        <v>140.65046000000001</v>
      </c>
      <c r="F2" s="13">
        <f t="shared" si="0"/>
        <v>68.739260000000002</v>
      </c>
      <c r="G2" s="14">
        <v>6.6</v>
      </c>
      <c r="H2" s="13">
        <f>E2/G2</f>
        <v>21.310675757575762</v>
      </c>
    </row>
    <row r="3" spans="1:8" x14ac:dyDescent="0.2">
      <c r="A3" s="9" t="s">
        <v>3</v>
      </c>
      <c r="B3" s="9" t="s">
        <v>1</v>
      </c>
      <c r="C3" s="12">
        <v>1.4112114</v>
      </c>
      <c r="D3" s="11">
        <v>0.58753420000000001</v>
      </c>
      <c r="E3" s="13">
        <f t="shared" si="0"/>
        <v>282.24227999999999</v>
      </c>
      <c r="F3" s="13">
        <f t="shared" si="0"/>
        <v>117.50684000000001</v>
      </c>
      <c r="G3" s="14">
        <v>6.6</v>
      </c>
      <c r="H3" s="13">
        <f t="shared" ref="H3:H7" si="1">E3/G3</f>
        <v>42.763981818181819</v>
      </c>
    </row>
    <row r="4" spans="1:8" x14ac:dyDescent="0.2">
      <c r="A4" s="9" t="s">
        <v>4</v>
      </c>
      <c r="B4" s="9" t="s">
        <v>1</v>
      </c>
      <c r="C4" s="12">
        <v>0.47325719999999999</v>
      </c>
      <c r="D4" s="11">
        <v>0.14922530000000001</v>
      </c>
      <c r="E4" s="13">
        <f>C4*1000/5</f>
        <v>94.651440000000008</v>
      </c>
      <c r="F4" s="13">
        <f t="shared" si="0"/>
        <v>29.84506</v>
      </c>
      <c r="G4" s="14">
        <v>6.6</v>
      </c>
      <c r="H4" s="13">
        <f t="shared" si="1"/>
        <v>14.341127272727274</v>
      </c>
    </row>
    <row r="5" spans="1:8" x14ac:dyDescent="0.2">
      <c r="A5" s="9" t="s">
        <v>0</v>
      </c>
      <c r="B5" s="9" t="s">
        <v>2</v>
      </c>
      <c r="C5" s="12">
        <v>3.0182437000000002</v>
      </c>
      <c r="D5" s="11">
        <v>1.475088</v>
      </c>
      <c r="E5" s="13">
        <f t="shared" si="0"/>
        <v>603.64873999999998</v>
      </c>
      <c r="F5" s="13">
        <f t="shared" si="0"/>
        <v>295.01760000000002</v>
      </c>
      <c r="G5" s="14">
        <v>6.6</v>
      </c>
      <c r="H5" s="13">
        <f t="shared" si="1"/>
        <v>91.4619303030303</v>
      </c>
    </row>
    <row r="6" spans="1:8" x14ac:dyDescent="0.2">
      <c r="A6" s="9" t="s">
        <v>3</v>
      </c>
      <c r="B6" s="9" t="s">
        <v>2</v>
      </c>
      <c r="C6" s="12">
        <v>1.7047810000000001</v>
      </c>
      <c r="D6" s="11">
        <v>0.70975690000000002</v>
      </c>
      <c r="E6" s="13">
        <f t="shared" si="0"/>
        <v>340.95620000000002</v>
      </c>
      <c r="F6" s="13">
        <f t="shared" si="0"/>
        <v>141.95138</v>
      </c>
      <c r="G6" s="14">
        <v>6.6</v>
      </c>
      <c r="H6" s="13">
        <f t="shared" si="1"/>
        <v>51.660030303030311</v>
      </c>
    </row>
    <row r="7" spans="1:8" x14ac:dyDescent="0.2">
      <c r="A7" s="9" t="s">
        <v>4</v>
      </c>
      <c r="B7" s="9" t="s">
        <v>2</v>
      </c>
      <c r="C7" s="12">
        <v>1.0364120000000001</v>
      </c>
      <c r="D7" s="11">
        <v>0.3267968</v>
      </c>
      <c r="E7" s="13">
        <f t="shared" si="0"/>
        <v>207.2824</v>
      </c>
      <c r="F7" s="13">
        <f t="shared" si="0"/>
        <v>65.359360000000009</v>
      </c>
      <c r="G7" s="14">
        <v>6.6</v>
      </c>
      <c r="H7" s="13">
        <f t="shared" si="1"/>
        <v>31.406424242424244</v>
      </c>
    </row>
    <row r="9" spans="1:8" ht="16" thickBot="1" x14ac:dyDescent="0.25"/>
    <row r="10" spans="1:8" x14ac:dyDescent="0.2">
      <c r="C10" s="2"/>
      <c r="E10" s="3" t="s">
        <v>8</v>
      </c>
    </row>
    <row r="11" spans="1:8" x14ac:dyDescent="0.2">
      <c r="A11" t="s">
        <v>3</v>
      </c>
      <c r="B11" t="s">
        <v>1</v>
      </c>
      <c r="C11" s="2">
        <v>1.4112114</v>
      </c>
      <c r="D11">
        <f>C11-C13</f>
        <v>0.93795420000000007</v>
      </c>
      <c r="E11" s="4">
        <f>D11/C13*100</f>
        <v>198.19121610828111</v>
      </c>
      <c r="G11" s="1"/>
    </row>
    <row r="12" spans="1:8" ht="16" thickBot="1" x14ac:dyDescent="0.25">
      <c r="A12" t="s">
        <v>0</v>
      </c>
      <c r="B12" t="s">
        <v>1</v>
      </c>
      <c r="C12" s="2">
        <v>0.70325230000000005</v>
      </c>
      <c r="D12">
        <f>C11-C12</f>
        <v>0.70795909999999995</v>
      </c>
      <c r="E12" s="5">
        <f>D12/C12*100</f>
        <v>100.66929038127567</v>
      </c>
      <c r="G12" s="1"/>
    </row>
    <row r="13" spans="1:8" x14ac:dyDescent="0.2">
      <c r="A13" t="s">
        <v>4</v>
      </c>
      <c r="B13" t="s">
        <v>1</v>
      </c>
      <c r="C13" s="2">
        <v>0.47325719999999999</v>
      </c>
      <c r="E13" s="6"/>
      <c r="G13" s="1"/>
    </row>
    <row r="14" spans="1:8" ht="16" thickBot="1" x14ac:dyDescent="0.25">
      <c r="C14" s="2"/>
      <c r="E14" s="6"/>
      <c r="G14" s="1"/>
    </row>
    <row r="15" spans="1:8" x14ac:dyDescent="0.2">
      <c r="C15" s="2"/>
      <c r="E15" s="3" t="s">
        <v>10</v>
      </c>
      <c r="G15" s="1"/>
    </row>
    <row r="16" spans="1:8" ht="16" thickBot="1" x14ac:dyDescent="0.25">
      <c r="A16" t="s">
        <v>3</v>
      </c>
      <c r="B16" t="s">
        <v>1</v>
      </c>
      <c r="C16" s="2">
        <v>1.7047810000000001</v>
      </c>
      <c r="D16" s="2">
        <f>C16-C18</f>
        <v>0.66836899999999999</v>
      </c>
      <c r="E16" s="5">
        <f>D16/C18*100</f>
        <v>64.48873613968189</v>
      </c>
      <c r="G16" s="1"/>
    </row>
    <row r="17" spans="1:8" x14ac:dyDescent="0.2">
      <c r="A17" t="s">
        <v>0</v>
      </c>
      <c r="B17" t="s">
        <v>1</v>
      </c>
      <c r="C17" s="2">
        <v>3.0182437000000002</v>
      </c>
      <c r="E17" s="7"/>
      <c r="G17" s="1"/>
    </row>
    <row r="18" spans="1:8" ht="16" thickBot="1" x14ac:dyDescent="0.25">
      <c r="A18" t="s">
        <v>4</v>
      </c>
      <c r="B18" t="s">
        <v>1</v>
      </c>
      <c r="C18" s="2">
        <v>1.0364120000000001</v>
      </c>
      <c r="E18" s="6"/>
      <c r="G18" s="1"/>
    </row>
    <row r="19" spans="1:8" x14ac:dyDescent="0.2">
      <c r="E19" s="3" t="s">
        <v>9</v>
      </c>
    </row>
    <row r="20" spans="1:8" ht="16" thickBot="1" x14ac:dyDescent="0.25">
      <c r="D20" s="2">
        <f>C17-C16</f>
        <v>1.3134627000000001</v>
      </c>
      <c r="E20" s="8">
        <f>D20/C16*100</f>
        <v>77.045831693337746</v>
      </c>
    </row>
    <row r="22" spans="1:8" x14ac:dyDescent="0.2">
      <c r="B22" t="s">
        <v>19</v>
      </c>
      <c r="D22" t="s">
        <v>20</v>
      </c>
      <c r="G22" s="9" t="s">
        <v>57</v>
      </c>
      <c r="H22" s="20" t="s">
        <v>59</v>
      </c>
    </row>
    <row r="23" spans="1:8" x14ac:dyDescent="0.2">
      <c r="A23" t="s">
        <v>16</v>
      </c>
      <c r="B23">
        <v>1.9</v>
      </c>
      <c r="C23">
        <f>B23-B25</f>
        <v>9.9999999999999867E-2</v>
      </c>
      <c r="D23" s="1">
        <f>(B23-B25)/B25*100</f>
        <v>5.5555555555555483</v>
      </c>
      <c r="G23" s="13">
        <f>B23*185</f>
        <v>351.5</v>
      </c>
      <c r="H23">
        <v>664</v>
      </c>
    </row>
    <row r="24" spans="1:8" x14ac:dyDescent="0.2">
      <c r="A24" t="s">
        <v>17</v>
      </c>
      <c r="B24">
        <v>1.1000000000000001</v>
      </c>
      <c r="C24">
        <f>B25-B24</f>
        <v>0.7</v>
      </c>
      <c r="D24" s="1">
        <f>(B24-B25)/B25*100</f>
        <v>-38.888888888888886</v>
      </c>
      <c r="G24" s="13">
        <f t="shared" ref="G24:G25" si="2">B24*185</f>
        <v>203.50000000000003</v>
      </c>
      <c r="H24">
        <v>1400</v>
      </c>
    </row>
    <row r="25" spans="1:8" x14ac:dyDescent="0.2">
      <c r="A25" t="s">
        <v>18</v>
      </c>
      <c r="B25">
        <v>1.8</v>
      </c>
      <c r="G25" s="13">
        <f t="shared" si="2"/>
        <v>333</v>
      </c>
      <c r="H25">
        <v>252</v>
      </c>
    </row>
    <row r="28" spans="1:8" x14ac:dyDescent="0.2">
      <c r="B28" t="s">
        <v>19</v>
      </c>
      <c r="D28" t="s">
        <v>20</v>
      </c>
      <c r="G28" s="9" t="s">
        <v>58</v>
      </c>
      <c r="H28" s="20" t="s">
        <v>59</v>
      </c>
    </row>
    <row r="29" spans="1:8" x14ac:dyDescent="0.2">
      <c r="A29" t="s">
        <v>16</v>
      </c>
      <c r="B29">
        <v>3.6</v>
      </c>
      <c r="C29">
        <f>B29-B31</f>
        <v>-3.9</v>
      </c>
      <c r="D29" s="1">
        <f>(B29-B31)/B31*100</f>
        <v>-52</v>
      </c>
      <c r="G29" s="13">
        <f>B29*185</f>
        <v>666</v>
      </c>
      <c r="H29">
        <v>190</v>
      </c>
    </row>
    <row r="30" spans="1:8" x14ac:dyDescent="0.2">
      <c r="A30" t="s">
        <v>17</v>
      </c>
      <c r="B30">
        <v>1.4</v>
      </c>
      <c r="C30">
        <f>B31-B30</f>
        <v>6.1</v>
      </c>
      <c r="D30" s="1">
        <f>(B30-B31)/B31*100</f>
        <v>-81.333333333333329</v>
      </c>
      <c r="G30" s="13">
        <f t="shared" ref="G30:G31" si="3">B30*185</f>
        <v>259</v>
      </c>
      <c r="H30">
        <v>558</v>
      </c>
    </row>
    <row r="31" spans="1:8" x14ac:dyDescent="0.2">
      <c r="A31" t="s">
        <v>18</v>
      </c>
      <c r="B31">
        <v>7.5</v>
      </c>
      <c r="G31" s="13">
        <f t="shared" si="3"/>
        <v>1387.5</v>
      </c>
      <c r="H31">
        <v>315</v>
      </c>
    </row>
    <row r="34" spans="1:5" x14ac:dyDescent="0.2">
      <c r="B34" s="15" t="s">
        <v>21</v>
      </c>
    </row>
    <row r="35" spans="1:5" x14ac:dyDescent="0.2">
      <c r="A35" t="s">
        <v>16</v>
      </c>
      <c r="B35">
        <v>0.5</v>
      </c>
      <c r="C35">
        <f>B37-B35</f>
        <v>4.2</v>
      </c>
      <c r="D35">
        <f>C35/B35*100</f>
        <v>840</v>
      </c>
      <c r="E35">
        <f>C35/B35</f>
        <v>8.4</v>
      </c>
    </row>
    <row r="36" spans="1:5" x14ac:dyDescent="0.2">
      <c r="A36" t="s">
        <v>17</v>
      </c>
      <c r="B36">
        <v>0.1</v>
      </c>
      <c r="C36">
        <f>B37-B36</f>
        <v>4.6000000000000005</v>
      </c>
      <c r="D36">
        <f>C36/B36*100</f>
        <v>4600</v>
      </c>
      <c r="E36">
        <f>C36/B36</f>
        <v>46</v>
      </c>
    </row>
    <row r="37" spans="1:5" x14ac:dyDescent="0.2">
      <c r="A37" t="s">
        <v>18</v>
      </c>
      <c r="B37">
        <v>4.7</v>
      </c>
    </row>
    <row r="39" spans="1:5" x14ac:dyDescent="0.2">
      <c r="A39" t="s">
        <v>22</v>
      </c>
    </row>
    <row r="40" spans="1:5" x14ac:dyDescent="0.2">
      <c r="B40" t="s">
        <v>23</v>
      </c>
      <c r="D40" t="s">
        <v>24</v>
      </c>
    </row>
    <row r="41" spans="1:5" x14ac:dyDescent="0.2">
      <c r="A41" t="s">
        <v>16</v>
      </c>
      <c r="B41">
        <v>6.5</v>
      </c>
    </row>
    <row r="42" spans="1:5" x14ac:dyDescent="0.2">
      <c r="A42" t="s">
        <v>17</v>
      </c>
      <c r="B42">
        <v>2</v>
      </c>
      <c r="C42" s="2">
        <f>B41-B42</f>
        <v>4.5</v>
      </c>
      <c r="D42" s="1">
        <f>C42/B42*100</f>
        <v>225</v>
      </c>
      <c r="E42" s="18">
        <f>C42/B41*100</f>
        <v>69.230769230769226</v>
      </c>
    </row>
    <row r="43" spans="1:5" x14ac:dyDescent="0.2">
      <c r="A43" t="s">
        <v>18</v>
      </c>
      <c r="B43">
        <v>4.5</v>
      </c>
      <c r="C43" s="16">
        <f>B41-B43</f>
        <v>2</v>
      </c>
      <c r="D43" s="17">
        <f>C43/B43*100</f>
        <v>44.444444444444443</v>
      </c>
      <c r="E43" s="18">
        <f>C43/B41*100</f>
        <v>30.76923076923077</v>
      </c>
    </row>
    <row r="45" spans="1:5" x14ac:dyDescent="0.2">
      <c r="C45" s="17">
        <f>(B41-B43)/B43*100</f>
        <v>44.444444444444443</v>
      </c>
      <c r="D45">
        <f>(B41-B42)/B42*100</f>
        <v>225</v>
      </c>
    </row>
  </sheetData>
  <autoFilter ref="A1:H7" xr:uid="{B1BFC319-8C7C-49CF-97BB-892370D01522}">
    <sortState xmlns:xlrd2="http://schemas.microsoft.com/office/spreadsheetml/2017/richdata2" ref="A2:H7">
      <sortCondition ref="B1:B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94"/>
  <sheetViews>
    <sheetView tabSelected="1" topLeftCell="A71" zoomScale="160" zoomScaleNormal="160" workbookViewId="0">
      <selection activeCell="F95" sqref="F95"/>
    </sheetView>
  </sheetViews>
  <sheetFormatPr baseColWidth="10" defaultColWidth="11.5" defaultRowHeight="15" x14ac:dyDescent="0.2"/>
  <cols>
    <col min="2" max="2" width="13.83203125" bestFit="1" customWidth="1"/>
    <col min="5" max="5" width="14.1640625" bestFit="1" customWidth="1"/>
    <col min="6" max="6" width="21.5" bestFit="1" customWidth="1"/>
    <col min="8" max="8" width="17.6640625" bestFit="1" customWidth="1"/>
    <col min="10" max="10" width="18.5" bestFit="1" customWidth="1"/>
  </cols>
  <sheetData>
    <row r="1" spans="1:10" x14ac:dyDescent="0.2">
      <c r="A1" s="23" t="s">
        <v>25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">
      <c r="B2" t="s">
        <v>27</v>
      </c>
      <c r="C2" t="s">
        <v>28</v>
      </c>
      <c r="E2" s="22" t="s">
        <v>30</v>
      </c>
      <c r="F2" s="22"/>
      <c r="G2" s="22" t="s">
        <v>32</v>
      </c>
      <c r="H2" s="22"/>
      <c r="I2" s="22" t="s">
        <v>34</v>
      </c>
      <c r="J2" s="22"/>
    </row>
    <row r="3" spans="1:10" x14ac:dyDescent="0.2">
      <c r="A3" t="s">
        <v>4</v>
      </c>
      <c r="B3">
        <v>0.47325719999999999</v>
      </c>
      <c r="C3">
        <v>1.0364120000000001</v>
      </c>
    </row>
    <row r="4" spans="1:10" x14ac:dyDescent="0.2">
      <c r="A4" t="s">
        <v>0</v>
      </c>
      <c r="B4">
        <v>0.70325230000000005</v>
      </c>
      <c r="C4">
        <v>3.0182437000000002</v>
      </c>
      <c r="E4">
        <f>((B5-B4)/B5)*100</f>
        <v>50.166764525853459</v>
      </c>
      <c r="F4" t="s">
        <v>31</v>
      </c>
    </row>
    <row r="5" spans="1:10" x14ac:dyDescent="0.2">
      <c r="A5" t="s">
        <v>26</v>
      </c>
      <c r="B5">
        <v>1.4112114</v>
      </c>
      <c r="C5">
        <v>1.7047810000000001</v>
      </c>
      <c r="E5">
        <f>((B5-B3)/B5)*100</f>
        <v>66.464471588027138</v>
      </c>
      <c r="F5" t="s">
        <v>29</v>
      </c>
      <c r="G5">
        <f>((C5-C3)/C5)*100</f>
        <v>39.205563647178138</v>
      </c>
      <c r="H5" t="s">
        <v>33</v>
      </c>
      <c r="I5">
        <f>((C4-C5)/C4)*100</f>
        <v>43.517450231073127</v>
      </c>
      <c r="J5" t="s">
        <v>35</v>
      </c>
    </row>
    <row r="7" spans="1:10" x14ac:dyDescent="0.2">
      <c r="A7" s="21" t="s">
        <v>36</v>
      </c>
      <c r="B7" s="22"/>
      <c r="C7" s="22"/>
      <c r="D7" s="22"/>
      <c r="E7" s="22"/>
      <c r="F7" s="22"/>
      <c r="G7" s="22"/>
      <c r="H7" s="22"/>
      <c r="I7" s="22"/>
      <c r="J7" s="22"/>
    </row>
    <row r="8" spans="1:10" x14ac:dyDescent="0.2">
      <c r="B8" t="s">
        <v>27</v>
      </c>
      <c r="C8" t="s">
        <v>28</v>
      </c>
      <c r="E8" s="22" t="s">
        <v>37</v>
      </c>
      <c r="F8" s="22"/>
      <c r="G8" s="22" t="s">
        <v>38</v>
      </c>
      <c r="H8" s="22"/>
      <c r="I8" s="22" t="s">
        <v>34</v>
      </c>
      <c r="J8" s="22"/>
    </row>
    <row r="9" spans="1:10" x14ac:dyDescent="0.2">
      <c r="A9" t="s">
        <v>4</v>
      </c>
      <c r="B9">
        <v>1.9</v>
      </c>
      <c r="C9">
        <v>3.6</v>
      </c>
    </row>
    <row r="10" spans="1:10" x14ac:dyDescent="0.2">
      <c r="A10" t="s">
        <v>0</v>
      </c>
      <c r="B10">
        <v>1.8</v>
      </c>
      <c r="C10">
        <v>7.5</v>
      </c>
      <c r="E10">
        <f>((B9-B10)/B9)*100</f>
        <v>5.2631578947368354</v>
      </c>
      <c r="F10" t="s">
        <v>31</v>
      </c>
      <c r="G10">
        <f>((B10-B11)/B10)*100</f>
        <v>38.888888888888886</v>
      </c>
      <c r="H10" t="s">
        <v>35</v>
      </c>
      <c r="I10">
        <f>((C10-C9)/C10)*100</f>
        <v>52</v>
      </c>
      <c r="J10" t="s">
        <v>39</v>
      </c>
    </row>
    <row r="11" spans="1:10" x14ac:dyDescent="0.2">
      <c r="A11" t="s">
        <v>3</v>
      </c>
      <c r="B11">
        <v>1.1000000000000001</v>
      </c>
      <c r="C11">
        <v>1.4</v>
      </c>
      <c r="I11">
        <f>((C10-C11)/C10)*100</f>
        <v>81.333333333333329</v>
      </c>
      <c r="J11" t="s">
        <v>40</v>
      </c>
    </row>
    <row r="13" spans="1:10" x14ac:dyDescent="0.2">
      <c r="A13" s="21" t="s">
        <v>41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0" x14ac:dyDescent="0.2">
      <c r="B14" t="s">
        <v>27</v>
      </c>
      <c r="C14" t="s">
        <v>28</v>
      </c>
      <c r="E14" s="22" t="s">
        <v>38</v>
      </c>
      <c r="F14" s="22"/>
    </row>
    <row r="15" spans="1:10" x14ac:dyDescent="0.2">
      <c r="A15" t="s">
        <v>4</v>
      </c>
      <c r="B15">
        <v>0.5</v>
      </c>
      <c r="C15">
        <v>2.2799999999999998</v>
      </c>
      <c r="E15">
        <f>B16/B15</f>
        <v>9.4</v>
      </c>
    </row>
    <row r="16" spans="1:10" x14ac:dyDescent="0.2">
      <c r="A16" t="s">
        <v>0</v>
      </c>
      <c r="B16">
        <v>4.7</v>
      </c>
      <c r="C16">
        <v>11.4</v>
      </c>
    </row>
    <row r="17" spans="1:10" x14ac:dyDescent="0.2">
      <c r="A17" t="s">
        <v>3</v>
      </c>
      <c r="B17">
        <v>0.1</v>
      </c>
      <c r="C17">
        <v>0.28000000000000003</v>
      </c>
      <c r="E17">
        <f>B16/B17</f>
        <v>47</v>
      </c>
      <c r="F17" t="s">
        <v>42</v>
      </c>
    </row>
    <row r="19" spans="1:10" x14ac:dyDescent="0.2">
      <c r="A19" s="21" t="s">
        <v>43</v>
      </c>
      <c r="B19" s="22"/>
      <c r="C19" s="22"/>
      <c r="D19" s="22"/>
      <c r="E19" s="22"/>
      <c r="F19" s="22"/>
      <c r="G19" s="22"/>
      <c r="H19" s="22"/>
      <c r="I19" s="22"/>
      <c r="J19" s="22"/>
    </row>
    <row r="20" spans="1:10" x14ac:dyDescent="0.2">
      <c r="B20" t="s">
        <v>27</v>
      </c>
      <c r="E20" s="22" t="s">
        <v>37</v>
      </c>
      <c r="F20" s="22"/>
    </row>
    <row r="21" spans="1:10" x14ac:dyDescent="0.2">
      <c r="A21" t="s">
        <v>4</v>
      </c>
      <c r="B21">
        <v>8.9942489999999999</v>
      </c>
    </row>
    <row r="22" spans="1:10" x14ac:dyDescent="0.2">
      <c r="A22" t="s">
        <v>0</v>
      </c>
      <c r="B22">
        <v>4.9742629999999997</v>
      </c>
      <c r="E22">
        <f>((B21-B22)/B21)*100</f>
        <v>44.695071261647307</v>
      </c>
      <c r="F22" t="s">
        <v>44</v>
      </c>
    </row>
    <row r="23" spans="1:10" x14ac:dyDescent="0.2">
      <c r="A23" t="s">
        <v>3</v>
      </c>
      <c r="B23">
        <v>2.9649800000000002</v>
      </c>
      <c r="E23">
        <f>((B21-B23)/B23)*100</f>
        <v>203.34939864687112</v>
      </c>
      <c r="F23" t="s">
        <v>35</v>
      </c>
    </row>
    <row r="25" spans="1:10" x14ac:dyDescent="0.2">
      <c r="A25" s="21" t="s">
        <v>45</v>
      </c>
      <c r="B25" s="22"/>
      <c r="C25" s="22"/>
      <c r="D25" s="22"/>
      <c r="E25" s="22"/>
      <c r="F25" s="22"/>
      <c r="G25" s="22"/>
      <c r="H25" s="22"/>
      <c r="I25" s="22"/>
      <c r="J25" s="22"/>
    </row>
    <row r="26" spans="1:10" x14ac:dyDescent="0.2">
      <c r="B26" t="s">
        <v>27</v>
      </c>
      <c r="E26" s="22" t="s">
        <v>37</v>
      </c>
      <c r="F26" s="22"/>
    </row>
    <row r="27" spans="1:10" x14ac:dyDescent="0.2">
      <c r="A27" t="s">
        <v>4</v>
      </c>
      <c r="B27">
        <v>10.11853</v>
      </c>
    </row>
    <row r="28" spans="1:10" x14ac:dyDescent="0.2">
      <c r="A28" t="s">
        <v>0</v>
      </c>
      <c r="B28">
        <v>5.5960460000000003</v>
      </c>
      <c r="E28">
        <f>((B27-B28)/B27)*100</f>
        <v>44.695069343076511</v>
      </c>
      <c r="F28" t="s">
        <v>31</v>
      </c>
    </row>
    <row r="29" spans="1:10" x14ac:dyDescent="0.2">
      <c r="A29" t="s">
        <v>3</v>
      </c>
      <c r="B29">
        <v>3.3356020000000002</v>
      </c>
      <c r="E29">
        <f>((B27-B29)/B27)*100</f>
        <v>67.034717493548968</v>
      </c>
      <c r="F29" t="s">
        <v>35</v>
      </c>
    </row>
    <row r="31" spans="1:10" x14ac:dyDescent="0.2">
      <c r="A31" s="21" t="s">
        <v>46</v>
      </c>
      <c r="B31" s="22"/>
      <c r="C31" s="22"/>
      <c r="D31" s="22"/>
      <c r="E31" s="22"/>
      <c r="F31" s="22"/>
      <c r="G31" s="22"/>
      <c r="H31" s="22"/>
      <c r="I31" s="22"/>
      <c r="J31" s="22"/>
    </row>
    <row r="32" spans="1:10" x14ac:dyDescent="0.2">
      <c r="B32" t="s">
        <v>27</v>
      </c>
      <c r="E32" s="22" t="s">
        <v>37</v>
      </c>
      <c r="F32" s="22"/>
    </row>
    <row r="33" spans="1:10" x14ac:dyDescent="0.2">
      <c r="A33" t="s">
        <v>4</v>
      </c>
      <c r="B33">
        <v>0.874</v>
      </c>
    </row>
    <row r="34" spans="1:10" x14ac:dyDescent="0.2">
      <c r="A34" t="s">
        <v>0</v>
      </c>
      <c r="B34">
        <v>0.47199999999999998</v>
      </c>
      <c r="E34">
        <f>((B33-B34)/B33)*100</f>
        <v>45.995423340961104</v>
      </c>
      <c r="F34" t="s">
        <v>44</v>
      </c>
    </row>
    <row r="35" spans="1:10" x14ac:dyDescent="0.2">
      <c r="A35" t="s">
        <v>3</v>
      </c>
      <c r="B35">
        <v>0.41099999999999998</v>
      </c>
      <c r="E35">
        <f>((B33-B35)/B33)*100</f>
        <v>52.974828375286044</v>
      </c>
      <c r="F35" t="s">
        <v>35</v>
      </c>
    </row>
    <row r="37" spans="1:10" x14ac:dyDescent="0.2">
      <c r="A37" s="21" t="s">
        <v>47</v>
      </c>
      <c r="B37" s="22"/>
      <c r="C37" s="22"/>
      <c r="D37" s="22"/>
      <c r="E37" s="22"/>
      <c r="F37" s="22"/>
      <c r="G37" s="22"/>
      <c r="H37" s="22"/>
      <c r="I37" s="22"/>
      <c r="J37" s="22"/>
    </row>
    <row r="38" spans="1:10" x14ac:dyDescent="0.2">
      <c r="B38" t="s">
        <v>27</v>
      </c>
      <c r="E38" s="22" t="s">
        <v>37</v>
      </c>
      <c r="F38" s="22"/>
    </row>
    <row r="39" spans="1:10" x14ac:dyDescent="0.2">
      <c r="A39" t="s">
        <v>4</v>
      </c>
      <c r="B39">
        <v>20118103</v>
      </c>
    </row>
    <row r="40" spans="1:10" x14ac:dyDescent="0.2">
      <c r="A40" t="s">
        <v>0</v>
      </c>
      <c r="B40">
        <v>7943090</v>
      </c>
      <c r="E40">
        <f>((B39-B40)/B39)*100</f>
        <v>60.517698910279961</v>
      </c>
      <c r="F40" t="s">
        <v>48</v>
      </c>
    </row>
    <row r="41" spans="1:10" x14ac:dyDescent="0.2">
      <c r="A41" t="s">
        <v>3</v>
      </c>
      <c r="B41">
        <v>1541789</v>
      </c>
      <c r="E41">
        <f>((B39-B41)/B39)*100</f>
        <v>92.336310237600443</v>
      </c>
      <c r="F41" t="s">
        <v>40</v>
      </c>
    </row>
    <row r="43" spans="1:10" x14ac:dyDescent="0.2">
      <c r="A43" s="21" t="s">
        <v>49</v>
      </c>
      <c r="B43" s="22"/>
      <c r="C43" s="22"/>
      <c r="D43" s="22"/>
      <c r="E43" s="22"/>
      <c r="F43" s="22"/>
      <c r="G43" s="22"/>
      <c r="H43" s="22"/>
      <c r="I43" s="22"/>
      <c r="J43" s="22"/>
    </row>
    <row r="44" spans="1:10" x14ac:dyDescent="0.2">
      <c r="B44" t="s">
        <v>27</v>
      </c>
      <c r="E44" s="22" t="s">
        <v>37</v>
      </c>
      <c r="F44" s="22"/>
    </row>
    <row r="45" spans="1:10" x14ac:dyDescent="0.2">
      <c r="A45" t="s">
        <v>4</v>
      </c>
      <c r="B45">
        <v>30</v>
      </c>
    </row>
    <row r="46" spans="1:10" x14ac:dyDescent="0.2">
      <c r="A46" t="s">
        <v>0</v>
      </c>
      <c r="B46">
        <v>16</v>
      </c>
      <c r="E46">
        <f>((B45-B46)/B45)*100</f>
        <v>46.666666666666664</v>
      </c>
      <c r="F46" t="s">
        <v>44</v>
      </c>
    </row>
    <row r="47" spans="1:10" x14ac:dyDescent="0.2">
      <c r="A47" t="s">
        <v>3</v>
      </c>
      <c r="B47">
        <v>1</v>
      </c>
      <c r="E47">
        <f>((B45-B47)/B45)*100</f>
        <v>96.666666666666671</v>
      </c>
      <c r="F47" t="s">
        <v>35</v>
      </c>
    </row>
    <row r="49" spans="1:10" x14ac:dyDescent="0.2">
      <c r="A49" s="23" t="s">
        <v>50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x14ac:dyDescent="0.2">
      <c r="B50" t="s">
        <v>27</v>
      </c>
      <c r="E50" s="22" t="s">
        <v>37</v>
      </c>
      <c r="F50" s="22"/>
    </row>
    <row r="51" spans="1:10" x14ac:dyDescent="0.2">
      <c r="A51" t="s">
        <v>4</v>
      </c>
      <c r="B51">
        <v>392800000</v>
      </c>
    </row>
    <row r="52" spans="1:10" x14ac:dyDescent="0.2">
      <c r="A52" t="s">
        <v>0</v>
      </c>
      <c r="B52">
        <v>352500000</v>
      </c>
      <c r="E52">
        <f>((B51-B52)/B51)*100</f>
        <v>10.259674134419553</v>
      </c>
      <c r="F52" t="s">
        <v>44</v>
      </c>
    </row>
    <row r="53" spans="1:10" x14ac:dyDescent="0.2">
      <c r="A53" t="s">
        <v>3</v>
      </c>
      <c r="B53">
        <v>291800000</v>
      </c>
      <c r="E53">
        <f>((B51-B53)/B51)*100</f>
        <v>25.712830957230143</v>
      </c>
      <c r="F53" t="s">
        <v>35</v>
      </c>
    </row>
    <row r="55" spans="1:10" x14ac:dyDescent="0.2">
      <c r="A55" s="23" t="s">
        <v>51</v>
      </c>
      <c r="B55" s="23"/>
      <c r="C55" s="23"/>
      <c r="D55" s="23"/>
      <c r="E55" s="23"/>
      <c r="F55" s="23"/>
      <c r="G55" s="23"/>
      <c r="H55" s="23"/>
      <c r="I55" s="23"/>
      <c r="J55" s="23"/>
    </row>
    <row r="56" spans="1:10" x14ac:dyDescent="0.2">
      <c r="B56" t="s">
        <v>27</v>
      </c>
      <c r="E56" s="22" t="s">
        <v>37</v>
      </c>
      <c r="F56" s="22"/>
    </row>
    <row r="57" spans="1:10" x14ac:dyDescent="0.2">
      <c r="A57" t="s">
        <v>4</v>
      </c>
      <c r="B57">
        <v>474830000</v>
      </c>
    </row>
    <row r="58" spans="1:10" x14ac:dyDescent="0.2">
      <c r="A58" t="s">
        <v>0</v>
      </c>
      <c r="B58">
        <v>395600000</v>
      </c>
      <c r="E58">
        <f>((B57-B58)/B57)*100</f>
        <v>16.685971821494007</v>
      </c>
      <c r="F58" t="s">
        <v>44</v>
      </c>
    </row>
    <row r="59" spans="1:10" x14ac:dyDescent="0.2">
      <c r="A59" t="s">
        <v>3</v>
      </c>
      <c r="B59">
        <v>352600000</v>
      </c>
      <c r="E59">
        <f>((B57-B59)/B57)*100</f>
        <v>25.741844449592488</v>
      </c>
      <c r="F59" t="s">
        <v>35</v>
      </c>
    </row>
    <row r="61" spans="1:10" x14ac:dyDescent="0.2">
      <c r="A61" s="21" t="s">
        <v>52</v>
      </c>
      <c r="B61" s="22"/>
      <c r="C61" s="22"/>
      <c r="D61" s="22"/>
      <c r="E61" s="22"/>
      <c r="F61" s="22"/>
      <c r="G61" s="22"/>
      <c r="H61" s="22"/>
      <c r="I61" s="22"/>
      <c r="J61" s="22"/>
    </row>
    <row r="62" spans="1:10" x14ac:dyDescent="0.2">
      <c r="B62" t="s">
        <v>27</v>
      </c>
      <c r="E62" s="22" t="s">
        <v>37</v>
      </c>
      <c r="F62" s="22"/>
    </row>
    <row r="63" spans="1:10" x14ac:dyDescent="0.2">
      <c r="A63" s="19" t="s">
        <v>4</v>
      </c>
      <c r="B63">
        <v>2425188759</v>
      </c>
    </row>
    <row r="64" spans="1:10" x14ac:dyDescent="0.2">
      <c r="A64" s="19" t="s">
        <v>0</v>
      </c>
      <c r="B64">
        <v>2166480202</v>
      </c>
      <c r="E64">
        <f>((B63-B64)/B63)*100</f>
        <v>10.667563753127226</v>
      </c>
      <c r="F64" t="s">
        <v>44</v>
      </c>
    </row>
    <row r="65" spans="1:10" x14ac:dyDescent="0.2">
      <c r="A65" s="19" t="s">
        <v>3</v>
      </c>
      <c r="B65">
        <v>1843817758</v>
      </c>
      <c r="E65">
        <f>((B63-B65)/B63)*100</f>
        <v>23.972195930832285</v>
      </c>
      <c r="F65" t="s">
        <v>35</v>
      </c>
    </row>
    <row r="67" spans="1:10" x14ac:dyDescent="0.2">
      <c r="A67" s="23" t="s">
        <v>53</v>
      </c>
      <c r="B67" s="23"/>
      <c r="C67" s="23"/>
      <c r="D67" s="23"/>
      <c r="E67" s="23"/>
      <c r="F67" s="23"/>
      <c r="G67" s="23"/>
      <c r="H67" s="23"/>
      <c r="I67" s="23"/>
      <c r="J67" s="23"/>
    </row>
    <row r="68" spans="1:10" x14ac:dyDescent="0.2">
      <c r="B68" t="s">
        <v>27</v>
      </c>
      <c r="E68" s="22" t="s">
        <v>30</v>
      </c>
      <c r="F68" s="22"/>
    </row>
    <row r="69" spans="1:10" x14ac:dyDescent="0.2">
      <c r="A69" s="19" t="s">
        <v>4</v>
      </c>
      <c r="B69">
        <v>143.70519999999999</v>
      </c>
      <c r="C69">
        <v>36</v>
      </c>
      <c r="E69">
        <f>((B71-B69)/B71)*100</f>
        <v>71.231152031553705</v>
      </c>
      <c r="F69" t="s">
        <v>56</v>
      </c>
    </row>
    <row r="70" spans="1:10" x14ac:dyDescent="0.2">
      <c r="A70" s="19" t="s">
        <v>0</v>
      </c>
      <c r="B70">
        <v>178.334</v>
      </c>
      <c r="C70">
        <v>65</v>
      </c>
      <c r="E70">
        <f>((B71-B70)/B71)*100</f>
        <v>64.298691114831598</v>
      </c>
      <c r="F70" t="s">
        <v>44</v>
      </c>
    </row>
    <row r="71" spans="1:10" x14ac:dyDescent="0.2">
      <c r="A71" s="19" t="s">
        <v>3</v>
      </c>
      <c r="B71">
        <v>499.51670000000001</v>
      </c>
      <c r="C71">
        <v>153</v>
      </c>
    </row>
    <row r="73" spans="1:10" x14ac:dyDescent="0.2">
      <c r="A73" s="23" t="s">
        <v>54</v>
      </c>
      <c r="B73" s="23"/>
      <c r="C73" s="23"/>
      <c r="D73" s="23"/>
      <c r="E73" s="23"/>
      <c r="F73" s="23"/>
      <c r="G73" s="23"/>
      <c r="H73" s="23"/>
      <c r="I73" s="23"/>
      <c r="J73" s="23"/>
    </row>
    <row r="74" spans="1:10" x14ac:dyDescent="0.2">
      <c r="B74" t="s">
        <v>27</v>
      </c>
    </row>
    <row r="75" spans="1:10" x14ac:dyDescent="0.2">
      <c r="A75" s="19" t="s">
        <v>4</v>
      </c>
      <c r="B75">
        <v>118.8792</v>
      </c>
      <c r="C75">
        <v>29</v>
      </c>
      <c r="E75">
        <f>((B77-B75)/B77)*100</f>
        <v>71.242379651040565</v>
      </c>
      <c r="F75" t="s">
        <v>56</v>
      </c>
    </row>
    <row r="76" spans="1:10" x14ac:dyDescent="0.2">
      <c r="A76" s="19" t="s">
        <v>0</v>
      </c>
      <c r="B76">
        <v>158.90479999999999</v>
      </c>
      <c r="C76">
        <v>57</v>
      </c>
      <c r="E76">
        <f>((B77-B76)/B77)*100</f>
        <v>61.559937230168714</v>
      </c>
      <c r="F76" t="s">
        <v>44</v>
      </c>
    </row>
    <row r="77" spans="1:10" x14ac:dyDescent="0.2">
      <c r="A77" s="19" t="s">
        <v>3</v>
      </c>
      <c r="B77">
        <v>413.38330000000002</v>
      </c>
      <c r="C77">
        <v>125</v>
      </c>
    </row>
    <row r="79" spans="1:10" x14ac:dyDescent="0.2">
      <c r="A79" s="23" t="s">
        <v>55</v>
      </c>
      <c r="B79" s="23"/>
      <c r="C79" s="23"/>
      <c r="D79" s="23"/>
      <c r="E79" s="23"/>
      <c r="F79" s="23"/>
      <c r="G79" s="23"/>
      <c r="H79" s="23"/>
      <c r="I79" s="23"/>
      <c r="J79" s="23"/>
    </row>
    <row r="80" spans="1:10" x14ac:dyDescent="0.2">
      <c r="B80" t="s">
        <v>27</v>
      </c>
    </row>
    <row r="81" spans="1:10" x14ac:dyDescent="0.2">
      <c r="A81" s="19" t="s">
        <v>4</v>
      </c>
      <c r="B81">
        <v>733.97249999999997</v>
      </c>
      <c r="C81">
        <v>182</v>
      </c>
      <c r="E81">
        <f>((B83-B81)/B83)*100</f>
        <v>71.90078983943495</v>
      </c>
      <c r="F81" t="s">
        <v>56</v>
      </c>
    </row>
    <row r="82" spans="1:10" x14ac:dyDescent="0.2">
      <c r="A82" s="19" t="s">
        <v>0</v>
      </c>
      <c r="B82">
        <v>976.63549999999998</v>
      </c>
      <c r="C82">
        <v>353</v>
      </c>
      <c r="E82">
        <f>((B83-B82)/B83)*100</f>
        <v>62.610743366040921</v>
      </c>
      <c r="F82" t="s">
        <v>44</v>
      </c>
    </row>
    <row r="83" spans="1:10" x14ac:dyDescent="0.2">
      <c r="A83" s="19" t="s">
        <v>3</v>
      </c>
      <c r="B83">
        <v>2612.0752000000002</v>
      </c>
      <c r="C83">
        <v>801</v>
      </c>
    </row>
    <row r="84" spans="1:10" x14ac:dyDescent="0.2">
      <c r="A84" s="21" t="s">
        <v>60</v>
      </c>
      <c r="B84" s="22"/>
      <c r="C84" s="22"/>
      <c r="D84" s="22"/>
      <c r="E84" s="22"/>
      <c r="F84" s="22"/>
      <c r="G84" s="22"/>
      <c r="H84" s="22"/>
      <c r="I84" s="22"/>
      <c r="J84" s="22"/>
    </row>
    <row r="85" spans="1:10" x14ac:dyDescent="0.2">
      <c r="B85" t="s">
        <v>61</v>
      </c>
      <c r="E85" s="22" t="s">
        <v>62</v>
      </c>
      <c r="F85" s="22"/>
    </row>
    <row r="86" spans="1:10" x14ac:dyDescent="0.2">
      <c r="A86" s="19" t="s">
        <v>4</v>
      </c>
      <c r="B86">
        <v>354</v>
      </c>
      <c r="E86" s="19" t="s">
        <v>4</v>
      </c>
      <c r="F86">
        <v>664</v>
      </c>
    </row>
    <row r="87" spans="1:10" x14ac:dyDescent="0.2">
      <c r="A87" s="19" t="s">
        <v>0</v>
      </c>
      <c r="B87">
        <v>325</v>
      </c>
      <c r="E87" s="19" t="s">
        <v>0</v>
      </c>
      <c r="F87">
        <v>1400</v>
      </c>
    </row>
    <row r="88" spans="1:10" x14ac:dyDescent="0.2">
      <c r="A88" s="19" t="s">
        <v>3</v>
      </c>
      <c r="B88">
        <v>209</v>
      </c>
      <c r="E88" s="19" t="s">
        <v>3</v>
      </c>
      <c r="F88">
        <v>252</v>
      </c>
    </row>
    <row r="90" spans="1:10" x14ac:dyDescent="0.2">
      <c r="A90" s="21" t="s">
        <v>63</v>
      </c>
      <c r="B90" s="22"/>
      <c r="C90" s="22"/>
      <c r="D90" s="22"/>
      <c r="E90" s="22"/>
      <c r="F90" s="22"/>
      <c r="G90" s="22"/>
      <c r="H90" s="22"/>
      <c r="I90" s="22"/>
      <c r="J90" s="22"/>
    </row>
    <row r="91" spans="1:10" x14ac:dyDescent="0.2">
      <c r="B91" t="s">
        <v>64</v>
      </c>
      <c r="E91" s="22" t="s">
        <v>62</v>
      </c>
      <c r="F91" s="22"/>
    </row>
    <row r="92" spans="1:10" x14ac:dyDescent="0.2">
      <c r="A92" s="19" t="s">
        <v>4</v>
      </c>
      <c r="B92">
        <v>101</v>
      </c>
      <c r="E92" s="19" t="s">
        <v>4</v>
      </c>
      <c r="F92">
        <v>190</v>
      </c>
    </row>
    <row r="93" spans="1:10" x14ac:dyDescent="0.2">
      <c r="A93" s="19" t="s">
        <v>0</v>
      </c>
      <c r="B93">
        <v>130</v>
      </c>
      <c r="E93" s="19" t="s">
        <v>0</v>
      </c>
      <c r="F93">
        <v>558</v>
      </c>
    </row>
    <row r="94" spans="1:10" x14ac:dyDescent="0.2">
      <c r="A94" s="19" t="s">
        <v>3</v>
      </c>
      <c r="B94">
        <v>261</v>
      </c>
      <c r="E94" s="19" t="s">
        <v>3</v>
      </c>
      <c r="F94">
        <v>315</v>
      </c>
    </row>
  </sheetData>
  <mergeCells count="34">
    <mergeCell ref="E85:F85"/>
    <mergeCell ref="E91:F91"/>
    <mergeCell ref="A55:J55"/>
    <mergeCell ref="E62:F62"/>
    <mergeCell ref="A67:J67"/>
    <mergeCell ref="A73:J73"/>
    <mergeCell ref="A79:J79"/>
    <mergeCell ref="E68:F68"/>
    <mergeCell ref="A37:J37"/>
    <mergeCell ref="E38:F38"/>
    <mergeCell ref="A43:J43"/>
    <mergeCell ref="E44:F44"/>
    <mergeCell ref="A49:J49"/>
    <mergeCell ref="A1:J1"/>
    <mergeCell ref="A7:J7"/>
    <mergeCell ref="E8:F8"/>
    <mergeCell ref="G8:H8"/>
    <mergeCell ref="I8:J8"/>
    <mergeCell ref="A84:J84"/>
    <mergeCell ref="A90:J90"/>
    <mergeCell ref="A19:J19"/>
    <mergeCell ref="E2:F2"/>
    <mergeCell ref="G2:H2"/>
    <mergeCell ref="I2:J2"/>
    <mergeCell ref="A13:J13"/>
    <mergeCell ref="E14:F14"/>
    <mergeCell ref="A61:J61"/>
    <mergeCell ref="E50:F50"/>
    <mergeCell ref="E56:F56"/>
    <mergeCell ref="E20:F20"/>
    <mergeCell ref="A25:J25"/>
    <mergeCell ref="E26:F26"/>
    <mergeCell ref="A31:J31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Microsoft Office User</cp:lastModifiedBy>
  <dcterms:created xsi:type="dcterms:W3CDTF">2023-08-17T15:21:13Z</dcterms:created>
  <dcterms:modified xsi:type="dcterms:W3CDTF">2023-09-05T01:26:33Z</dcterms:modified>
</cp:coreProperties>
</file>