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ughton\Desktop\Github\saleos\validation\"/>
    </mc:Choice>
  </mc:AlternateContent>
  <xr:revisionPtr revIDLastSave="0" documentId="13_ncr:1_{0F5C3A19-C8FE-448E-B29B-78314179BF57}" xr6:coauthVersionLast="47" xr6:coauthVersionMax="47" xr10:uidLastSave="{00000000-0000-0000-0000-000000000000}"/>
  <bookViews>
    <workbookView xWindow="6096" yWindow="1692" windowWidth="23040" windowHeight="13104" xr2:uid="{EB3D0C3D-6F70-4465-B047-BE373A053C5E}"/>
  </bookViews>
  <sheets>
    <sheet name="Metrics valid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0" i="2" l="1"/>
  <c r="F160" i="2"/>
  <c r="G159" i="2"/>
  <c r="F159" i="2"/>
  <c r="G154" i="2"/>
  <c r="G153" i="2"/>
  <c r="F154" i="2"/>
  <c r="F153" i="2"/>
  <c r="G22" i="2" l="1"/>
  <c r="F22" i="2"/>
  <c r="D22" i="2"/>
  <c r="E22" i="2"/>
  <c r="C22" i="2"/>
  <c r="B22" i="2"/>
  <c r="J17" i="2"/>
  <c r="I17" i="2"/>
  <c r="G17" i="2"/>
  <c r="B32" i="2"/>
  <c r="C32" i="2" s="1"/>
  <c r="G20" i="2"/>
  <c r="J20" i="2" s="1"/>
  <c r="G18" i="2"/>
  <c r="J18" i="2" s="1"/>
  <c r="G19" i="2"/>
  <c r="J19" i="2" s="1"/>
  <c r="F17" i="2"/>
  <c r="F20" i="2"/>
  <c r="I20" i="2" s="1"/>
  <c r="F18" i="2"/>
  <c r="I18" i="2" s="1"/>
  <c r="F19" i="2"/>
  <c r="I19" i="2" s="1"/>
  <c r="I22" i="2" l="1"/>
  <c r="J22" i="2"/>
  <c r="D148" i="2"/>
  <c r="D149" i="2"/>
  <c r="D150" i="2"/>
  <c r="D147" i="2"/>
  <c r="D140" i="2"/>
  <c r="D142" i="2"/>
  <c r="D139" i="2"/>
  <c r="K124" i="2"/>
  <c r="J124" i="2"/>
  <c r="E121" i="2"/>
  <c r="E127" i="2" s="1"/>
  <c r="I127" i="2"/>
  <c r="I128" i="2" s="1"/>
  <c r="H127" i="2"/>
  <c r="H128" i="2" s="1"/>
  <c r="C127" i="2"/>
  <c r="C128" i="2" s="1"/>
  <c r="B127" i="2"/>
  <c r="B128" i="2" s="1"/>
  <c r="K121" i="2"/>
  <c r="K122" i="2"/>
  <c r="K123" i="2"/>
  <c r="J122" i="2"/>
  <c r="J123" i="2"/>
  <c r="J121" i="2"/>
  <c r="J127" i="2" s="1"/>
  <c r="E122" i="2"/>
  <c r="E123" i="2"/>
  <c r="E124" i="2"/>
  <c r="D122" i="2"/>
  <c r="D123" i="2"/>
  <c r="D124" i="2"/>
  <c r="D121" i="2"/>
  <c r="D127" i="2" s="1"/>
  <c r="C133" i="2"/>
  <c r="E100" i="2"/>
  <c r="E101" i="2"/>
  <c r="E102" i="2"/>
  <c r="E99" i="2"/>
  <c r="E93" i="2"/>
  <c r="E94" i="2"/>
  <c r="E95" i="2"/>
  <c r="E92" i="2"/>
  <c r="E85" i="2"/>
  <c r="E87" i="2"/>
  <c r="E88" i="2"/>
  <c r="E86" i="2"/>
  <c r="E80" i="2"/>
  <c r="E81" i="2"/>
  <c r="E79" i="2"/>
  <c r="E73" i="2"/>
  <c r="E74" i="2"/>
  <c r="E66" i="2"/>
  <c r="E67" i="2"/>
  <c r="E65" i="2"/>
  <c r="E72" i="2"/>
  <c r="E38" i="2"/>
  <c r="E39" i="2"/>
  <c r="E37" i="2"/>
  <c r="E45" i="2"/>
  <c r="E46" i="2"/>
  <c r="E44" i="2"/>
  <c r="E52" i="2"/>
  <c r="E53" i="2"/>
  <c r="E51" i="2"/>
  <c r="E59" i="2"/>
  <c r="E60" i="2"/>
  <c r="E58" i="2"/>
  <c r="E5" i="2"/>
  <c r="E4" i="2"/>
  <c r="E6" i="2"/>
  <c r="I12" i="2"/>
  <c r="I11" i="2"/>
  <c r="G11" i="2"/>
  <c r="E11" i="2"/>
  <c r="I6" i="2"/>
  <c r="G6" i="2"/>
  <c r="K127" i="2" l="1"/>
</calcChain>
</file>

<file path=xl/sharedStrings.xml><?xml version="1.0" encoding="utf-8"?>
<sst xmlns="http://schemas.openxmlformats.org/spreadsheetml/2006/main" count="239" uniqueCount="87">
  <si>
    <t>Kuiper</t>
  </si>
  <si>
    <t>OneWeb</t>
  </si>
  <si>
    <t>Starlink</t>
  </si>
  <si>
    <t>Emission Per Subscriber</t>
  </si>
  <si>
    <t>Oneweb</t>
  </si>
  <si>
    <t>Baseline</t>
  </si>
  <si>
    <t>Worst Case</t>
  </si>
  <si>
    <t xml:space="preserve"> % higher than starlink</t>
  </si>
  <si>
    <t>OneWeb Baseline</t>
  </si>
  <si>
    <t>% higher than kuiper</t>
  </si>
  <si>
    <t>OneWeb Worst Case</t>
  </si>
  <si>
    <t>% higher than starlink</t>
  </si>
  <si>
    <t>Kuiper Worst Case</t>
  </si>
  <si>
    <t>% higher than OneWeb</t>
  </si>
  <si>
    <t>Climate Change</t>
  </si>
  <si>
    <t>Starlink Baseline</t>
  </si>
  <si>
    <t>Kuiper Baseline</t>
  </si>
  <si>
    <t>% is higher than Starlink</t>
  </si>
  <si>
    <t>% is higher than OneWeb</t>
  </si>
  <si>
    <t>Ozone Depletion</t>
  </si>
  <si>
    <t>Mean Capacity</t>
  </si>
  <si>
    <t>% higher than Kuiper</t>
  </si>
  <si>
    <t>Monthly Traffic</t>
  </si>
  <si>
    <t>Channel Capacity</t>
  </si>
  <si>
    <t>Total Usable Constelation Capacity</t>
  </si>
  <si>
    <t>Subscribers per Area</t>
  </si>
  <si>
    <t>Opex</t>
  </si>
  <si>
    <t>Capex</t>
  </si>
  <si>
    <t>TCO</t>
  </si>
  <si>
    <t>Capex Per Subscriber</t>
  </si>
  <si>
    <t>Opex Per Subscriber</t>
  </si>
  <si>
    <t>TCO Per User</t>
  </si>
  <si>
    <t>Total Social Cost of Carbon</t>
  </si>
  <si>
    <t>Baseline (US$ M)</t>
  </si>
  <si>
    <t>Worst Case (US$ M)</t>
  </si>
  <si>
    <t>Per Subscriber Social Cost</t>
  </si>
  <si>
    <t>Baseline (US$)</t>
  </si>
  <si>
    <t>GEO</t>
  </si>
  <si>
    <t>% lower than Kuiper</t>
  </si>
  <si>
    <t>% higher than GEO</t>
  </si>
  <si>
    <t>% higher than Geo</t>
  </si>
  <si>
    <t>% less than GEO</t>
  </si>
  <si>
    <t>% less than OneWeb</t>
  </si>
  <si>
    <t>% lower than GEO</t>
  </si>
  <si>
    <t>% lower than OneWeb</t>
  </si>
  <si>
    <t>2% lower</t>
  </si>
  <si>
    <t>lower than GEO</t>
  </si>
  <si>
    <t>lower than OneWeb</t>
  </si>
  <si>
    <t>% lower than Starlink</t>
  </si>
  <si>
    <t>Times BS</t>
  </si>
  <si>
    <t>Times WC</t>
  </si>
  <si>
    <t>Ecotoxicity OneWeb</t>
  </si>
  <si>
    <t>HYC</t>
  </si>
  <si>
    <t>Rocket</t>
  </si>
  <si>
    <t>Times</t>
  </si>
  <si>
    <t>HYD</t>
  </si>
  <si>
    <t>Value</t>
  </si>
  <si>
    <t>Rural_Ruiz_et_al</t>
  </si>
  <si>
    <t>Remote_Ruiz_et_al</t>
  </si>
  <si>
    <t>Comparison against rural (kg CO2eq/subscriber)</t>
  </si>
  <si>
    <t>Comparison against remote (kg CO2eq/subscriber)</t>
  </si>
  <si>
    <t>Mean_LEO</t>
  </si>
  <si>
    <t>Annual per Subscriber Emissions</t>
  </si>
  <si>
    <t>Increase</t>
  </si>
  <si>
    <t>Total  Emissions Climate Change Worst Case</t>
  </si>
  <si>
    <t>Mean_leo_against_geo</t>
  </si>
  <si>
    <t>Worst-case (%)</t>
  </si>
  <si>
    <t>Baseline (%)</t>
  </si>
  <si>
    <t>Planetary boundary (kt)</t>
  </si>
  <si>
    <t>Worst case Sum (kt)</t>
  </si>
  <si>
    <t>Baseline Sum (kt)</t>
  </si>
  <si>
    <t>Baseline HYC (kt)</t>
  </si>
  <si>
    <t>Baseline HYD (kt)</t>
  </si>
  <si>
    <t>Worst Case HYC (kt)</t>
  </si>
  <si>
    <t>Worst Case HYD (kt)</t>
  </si>
  <si>
    <t>Mean_leo</t>
  </si>
  <si>
    <t>LEO is roughly x4 more capacity/subscriber</t>
  </si>
  <si>
    <t>LEO_sum</t>
  </si>
  <si>
    <t>LEO sum</t>
  </si>
  <si>
    <t>Vehicles</t>
  </si>
  <si>
    <t>Constellation</t>
  </si>
  <si>
    <t>Annual Mt</t>
  </si>
  <si>
    <t>WC Annual Mt</t>
  </si>
  <si>
    <t>Vehicles WC</t>
  </si>
  <si>
    <t>Homes</t>
  </si>
  <si>
    <t>Homes WC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</si>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</sst>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_(* #,##0_);_(* \(#,##0\);_(* &quot;-&quot;??_);_(@_)"/>
    <numFmt numFmtId="167" formatCode="0.0%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8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1" fontId="1" fillId="0" borderId="1" xfId="0" applyNumberFormat="1" applyFont="1" applyBorder="1"/>
    <xf numFmtId="43" fontId="1" fillId="0" borderId="1" xfId="1" applyFont="1" applyBorder="1"/>
    <xf numFmtId="164" fontId="1" fillId="0" borderId="1" xfId="0" applyNumberFormat="1" applyFont="1" applyBorder="1"/>
    <xf numFmtId="166" fontId="0" fillId="0" borderId="0" xfId="1" applyNumberFormat="1" applyFont="1"/>
    <xf numFmtId="165" fontId="0" fillId="0" borderId="0" xfId="0" applyNumberFormat="1"/>
    <xf numFmtId="0" fontId="1" fillId="0" borderId="0" xfId="0" applyFont="1" applyFill="1" applyBorder="1"/>
    <xf numFmtId="166" fontId="0" fillId="0" borderId="0" xfId="0" applyNumberFormat="1"/>
    <xf numFmtId="165" fontId="1" fillId="0" borderId="1" xfId="1" applyNumberFormat="1" applyFont="1" applyBorder="1"/>
    <xf numFmtId="166" fontId="1" fillId="0" borderId="1" xfId="1" applyNumberFormat="1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66" fontId="7" fillId="0" borderId="1" xfId="1" applyNumberFormat="1" applyFont="1" applyBorder="1" applyAlignment="1">
      <alignment horizontal="left"/>
    </xf>
    <xf numFmtId="10" fontId="7" fillId="0" borderId="1" xfId="2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0" borderId="1" xfId="0" applyFont="1" applyBorder="1" applyAlignment="1"/>
    <xf numFmtId="0" fontId="4" fillId="0" borderId="0" xfId="0" applyFont="1" applyAlignment="1"/>
    <xf numFmtId="0" fontId="3" fillId="0" borderId="0" xfId="0" applyFont="1" applyAlignment="1"/>
    <xf numFmtId="0" fontId="1" fillId="0" borderId="0" xfId="0" applyFont="1" applyBorder="1"/>
    <xf numFmtId="166" fontId="1" fillId="0" borderId="0" xfId="1" applyNumberFormat="1" applyFont="1" applyBorder="1"/>
    <xf numFmtId="165" fontId="1" fillId="0" borderId="0" xfId="1" applyNumberFormat="1" applyFont="1" applyBorder="1"/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6" fontId="7" fillId="0" borderId="0" xfId="1" applyNumberFormat="1" applyFont="1" applyBorder="1" applyAlignment="1">
      <alignment horizontal="left"/>
    </xf>
    <xf numFmtId="10" fontId="7" fillId="0" borderId="0" xfId="2" applyNumberFormat="1" applyFont="1" applyBorder="1" applyAlignment="1">
      <alignment horizontal="left"/>
    </xf>
    <xf numFmtId="167" fontId="7" fillId="0" borderId="0" xfId="2" applyNumberFormat="1" applyFont="1" applyBorder="1" applyAlignment="1">
      <alignment horizontal="right"/>
    </xf>
    <xf numFmtId="167" fontId="3" fillId="0" borderId="0" xfId="2" applyNumberFormat="1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89D4-AFEF-394A-ABD6-6266674C454B}">
  <dimension ref="A1:N177"/>
  <sheetViews>
    <sheetView tabSelected="1" topLeftCell="A131" zoomScale="55" zoomScaleNormal="55" workbookViewId="0">
      <selection activeCell="H162" sqref="H162"/>
    </sheetView>
  </sheetViews>
  <sheetFormatPr defaultColWidth="11.44140625" defaultRowHeight="15.6" x14ac:dyDescent="0.3"/>
  <cols>
    <col min="1" max="1" width="26.109375" style="1" bestFit="1" customWidth="1"/>
    <col min="2" max="2" width="18.6640625" style="1" bestFit="1" customWidth="1"/>
    <col min="3" max="3" width="40.33203125" style="1" bestFit="1" customWidth="1"/>
    <col min="4" max="4" width="11.44140625" style="1"/>
    <col min="5" max="5" width="14.109375" style="1" bestFit="1" customWidth="1"/>
    <col min="6" max="6" width="21.44140625" style="1" bestFit="1" customWidth="1"/>
    <col min="7" max="7" width="21.88671875" style="1" bestFit="1" customWidth="1"/>
    <col min="8" max="8" width="30.88671875" style="1" customWidth="1"/>
    <col min="9" max="9" width="15.88671875" style="1" bestFit="1" customWidth="1"/>
    <col min="10" max="10" width="22.109375" style="1" bestFit="1" customWidth="1"/>
    <col min="11" max="11" width="11.44140625" style="1"/>
    <col min="12" max="12" width="5.109375" style="1" bestFit="1" customWidth="1"/>
    <col min="13" max="13" width="25.5546875" style="1" bestFit="1" customWidth="1"/>
    <col min="14" max="16384" width="11.44140625" style="1"/>
  </cols>
  <sheetData>
    <row r="1" spans="1:13" x14ac:dyDescent="0.3">
      <c r="A1" s="36" t="s">
        <v>3</v>
      </c>
      <c r="B1" s="36"/>
      <c r="C1" s="36"/>
      <c r="D1" s="36"/>
      <c r="E1" s="36"/>
      <c r="F1" s="36"/>
      <c r="G1" s="36"/>
      <c r="H1" s="36"/>
      <c r="I1" s="36"/>
      <c r="J1" s="36"/>
    </row>
    <row r="2" spans="1:13" x14ac:dyDescent="0.3">
      <c r="A2" s="3"/>
      <c r="B2" s="3" t="s">
        <v>5</v>
      </c>
      <c r="C2" s="3" t="s">
        <v>6</v>
      </c>
      <c r="D2" s="5"/>
      <c r="E2" s="35" t="s">
        <v>8</v>
      </c>
      <c r="F2" s="35"/>
      <c r="G2" s="35" t="s">
        <v>10</v>
      </c>
      <c r="H2" s="35"/>
      <c r="I2" s="35" t="s">
        <v>12</v>
      </c>
      <c r="J2" s="35"/>
    </row>
    <row r="3" spans="1:13" x14ac:dyDescent="0.3">
      <c r="A3" s="3" t="s">
        <v>2</v>
      </c>
      <c r="B3" s="15">
        <v>172.06854000000001</v>
      </c>
      <c r="C3" s="15">
        <v>372.6927</v>
      </c>
      <c r="D3" s="5"/>
      <c r="E3" s="3"/>
      <c r="F3" s="3"/>
      <c r="G3" s="3"/>
      <c r="H3" s="3"/>
      <c r="I3" s="3"/>
      <c r="J3" s="3"/>
    </row>
    <row r="4" spans="1:13" x14ac:dyDescent="0.3">
      <c r="A4" s="3" t="s">
        <v>0</v>
      </c>
      <c r="B4" s="15">
        <v>313.38037000000003</v>
      </c>
      <c r="C4" s="15">
        <v>617.46826999999996</v>
      </c>
      <c r="D4" s="5"/>
      <c r="E4" s="3">
        <f>((B6-B4)/B6)*100</f>
        <v>-14.342309925016099</v>
      </c>
      <c r="F4" s="3" t="s">
        <v>9</v>
      </c>
      <c r="G4" s="3"/>
      <c r="H4" s="3"/>
      <c r="I4" s="3"/>
      <c r="J4" s="3"/>
    </row>
    <row r="5" spans="1:13" x14ac:dyDescent="0.3">
      <c r="A5" s="3" t="s">
        <v>37</v>
      </c>
      <c r="B5" s="15">
        <v>21.175229999999999</v>
      </c>
      <c r="C5" s="15">
        <v>55.326479999999997</v>
      </c>
      <c r="D5" s="5"/>
      <c r="E5" s="3">
        <f>((B6-B5)/B6)*100</f>
        <v>92.273846918383882</v>
      </c>
      <c r="F5" s="3"/>
      <c r="G5" s="3"/>
      <c r="H5" s="3"/>
      <c r="I5" s="3"/>
      <c r="J5" s="3"/>
    </row>
    <row r="6" spans="1:13" x14ac:dyDescent="0.3">
      <c r="A6" s="3" t="s">
        <v>4</v>
      </c>
      <c r="B6" s="15">
        <v>274.07209999999998</v>
      </c>
      <c r="C6" s="15">
        <v>418.35746</v>
      </c>
      <c r="D6" s="5"/>
      <c r="E6" s="3">
        <f>((B6-B3)/B6)*100</f>
        <v>37.217783203762792</v>
      </c>
      <c r="F6" s="3" t="s">
        <v>7</v>
      </c>
      <c r="G6" s="7">
        <f>((C6-C3)/C6)*100</f>
        <v>10.915249365936967</v>
      </c>
      <c r="H6" s="3" t="s">
        <v>11</v>
      </c>
      <c r="I6" s="3">
        <f>((C4-C6)/C4)*100</f>
        <v>32.246322551926426</v>
      </c>
      <c r="J6" s="3" t="s">
        <v>13</v>
      </c>
    </row>
    <row r="8" spans="1:13" x14ac:dyDescent="0.3">
      <c r="A8" s="33" t="s">
        <v>14</v>
      </c>
      <c r="B8" s="34"/>
      <c r="C8" s="34"/>
      <c r="D8" s="34"/>
      <c r="E8" s="34"/>
      <c r="F8" s="34"/>
      <c r="G8" s="34"/>
      <c r="H8" s="34"/>
      <c r="I8" s="34"/>
      <c r="J8" s="34"/>
    </row>
    <row r="9" spans="1:13" x14ac:dyDescent="0.3">
      <c r="A9" s="5"/>
      <c r="B9" s="5" t="s">
        <v>5</v>
      </c>
      <c r="C9" s="5" t="s">
        <v>6</v>
      </c>
      <c r="D9" s="5"/>
      <c r="E9" s="35" t="s">
        <v>15</v>
      </c>
      <c r="F9" s="35"/>
      <c r="G9" s="35" t="s">
        <v>16</v>
      </c>
      <c r="H9" s="35"/>
      <c r="I9" s="35" t="s">
        <v>12</v>
      </c>
      <c r="J9" s="35"/>
    </row>
    <row r="10" spans="1:13" x14ac:dyDescent="0.3">
      <c r="A10" s="3" t="s">
        <v>2</v>
      </c>
      <c r="B10" s="14">
        <v>2.843</v>
      </c>
      <c r="C10" s="14">
        <v>6.2</v>
      </c>
      <c r="D10" s="3"/>
      <c r="E10" s="3"/>
      <c r="F10" s="3"/>
      <c r="G10" s="3"/>
      <c r="H10" s="3"/>
      <c r="I10" s="3"/>
      <c r="J10" s="3"/>
    </row>
    <row r="11" spans="1:13" x14ac:dyDescent="0.3">
      <c r="A11" s="3" t="s">
        <v>0</v>
      </c>
      <c r="B11" s="14">
        <v>3.359</v>
      </c>
      <c r="C11" s="14">
        <v>6.9</v>
      </c>
      <c r="D11" s="3"/>
      <c r="E11" s="3">
        <f>((B10-B11)/B10)*100</f>
        <v>-18.14984171649666</v>
      </c>
      <c r="F11" s="3" t="s">
        <v>9</v>
      </c>
      <c r="G11" s="3">
        <f>((B11-B12)/B11)*100</f>
        <v>71.211670139922589</v>
      </c>
      <c r="H11" s="3" t="s">
        <v>13</v>
      </c>
      <c r="I11" s="3">
        <f>((C11-C10)/C11)*100</f>
        <v>10.144927536231886</v>
      </c>
      <c r="J11" s="3" t="s">
        <v>17</v>
      </c>
    </row>
    <row r="12" spans="1:13" x14ac:dyDescent="0.3">
      <c r="A12" s="3" t="s">
        <v>1</v>
      </c>
      <c r="B12" s="14">
        <v>0.96699999999999997</v>
      </c>
      <c r="C12" s="14">
        <v>1.5</v>
      </c>
      <c r="D12" s="3"/>
      <c r="E12" s="3"/>
      <c r="F12" s="3"/>
      <c r="G12" s="3"/>
      <c r="H12" s="3"/>
      <c r="I12" s="3">
        <f>((C11-C12)/C11)*100</f>
        <v>78.260869565217391</v>
      </c>
      <c r="J12" s="3" t="s">
        <v>18</v>
      </c>
    </row>
    <row r="13" spans="1:13" x14ac:dyDescent="0.3">
      <c r="A13" s="24"/>
      <c r="B13" s="26"/>
      <c r="C13" s="26"/>
      <c r="D13" s="24"/>
      <c r="E13" s="24"/>
      <c r="F13" s="24"/>
      <c r="G13" s="24"/>
      <c r="H13" s="24"/>
      <c r="I13" s="24"/>
      <c r="J13" s="24"/>
    </row>
    <row r="15" spans="1:13" x14ac:dyDescent="0.3">
      <c r="A15" s="33" t="s">
        <v>19</v>
      </c>
      <c r="B15" s="34"/>
      <c r="C15" s="34"/>
      <c r="D15" s="34"/>
      <c r="E15" s="34"/>
      <c r="F15" s="34"/>
      <c r="G15" s="34"/>
      <c r="H15" s="34"/>
      <c r="I15" s="34"/>
      <c r="J15" s="34"/>
    </row>
    <row r="16" spans="1:13" x14ac:dyDescent="0.3">
      <c r="A16" s="16"/>
      <c r="B16" s="16" t="s">
        <v>71</v>
      </c>
      <c r="C16" s="16" t="s">
        <v>72</v>
      </c>
      <c r="D16" s="16" t="s">
        <v>73</v>
      </c>
      <c r="E16" s="16" t="s">
        <v>74</v>
      </c>
      <c r="F16" s="16" t="s">
        <v>70</v>
      </c>
      <c r="G16" s="16" t="s">
        <v>69</v>
      </c>
      <c r="H16" s="16" t="s">
        <v>68</v>
      </c>
      <c r="I16" s="16" t="s">
        <v>67</v>
      </c>
      <c r="J16" s="16" t="s">
        <v>66</v>
      </c>
      <c r="K16" s="20"/>
      <c r="L16"/>
      <c r="M16"/>
    </row>
    <row r="17" spans="1:13" x14ac:dyDescent="0.3">
      <c r="A17" s="17" t="s">
        <v>0</v>
      </c>
      <c r="B17" s="16">
        <v>0.36</v>
      </c>
      <c r="C17" s="16">
        <v>1.73</v>
      </c>
      <c r="D17" s="16">
        <v>1.59</v>
      </c>
      <c r="E17" s="16">
        <v>4.22</v>
      </c>
      <c r="F17" s="17">
        <f>SUM(B17:C17)</f>
        <v>2.09</v>
      </c>
      <c r="G17" s="17">
        <f>SUM(D17:E17)</f>
        <v>5.81</v>
      </c>
      <c r="H17" s="18">
        <v>539000000</v>
      </c>
      <c r="I17" s="19">
        <f>F17/(H17/1000000)</f>
        <v>3.8775510204081629E-3</v>
      </c>
      <c r="J17" s="19">
        <f>G17/(H17/1000000)</f>
        <v>1.0779220779220779E-2</v>
      </c>
      <c r="K17" s="20"/>
      <c r="L17"/>
      <c r="M17"/>
    </row>
    <row r="18" spans="1:13" x14ac:dyDescent="0.3">
      <c r="A18" s="17" t="s">
        <v>1</v>
      </c>
      <c r="B18" s="16">
        <v>0.08</v>
      </c>
      <c r="C18" s="16">
        <v>0.17</v>
      </c>
      <c r="D18" s="16">
        <v>0.35</v>
      </c>
      <c r="E18" s="16">
        <v>0.42</v>
      </c>
      <c r="F18" s="17">
        <f>SUM(B18:C18)</f>
        <v>0.25</v>
      </c>
      <c r="G18" s="17">
        <f>SUM(D18:E18)</f>
        <v>0.77</v>
      </c>
      <c r="H18" s="18">
        <v>539000000</v>
      </c>
      <c r="I18" s="19">
        <f>F18/(H18/1000000)</f>
        <v>4.6382189239332097E-4</v>
      </c>
      <c r="J18" s="19">
        <f>G18/(H18/1000000)</f>
        <v>1.4285714285714286E-3</v>
      </c>
      <c r="K18" s="20"/>
      <c r="L18"/>
      <c r="M18"/>
    </row>
    <row r="19" spans="1:13" x14ac:dyDescent="0.3">
      <c r="A19" s="17" t="s">
        <v>2</v>
      </c>
      <c r="B19" s="16">
        <v>0.87</v>
      </c>
      <c r="C19" s="16"/>
      <c r="D19" s="16">
        <v>3.91</v>
      </c>
      <c r="E19" s="16"/>
      <c r="F19" s="17">
        <f>SUM(B19:C19)</f>
        <v>0.87</v>
      </c>
      <c r="G19" s="17">
        <f>SUM(D19:E19)</f>
        <v>3.91</v>
      </c>
      <c r="H19" s="18">
        <v>539000000</v>
      </c>
      <c r="I19" s="19">
        <f>F19/(H19/1000000)</f>
        <v>1.6141001855287569E-3</v>
      </c>
      <c r="J19" s="19">
        <f>G19/(H19/1000000)</f>
        <v>7.25417439703154E-3</v>
      </c>
      <c r="K19" s="20"/>
      <c r="L19"/>
      <c r="M19"/>
    </row>
    <row r="20" spans="1:13" x14ac:dyDescent="0.3">
      <c r="A20" s="17" t="s">
        <v>37</v>
      </c>
      <c r="B20" s="16">
        <v>0.05</v>
      </c>
      <c r="C20" s="16">
        <v>0.78</v>
      </c>
      <c r="D20" s="16">
        <v>0.22</v>
      </c>
      <c r="E20" s="16">
        <v>1.9</v>
      </c>
      <c r="F20" s="17">
        <f>SUM(B20:C20)</f>
        <v>0.83000000000000007</v>
      </c>
      <c r="G20" s="17">
        <f>SUM(D20:E20)</f>
        <v>2.12</v>
      </c>
      <c r="H20" s="18">
        <v>539000000</v>
      </c>
      <c r="I20" s="19">
        <f>F20/(H20/1000000)</f>
        <v>1.5398886827458257E-3</v>
      </c>
      <c r="J20" s="19">
        <f>G20/(H20/1000000)</f>
        <v>3.933209647495362E-3</v>
      </c>
      <c r="K20" s="20"/>
      <c r="L20"/>
      <c r="M20"/>
    </row>
    <row r="21" spans="1:13" x14ac:dyDescent="0.3">
      <c r="A21" s="27"/>
      <c r="B21" s="28"/>
      <c r="C21" s="28"/>
      <c r="D21" s="28"/>
      <c r="E21" s="28"/>
      <c r="F21" s="27"/>
      <c r="G21" s="27"/>
      <c r="H21" s="29"/>
      <c r="I21" s="30"/>
      <c r="J21" s="30"/>
      <c r="K21" s="20"/>
      <c r="L21"/>
      <c r="M21"/>
    </row>
    <row r="22" spans="1:13" x14ac:dyDescent="0.3">
      <c r="A22" s="27" t="s">
        <v>77</v>
      </c>
      <c r="B22" s="28">
        <f t="shared" ref="B22:G22" si="0">SUM(B17:B19)</f>
        <v>1.31</v>
      </c>
      <c r="C22" s="28">
        <f t="shared" si="0"/>
        <v>1.9</v>
      </c>
      <c r="D22" s="28">
        <f t="shared" si="0"/>
        <v>5.85</v>
      </c>
      <c r="E22" s="28">
        <f t="shared" si="0"/>
        <v>4.6399999999999997</v>
      </c>
      <c r="F22" s="28">
        <f t="shared" si="0"/>
        <v>3.21</v>
      </c>
      <c r="G22" s="28">
        <f t="shared" si="0"/>
        <v>10.49</v>
      </c>
      <c r="H22" s="31" t="s">
        <v>78</v>
      </c>
      <c r="I22" s="30">
        <f>SUM(I17:I19)</f>
        <v>5.9554730983302408E-3</v>
      </c>
      <c r="J22" s="30">
        <f>SUM(J17:J19)</f>
        <v>1.9461966604823747E-2</v>
      </c>
      <c r="K22" s="20"/>
      <c r="L22"/>
      <c r="M22"/>
    </row>
    <row r="24" spans="1:13" x14ac:dyDescent="0.3">
      <c r="A24" s="22" t="s">
        <v>20</v>
      </c>
      <c r="B24" s="23"/>
      <c r="C24" s="23"/>
      <c r="D24" s="23"/>
      <c r="E24" s="23"/>
      <c r="F24" s="23"/>
      <c r="G24" s="32"/>
      <c r="H24" s="23"/>
      <c r="I24" s="23"/>
      <c r="J24" s="23"/>
    </row>
    <row r="25" spans="1:13" x14ac:dyDescent="0.3">
      <c r="A25" s="5"/>
      <c r="B25" s="5" t="s">
        <v>5</v>
      </c>
      <c r="C25" s="5"/>
      <c r="D25" s="5"/>
      <c r="E25" s="21"/>
      <c r="F25" s="21"/>
    </row>
    <row r="26" spans="1:13" x14ac:dyDescent="0.3">
      <c r="A26" s="3" t="s">
        <v>2</v>
      </c>
      <c r="B26" s="15">
        <v>40</v>
      </c>
      <c r="C26" s="3"/>
      <c r="D26" s="3"/>
      <c r="E26" s="3"/>
      <c r="F26" s="3"/>
    </row>
    <row r="27" spans="1:13" x14ac:dyDescent="0.3">
      <c r="A27" s="3" t="s">
        <v>0</v>
      </c>
      <c r="B27" s="15">
        <v>60</v>
      </c>
      <c r="C27" s="3"/>
      <c r="D27" s="3"/>
      <c r="E27" s="3"/>
      <c r="F27" s="3"/>
    </row>
    <row r="28" spans="1:13" x14ac:dyDescent="0.3">
      <c r="A28" s="3" t="s">
        <v>1</v>
      </c>
      <c r="B28" s="15">
        <v>16</v>
      </c>
      <c r="C28" s="3"/>
      <c r="D28" s="3"/>
      <c r="E28" s="3"/>
      <c r="F28" s="3"/>
    </row>
    <row r="29" spans="1:13" x14ac:dyDescent="0.3">
      <c r="A29" s="3" t="s">
        <v>37</v>
      </c>
      <c r="B29" s="15">
        <v>11</v>
      </c>
      <c r="C29" s="3"/>
      <c r="D29" s="3"/>
      <c r="E29" s="3"/>
      <c r="F29" s="3"/>
    </row>
    <row r="30" spans="1:13" x14ac:dyDescent="0.3">
      <c r="A30" s="24"/>
      <c r="B30" s="25"/>
      <c r="C30" s="24"/>
      <c r="D30" s="24"/>
      <c r="E30" s="24"/>
      <c r="F30" s="24"/>
    </row>
    <row r="31" spans="1:13" x14ac:dyDescent="0.3">
      <c r="A31" s="24"/>
      <c r="B31" s="25" t="s">
        <v>75</v>
      </c>
      <c r="C31" s="24" t="s">
        <v>76</v>
      </c>
      <c r="D31" s="24"/>
      <c r="E31" s="24"/>
      <c r="F31" s="24"/>
    </row>
    <row r="32" spans="1:13" x14ac:dyDescent="0.3">
      <c r="A32" s="24"/>
      <c r="B32" s="25">
        <f>SUM(B26:B28)/3</f>
        <v>38.666666666666664</v>
      </c>
      <c r="C32" s="26">
        <f>B32/B29</f>
        <v>3.5151515151515151</v>
      </c>
      <c r="D32" s="24"/>
      <c r="E32" s="24"/>
      <c r="F32" s="24"/>
    </row>
    <row r="34" spans="1:10" x14ac:dyDescent="0.3">
      <c r="A34" s="33" t="s">
        <v>22</v>
      </c>
      <c r="B34" s="34"/>
      <c r="C34" s="34"/>
      <c r="D34" s="34"/>
      <c r="E34" s="34"/>
      <c r="F34" s="34"/>
      <c r="G34" s="34"/>
      <c r="H34" s="34"/>
      <c r="I34" s="34"/>
      <c r="J34" s="34"/>
    </row>
    <row r="35" spans="1:10" x14ac:dyDescent="0.3">
      <c r="A35" s="5"/>
      <c r="B35" s="5" t="s">
        <v>5</v>
      </c>
      <c r="C35" s="5"/>
      <c r="D35" s="5"/>
      <c r="E35" s="35" t="s">
        <v>15</v>
      </c>
      <c r="F35" s="35"/>
    </row>
    <row r="36" spans="1:10" x14ac:dyDescent="0.3">
      <c r="A36" s="3" t="s">
        <v>2</v>
      </c>
      <c r="B36" s="3">
        <v>46.704996999999999</v>
      </c>
      <c r="C36" s="3"/>
      <c r="D36" s="3"/>
      <c r="E36" s="3"/>
      <c r="F36" s="3"/>
    </row>
    <row r="37" spans="1:10" x14ac:dyDescent="0.3">
      <c r="A37" s="3" t="s">
        <v>0</v>
      </c>
      <c r="B37" s="3">
        <v>70.717664999999997</v>
      </c>
      <c r="C37" s="3"/>
      <c r="D37" s="3"/>
      <c r="E37" s="3">
        <f>((B$36-B37)/B$36)*100</f>
        <v>-51.413487940059177</v>
      </c>
      <c r="F37" s="3" t="s">
        <v>38</v>
      </c>
    </row>
    <row r="38" spans="1:10" x14ac:dyDescent="0.3">
      <c r="A38" s="3" t="s">
        <v>37</v>
      </c>
      <c r="B38" s="3">
        <v>4.6945800000000002</v>
      </c>
      <c r="C38" s="3"/>
      <c r="D38" s="3"/>
      <c r="E38" s="3">
        <f t="shared" ref="E38:E39" si="1">((B$36-B38)/B$36)*100</f>
        <v>89.948441705284765</v>
      </c>
      <c r="F38" s="3" t="s">
        <v>43</v>
      </c>
    </row>
    <row r="39" spans="1:10" x14ac:dyDescent="0.3">
      <c r="A39" s="3" t="s">
        <v>1</v>
      </c>
      <c r="B39" s="3">
        <v>18.606432999999999</v>
      </c>
      <c r="C39" s="3"/>
      <c r="D39" s="3"/>
      <c r="E39" s="3">
        <f t="shared" si="1"/>
        <v>60.161793822618172</v>
      </c>
      <c r="F39" s="3" t="s">
        <v>44</v>
      </c>
    </row>
    <row r="41" spans="1:10" x14ac:dyDescent="0.3">
      <c r="A41" s="33" t="s">
        <v>23</v>
      </c>
      <c r="B41" s="34"/>
      <c r="C41" s="34"/>
      <c r="D41" s="34"/>
      <c r="E41" s="34"/>
      <c r="F41" s="34"/>
      <c r="G41" s="34"/>
      <c r="H41" s="34"/>
      <c r="I41" s="34"/>
      <c r="J41" s="34"/>
    </row>
    <row r="42" spans="1:10" x14ac:dyDescent="0.3">
      <c r="A42" s="5"/>
      <c r="B42" s="5" t="s">
        <v>5</v>
      </c>
      <c r="C42" s="5"/>
      <c r="D42" s="5"/>
      <c r="E42" s="35" t="s">
        <v>15</v>
      </c>
      <c r="F42" s="35"/>
    </row>
    <row r="43" spans="1:10" x14ac:dyDescent="0.3">
      <c r="A43" s="3" t="s">
        <v>2</v>
      </c>
      <c r="B43" s="3">
        <v>258.5</v>
      </c>
      <c r="C43" s="3"/>
      <c r="D43" s="3"/>
      <c r="E43" s="3"/>
      <c r="F43" s="3"/>
    </row>
    <row r="44" spans="1:10" x14ac:dyDescent="0.3">
      <c r="A44" s="3" t="s">
        <v>0</v>
      </c>
      <c r="B44" s="3">
        <v>264.2</v>
      </c>
      <c r="C44" s="3"/>
      <c r="D44" s="3"/>
      <c r="E44" s="3">
        <f>((B$43-B44)/B$43)*100</f>
        <v>-2.2050290135396478</v>
      </c>
      <c r="F44" s="3" t="s">
        <v>38</v>
      </c>
    </row>
    <row r="45" spans="1:10" x14ac:dyDescent="0.3">
      <c r="A45" s="3" t="s">
        <v>37</v>
      </c>
      <c r="B45" s="3">
        <v>12.76</v>
      </c>
      <c r="C45" s="3"/>
      <c r="D45" s="3"/>
      <c r="E45" s="3">
        <f t="shared" ref="E45:E46" si="2">((B$43-B45)/B$43)*100</f>
        <v>95.063829787234042</v>
      </c>
      <c r="F45" s="3" t="s">
        <v>41</v>
      </c>
    </row>
    <row r="46" spans="1:10" x14ac:dyDescent="0.3">
      <c r="A46" s="3" t="s">
        <v>1</v>
      </c>
      <c r="B46" s="3">
        <v>130.30000000000001</v>
      </c>
      <c r="C46" s="3"/>
      <c r="D46" s="3"/>
      <c r="E46" s="3">
        <f t="shared" si="2"/>
        <v>49.593810444874272</v>
      </c>
      <c r="F46" s="3" t="s">
        <v>42</v>
      </c>
    </row>
    <row r="48" spans="1:10" x14ac:dyDescent="0.3">
      <c r="A48" s="33" t="s">
        <v>24</v>
      </c>
      <c r="B48" s="34"/>
      <c r="C48" s="34"/>
      <c r="D48" s="34"/>
      <c r="E48" s="34"/>
      <c r="F48" s="34"/>
      <c r="G48" s="34"/>
      <c r="H48" s="34"/>
      <c r="I48" s="34"/>
      <c r="J48" s="34"/>
    </row>
    <row r="49" spans="1:10" x14ac:dyDescent="0.3">
      <c r="A49" s="5"/>
      <c r="B49" s="5" t="s">
        <v>5</v>
      </c>
      <c r="C49" s="5"/>
      <c r="D49" s="5"/>
      <c r="E49" s="35" t="s">
        <v>15</v>
      </c>
      <c r="F49" s="35"/>
    </row>
    <row r="50" spans="1:10" x14ac:dyDescent="0.3">
      <c r="A50" s="3" t="s">
        <v>2</v>
      </c>
      <c r="B50" s="3">
        <v>23915613</v>
      </c>
      <c r="C50" s="3"/>
      <c r="D50" s="3"/>
      <c r="E50" s="3"/>
      <c r="F50" s="3"/>
    </row>
    <row r="51" spans="1:10" x14ac:dyDescent="0.3">
      <c r="A51" s="3" t="s">
        <v>0</v>
      </c>
      <c r="B51" s="3">
        <v>17869692</v>
      </c>
      <c r="C51" s="3"/>
      <c r="D51" s="3"/>
      <c r="E51" s="3">
        <f>((B$50-B51)/B$50)*100</f>
        <v>25.280225934413643</v>
      </c>
      <c r="F51" s="3" t="s">
        <v>21</v>
      </c>
    </row>
    <row r="52" spans="1:10" x14ac:dyDescent="0.3">
      <c r="A52" s="3" t="s">
        <v>37</v>
      </c>
      <c r="B52" s="3">
        <v>2095387</v>
      </c>
      <c r="C52" s="3"/>
      <c r="D52" s="3"/>
      <c r="E52" s="3">
        <f t="shared" ref="E52:E53" si="3">((B$50-B52)/B$50)*100</f>
        <v>91.238414001765292</v>
      </c>
      <c r="F52" s="3" t="s">
        <v>40</v>
      </c>
    </row>
    <row r="53" spans="1:10" x14ac:dyDescent="0.3">
      <c r="A53" s="3" t="s">
        <v>1</v>
      </c>
      <c r="B53" s="3">
        <v>1961421</v>
      </c>
      <c r="C53" s="3"/>
      <c r="D53" s="3"/>
      <c r="E53" s="3">
        <f t="shared" si="3"/>
        <v>91.798575265455256</v>
      </c>
      <c r="F53" s="3" t="s">
        <v>13</v>
      </c>
    </row>
    <row r="55" spans="1:10" x14ac:dyDescent="0.3">
      <c r="A55" s="33" t="s">
        <v>25</v>
      </c>
      <c r="B55" s="34"/>
      <c r="C55" s="34"/>
      <c r="D55" s="34"/>
      <c r="E55" s="34"/>
      <c r="F55" s="34"/>
      <c r="G55" s="34"/>
      <c r="H55" s="34"/>
      <c r="I55" s="34"/>
      <c r="J55" s="34"/>
    </row>
    <row r="56" spans="1:10" x14ac:dyDescent="0.3">
      <c r="A56" s="5"/>
      <c r="B56" s="5" t="s">
        <v>5</v>
      </c>
      <c r="C56" s="5"/>
      <c r="D56" s="5"/>
      <c r="E56" s="35" t="s">
        <v>15</v>
      </c>
      <c r="F56" s="35"/>
    </row>
    <row r="57" spans="1:10" x14ac:dyDescent="0.3">
      <c r="A57" s="3" t="s">
        <v>2</v>
      </c>
      <c r="B57" s="3">
        <v>1.0240000000000001E-2</v>
      </c>
      <c r="C57" s="3"/>
      <c r="D57" s="3"/>
      <c r="E57" s="3"/>
      <c r="F57" s="3"/>
    </row>
    <row r="58" spans="1:10" x14ac:dyDescent="0.3">
      <c r="A58" s="3" t="s">
        <v>0</v>
      </c>
      <c r="B58" s="3">
        <v>7.3200000000000001E-3</v>
      </c>
      <c r="C58" s="3"/>
      <c r="D58" s="3"/>
      <c r="E58" s="3">
        <f>((B$57-B58)/B$57)*100</f>
        <v>28.515625000000007</v>
      </c>
      <c r="F58" s="3" t="s">
        <v>21</v>
      </c>
    </row>
    <row r="59" spans="1:10" x14ac:dyDescent="0.3">
      <c r="A59" s="3" t="s">
        <v>37</v>
      </c>
      <c r="B59" s="3">
        <v>7.3200000000000001E-3</v>
      </c>
      <c r="C59" s="3"/>
      <c r="D59" s="3"/>
      <c r="E59" s="3">
        <f t="shared" ref="E59:E60" si="4">((B$57-B59)/B$57)*100</f>
        <v>28.515625000000007</v>
      </c>
      <c r="F59" s="3" t="s">
        <v>39</v>
      </c>
    </row>
    <row r="60" spans="1:10" x14ac:dyDescent="0.3">
      <c r="A60" s="3" t="s">
        <v>1</v>
      </c>
      <c r="B60" s="3">
        <v>2.3400000000000001E-3</v>
      </c>
      <c r="C60" s="3"/>
      <c r="D60" s="3"/>
      <c r="E60" s="3">
        <f t="shared" si="4"/>
        <v>77.1484375</v>
      </c>
      <c r="F60" s="3" t="s">
        <v>13</v>
      </c>
    </row>
    <row r="62" spans="1:10" x14ac:dyDescent="0.3">
      <c r="A62" s="33" t="s">
        <v>26</v>
      </c>
      <c r="B62" s="33"/>
      <c r="C62" s="33"/>
      <c r="D62" s="33"/>
      <c r="E62" s="33"/>
      <c r="F62" s="33"/>
      <c r="G62" s="33"/>
      <c r="H62" s="33"/>
      <c r="I62" s="33"/>
      <c r="J62" s="33"/>
    </row>
    <row r="63" spans="1:10" x14ac:dyDescent="0.3">
      <c r="A63" s="5"/>
      <c r="B63" s="5" t="s">
        <v>5</v>
      </c>
      <c r="C63" s="5"/>
      <c r="D63" s="5"/>
      <c r="E63" s="35" t="s">
        <v>15</v>
      </c>
      <c r="F63" s="35"/>
    </row>
    <row r="64" spans="1:10" x14ac:dyDescent="0.3">
      <c r="A64" s="3" t="s">
        <v>2</v>
      </c>
      <c r="B64" s="15">
        <v>1790693767</v>
      </c>
      <c r="C64" s="3"/>
      <c r="D64" s="3"/>
      <c r="E64" s="3"/>
      <c r="F64" s="3"/>
    </row>
    <row r="65" spans="1:10" x14ac:dyDescent="0.3">
      <c r="A65" s="3" t="s">
        <v>0</v>
      </c>
      <c r="B65" s="15">
        <v>1001134463</v>
      </c>
      <c r="C65" s="3"/>
      <c r="D65" s="3"/>
      <c r="E65" s="3">
        <f>((B$64-B65)/B$64)*100</f>
        <v>44.092369033191595</v>
      </c>
      <c r="F65" s="3" t="s">
        <v>21</v>
      </c>
    </row>
    <row r="66" spans="1:10" x14ac:dyDescent="0.3">
      <c r="A66" s="3" t="s">
        <v>37</v>
      </c>
      <c r="B66" s="15">
        <v>3550108263</v>
      </c>
      <c r="C66" s="3"/>
      <c r="D66" s="3"/>
      <c r="E66" s="3">
        <f>((B$64-B66)/B$64)*100</f>
        <v>-98.253231704022568</v>
      </c>
      <c r="F66" s="3" t="s">
        <v>45</v>
      </c>
    </row>
    <row r="67" spans="1:10" x14ac:dyDescent="0.3">
      <c r="A67" s="3" t="s">
        <v>1</v>
      </c>
      <c r="B67" s="15">
        <v>954781037</v>
      </c>
      <c r="C67" s="3"/>
      <c r="D67" s="3"/>
      <c r="E67" s="3">
        <f t="shared" ref="E67" si="5">((B$64-B67)/B$64)*100</f>
        <v>46.680942627081805</v>
      </c>
      <c r="F67" s="3" t="s">
        <v>13</v>
      </c>
    </row>
    <row r="68" spans="1:1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3">
      <c r="A69" s="33" t="s">
        <v>27</v>
      </c>
      <c r="B69" s="33"/>
      <c r="C69" s="33"/>
      <c r="D69" s="33"/>
      <c r="E69" s="33"/>
      <c r="F69" s="33"/>
      <c r="G69" s="33"/>
      <c r="H69" s="33"/>
      <c r="I69" s="33"/>
      <c r="J69" s="33"/>
    </row>
    <row r="70" spans="1:10" x14ac:dyDescent="0.3">
      <c r="A70" s="5"/>
      <c r="B70" s="5" t="s">
        <v>5</v>
      </c>
      <c r="C70" s="5"/>
      <c r="D70" s="5"/>
      <c r="E70" s="35" t="s">
        <v>15</v>
      </c>
      <c r="F70" s="35"/>
    </row>
    <row r="71" spans="1:10" x14ac:dyDescent="0.3">
      <c r="A71" s="3" t="s">
        <v>2</v>
      </c>
      <c r="B71" s="8">
        <v>2382827014</v>
      </c>
      <c r="C71" s="3"/>
      <c r="D71" s="3"/>
      <c r="E71" s="3"/>
      <c r="F71" s="3"/>
    </row>
    <row r="72" spans="1:10" x14ac:dyDescent="0.3">
      <c r="A72" s="3" t="s">
        <v>0</v>
      </c>
      <c r="B72" s="8">
        <v>3298803183</v>
      </c>
      <c r="C72" s="3"/>
      <c r="D72" s="3"/>
      <c r="E72" s="3">
        <f>((B$71-B72)/B$71)*100</f>
        <v>-38.440732945291344</v>
      </c>
      <c r="F72" s="3" t="s">
        <v>38</v>
      </c>
    </row>
    <row r="73" spans="1:10" x14ac:dyDescent="0.3">
      <c r="A73" s="3" t="s">
        <v>37</v>
      </c>
      <c r="B73" s="8">
        <v>2636033334</v>
      </c>
      <c r="C73" s="3"/>
      <c r="D73" s="3"/>
      <c r="E73" s="3">
        <f t="shared" ref="E73:E74" si="6">((B$71-B73)/B$71)*100</f>
        <v>-10.626298867367129</v>
      </c>
      <c r="F73" s="3" t="s">
        <v>41</v>
      </c>
    </row>
    <row r="74" spans="1:10" x14ac:dyDescent="0.3">
      <c r="A74" s="3" t="s">
        <v>1</v>
      </c>
      <c r="B74" s="8">
        <v>428206154</v>
      </c>
      <c r="C74" s="3"/>
      <c r="D74" s="3"/>
      <c r="E74" s="3">
        <f t="shared" si="6"/>
        <v>82.029490538585947</v>
      </c>
      <c r="F74" s="3" t="s">
        <v>13</v>
      </c>
    </row>
    <row r="76" spans="1:10" x14ac:dyDescent="0.3">
      <c r="A76" s="33" t="s">
        <v>28</v>
      </c>
      <c r="B76" s="34"/>
      <c r="C76" s="34"/>
      <c r="D76" s="34"/>
      <c r="E76" s="34"/>
      <c r="F76" s="34"/>
      <c r="G76" s="34"/>
      <c r="H76" s="34"/>
      <c r="I76" s="34"/>
      <c r="J76" s="34"/>
    </row>
    <row r="77" spans="1:10" x14ac:dyDescent="0.3">
      <c r="A77" s="5"/>
      <c r="B77" s="5" t="s">
        <v>5</v>
      </c>
      <c r="C77" s="5"/>
      <c r="D77" s="5"/>
      <c r="E77" s="35" t="s">
        <v>15</v>
      </c>
      <c r="F77" s="35"/>
      <c r="G77" s="6"/>
      <c r="H77" s="6"/>
      <c r="I77" s="6"/>
      <c r="J77" s="6"/>
    </row>
    <row r="78" spans="1:10" x14ac:dyDescent="0.3">
      <c r="A78" s="4" t="s">
        <v>2</v>
      </c>
      <c r="B78" s="3">
        <v>1382987191</v>
      </c>
      <c r="C78" s="3"/>
      <c r="D78" s="3"/>
      <c r="E78" s="3"/>
      <c r="F78" s="3"/>
    </row>
    <row r="79" spans="1:10" x14ac:dyDescent="0.3">
      <c r="A79" s="4" t="s">
        <v>0</v>
      </c>
      <c r="B79" s="3">
        <v>6186141597</v>
      </c>
      <c r="C79" s="3"/>
      <c r="D79" s="3"/>
      <c r="E79" s="3">
        <f>((B$78-B79)/B$78)*100</f>
        <v>-347.30288445599928</v>
      </c>
      <c r="F79" s="3" t="s">
        <v>21</v>
      </c>
    </row>
    <row r="80" spans="1:10" x14ac:dyDescent="0.3">
      <c r="A80" s="4" t="s">
        <v>37</v>
      </c>
      <c r="B80" s="3">
        <v>4173520782</v>
      </c>
      <c r="C80" s="3"/>
      <c r="D80" s="3"/>
      <c r="E80" s="3">
        <f t="shared" ref="E80:E81" si="7">((B$78-B80)/B$78)*100</f>
        <v>-201.77580885490647</v>
      </c>
      <c r="F80" s="3" t="s">
        <v>46</v>
      </c>
    </row>
    <row r="81" spans="1:10" x14ac:dyDescent="0.3">
      <c r="A81" s="4" t="s">
        <v>1</v>
      </c>
      <c r="B81" s="3">
        <v>4299937646</v>
      </c>
      <c r="C81" s="3"/>
      <c r="D81" s="3"/>
      <c r="E81" s="3">
        <f t="shared" si="7"/>
        <v>-210.91666459259346</v>
      </c>
      <c r="F81" s="3" t="s">
        <v>47</v>
      </c>
    </row>
    <row r="83" spans="1:10" x14ac:dyDescent="0.3">
      <c r="A83" s="33" t="s">
        <v>29</v>
      </c>
      <c r="B83" s="33"/>
      <c r="C83" s="33"/>
      <c r="D83" s="33"/>
      <c r="E83" s="33"/>
      <c r="F83" s="33"/>
      <c r="G83" s="33"/>
      <c r="H83" s="33"/>
      <c r="I83" s="33"/>
      <c r="J83" s="33"/>
    </row>
    <row r="84" spans="1:10" x14ac:dyDescent="0.3">
      <c r="A84" s="5"/>
      <c r="B84" s="5" t="s">
        <v>5</v>
      </c>
      <c r="C84" s="5"/>
      <c r="D84" s="5"/>
      <c r="E84" s="35" t="s">
        <v>8</v>
      </c>
      <c r="F84" s="35"/>
      <c r="G84" s="6"/>
      <c r="H84" s="6"/>
      <c r="I84" s="6"/>
      <c r="J84" s="6"/>
    </row>
    <row r="85" spans="1:10" x14ac:dyDescent="0.3">
      <c r="A85" s="4" t="s">
        <v>2</v>
      </c>
      <c r="B85" s="3">
        <v>535.2577</v>
      </c>
      <c r="C85" s="3">
        <v>36</v>
      </c>
      <c r="D85" s="3"/>
      <c r="E85" s="3">
        <f>((B88-B85)/ B88)*100</f>
        <v>59.435463451783619</v>
      </c>
      <c r="F85" s="3" t="s">
        <v>48</v>
      </c>
    </row>
    <row r="86" spans="1:10" x14ac:dyDescent="0.3">
      <c r="A86" s="4" t="s">
        <v>0</v>
      </c>
      <c r="B86" s="3">
        <v>1054.4132999999999</v>
      </c>
      <c r="C86" s="3">
        <v>65</v>
      </c>
      <c r="D86" s="3"/>
      <c r="E86" s="3">
        <f>((B$88-B86)/B$88)*100</f>
        <v>20.091225507310885</v>
      </c>
      <c r="F86" s="3" t="s">
        <v>21</v>
      </c>
    </row>
    <row r="87" spans="1:10" x14ac:dyDescent="0.3">
      <c r="A87" s="4" t="s">
        <v>37</v>
      </c>
      <c r="B87" s="3">
        <v>680.80769999999995</v>
      </c>
      <c r="C87" s="3"/>
      <c r="D87" s="3"/>
      <c r="E87" s="3">
        <f t="shared" ref="E87:E88" si="8">((B$88-B87)/B$88)*100</f>
        <v>48.404948067151331</v>
      </c>
      <c r="F87" s="3" t="s">
        <v>39</v>
      </c>
    </row>
    <row r="88" spans="1:10" x14ac:dyDescent="0.3">
      <c r="A88" s="4" t="s">
        <v>1</v>
      </c>
      <c r="B88" s="3">
        <v>1319.5213000000001</v>
      </c>
      <c r="C88" s="3">
        <v>153</v>
      </c>
      <c r="D88" s="3"/>
      <c r="E88" s="3">
        <f t="shared" si="8"/>
        <v>0</v>
      </c>
      <c r="F88" s="3"/>
    </row>
    <row r="90" spans="1:10" x14ac:dyDescent="0.3">
      <c r="A90" s="33" t="s">
        <v>30</v>
      </c>
      <c r="B90" s="33"/>
      <c r="C90" s="33"/>
      <c r="D90" s="33"/>
      <c r="E90" s="33"/>
      <c r="F90" s="33"/>
      <c r="G90" s="33"/>
      <c r="H90" s="33"/>
      <c r="I90" s="33"/>
      <c r="J90" s="33"/>
    </row>
    <row r="91" spans="1:10" x14ac:dyDescent="0.3">
      <c r="A91" s="5"/>
      <c r="B91" s="5" t="s">
        <v>5</v>
      </c>
      <c r="C91" s="5"/>
      <c r="D91" s="5"/>
      <c r="E91" s="5"/>
      <c r="F91" s="5"/>
      <c r="G91" s="6"/>
      <c r="H91" s="6"/>
      <c r="I91" s="6"/>
      <c r="J91" s="6"/>
    </row>
    <row r="92" spans="1:10" x14ac:dyDescent="0.3">
      <c r="A92" s="4" t="s">
        <v>2</v>
      </c>
      <c r="B92" s="3">
        <v>1193.4763</v>
      </c>
      <c r="C92" s="3">
        <v>29</v>
      </c>
      <c r="D92" s="3"/>
      <c r="E92" s="3">
        <f>((B$95-B92)/B$95)*100</f>
        <v>-198.03095887715386</v>
      </c>
      <c r="F92" s="3" t="s">
        <v>48</v>
      </c>
    </row>
    <row r="93" spans="1:10" x14ac:dyDescent="0.3">
      <c r="A93" s="4" t="s">
        <v>0</v>
      </c>
      <c r="B93" s="3">
        <v>1420.0433</v>
      </c>
      <c r="C93" s="3">
        <v>57</v>
      </c>
      <c r="D93" s="3"/>
      <c r="E93" s="3">
        <f t="shared" ref="E93:E95" si="9">((B$95-B93)/B$95)*100</f>
        <v>-254.60852163220827</v>
      </c>
      <c r="F93" s="3" t="s">
        <v>38</v>
      </c>
    </row>
    <row r="94" spans="1:10" x14ac:dyDescent="0.3">
      <c r="A94" s="4" t="s">
        <v>37</v>
      </c>
      <c r="B94" s="3">
        <v>511.6268</v>
      </c>
      <c r="C94" s="3"/>
      <c r="D94" s="3"/>
      <c r="E94" s="3">
        <f t="shared" si="9"/>
        <v>-27.761754289758265</v>
      </c>
      <c r="F94" s="3" t="s">
        <v>43</v>
      </c>
    </row>
    <row r="95" spans="1:10" x14ac:dyDescent="0.3">
      <c r="A95" s="4" t="s">
        <v>1</v>
      </c>
      <c r="B95" s="3">
        <v>400.4538</v>
      </c>
      <c r="C95" s="3">
        <v>125</v>
      </c>
      <c r="D95" s="3"/>
      <c r="E95" s="3">
        <f t="shared" si="9"/>
        <v>0</v>
      </c>
      <c r="F95" s="3"/>
    </row>
    <row r="97" spans="1:10" x14ac:dyDescent="0.3">
      <c r="A97" s="33" t="s">
        <v>31</v>
      </c>
      <c r="B97" s="33"/>
      <c r="C97" s="33"/>
      <c r="D97" s="33"/>
      <c r="E97" s="33"/>
      <c r="F97" s="33"/>
      <c r="G97" s="33"/>
      <c r="H97" s="33"/>
      <c r="I97" s="33"/>
      <c r="J97" s="33"/>
    </row>
    <row r="98" spans="1:10" x14ac:dyDescent="0.3">
      <c r="A98" s="5"/>
      <c r="B98" s="5" t="s">
        <v>5</v>
      </c>
      <c r="C98" s="5"/>
      <c r="D98" s="5"/>
      <c r="E98" s="5"/>
      <c r="F98" s="5"/>
      <c r="G98" s="6"/>
      <c r="H98" s="6"/>
      <c r="I98" s="6"/>
      <c r="J98" s="6"/>
    </row>
    <row r="99" spans="1:10" x14ac:dyDescent="0.3">
      <c r="A99" s="4" t="s">
        <v>2</v>
      </c>
      <c r="B99" s="3">
        <v>1728.7339999999999</v>
      </c>
      <c r="C99" s="3">
        <v>182</v>
      </c>
      <c r="D99" s="3"/>
      <c r="E99" s="3">
        <f>((B$102-B99)/B$102)*100</f>
        <v>-0.50924574431338054</v>
      </c>
      <c r="F99" s="3" t="s">
        <v>48</v>
      </c>
    </row>
    <row r="100" spans="1:10" x14ac:dyDescent="0.3">
      <c r="A100" s="4" t="s">
        <v>0</v>
      </c>
      <c r="B100" s="3">
        <v>2474.4566</v>
      </c>
      <c r="C100" s="3">
        <v>353</v>
      </c>
      <c r="D100" s="3"/>
      <c r="E100" s="3">
        <f t="shared" ref="E100:E102" si="10">((B$102-B100)/B$102)*100</f>
        <v>-43.865838522894883</v>
      </c>
      <c r="F100" s="3" t="s">
        <v>38</v>
      </c>
    </row>
    <row r="101" spans="1:10" x14ac:dyDescent="0.3">
      <c r="A101" s="4" t="s">
        <v>37</v>
      </c>
      <c r="B101" s="3">
        <v>1192.4345000000001</v>
      </c>
      <c r="C101" s="3"/>
      <c r="D101" s="3"/>
      <c r="E101" s="3">
        <f t="shared" si="10"/>
        <v>30.671409138422995</v>
      </c>
      <c r="F101" s="3" t="s">
        <v>39</v>
      </c>
    </row>
    <row r="102" spans="1:10" x14ac:dyDescent="0.3">
      <c r="A102" s="4" t="s">
        <v>1</v>
      </c>
      <c r="B102" s="3">
        <v>1719.9751000000001</v>
      </c>
      <c r="C102" s="3">
        <v>801</v>
      </c>
      <c r="D102" s="3"/>
      <c r="E102" s="3">
        <f t="shared" si="10"/>
        <v>0</v>
      </c>
      <c r="F102" s="3"/>
    </row>
    <row r="103" spans="1:10" x14ac:dyDescent="0.3">
      <c r="A103" s="2"/>
    </row>
    <row r="104" spans="1:10" x14ac:dyDescent="0.3">
      <c r="A104" s="33" t="s">
        <v>32</v>
      </c>
      <c r="B104" s="34"/>
      <c r="C104" s="34"/>
      <c r="D104" s="34"/>
      <c r="E104" s="34"/>
      <c r="F104" s="34"/>
      <c r="G104" s="34"/>
      <c r="H104" s="34"/>
      <c r="I104" s="34"/>
      <c r="J104" s="34"/>
    </row>
    <row r="105" spans="1:10" x14ac:dyDescent="0.3">
      <c r="A105" s="5"/>
      <c r="B105" s="5" t="s">
        <v>33</v>
      </c>
      <c r="C105" s="5"/>
      <c r="D105" s="5"/>
      <c r="E105" s="35" t="s">
        <v>34</v>
      </c>
      <c r="F105" s="35"/>
      <c r="G105" s="6"/>
      <c r="H105" s="6"/>
      <c r="I105" s="6"/>
      <c r="J105" s="6"/>
    </row>
    <row r="106" spans="1:10" x14ac:dyDescent="0.3">
      <c r="A106" s="4" t="s">
        <v>2</v>
      </c>
      <c r="B106" s="3">
        <v>608</v>
      </c>
      <c r="C106" s="3"/>
      <c r="D106" s="3"/>
      <c r="E106" s="4" t="s">
        <v>2</v>
      </c>
      <c r="F106" s="3">
        <v>1139</v>
      </c>
    </row>
    <row r="107" spans="1:10" x14ac:dyDescent="0.3">
      <c r="A107" s="4" t="s">
        <v>0</v>
      </c>
      <c r="B107" s="3">
        <v>369</v>
      </c>
      <c r="C107" s="3"/>
      <c r="D107" s="3"/>
      <c r="E107" s="4" t="s">
        <v>0</v>
      </c>
      <c r="F107" s="3">
        <v>1059</v>
      </c>
    </row>
    <row r="108" spans="1:10" x14ac:dyDescent="0.3">
      <c r="A108" s="4" t="s">
        <v>37</v>
      </c>
      <c r="B108" s="3">
        <v>130</v>
      </c>
      <c r="C108" s="3"/>
      <c r="D108" s="3"/>
      <c r="E108" s="4" t="s">
        <v>37</v>
      </c>
      <c r="F108" s="3">
        <v>341</v>
      </c>
    </row>
    <row r="109" spans="1:10" x14ac:dyDescent="0.3">
      <c r="A109" s="4" t="s">
        <v>1</v>
      </c>
      <c r="B109" s="3">
        <v>173</v>
      </c>
      <c r="C109" s="3"/>
      <c r="D109" s="3"/>
      <c r="E109" s="4" t="s">
        <v>1</v>
      </c>
      <c r="F109" s="3">
        <v>255</v>
      </c>
    </row>
    <row r="111" spans="1:10" x14ac:dyDescent="0.3">
      <c r="A111" s="33" t="s">
        <v>35</v>
      </c>
      <c r="B111" s="34"/>
      <c r="C111" s="34"/>
      <c r="D111" s="34"/>
      <c r="E111" s="34"/>
      <c r="F111" s="34"/>
      <c r="G111" s="34"/>
      <c r="H111" s="34"/>
      <c r="I111" s="34"/>
      <c r="J111" s="34"/>
    </row>
    <row r="112" spans="1:10" x14ac:dyDescent="0.3">
      <c r="A112" s="5"/>
      <c r="B112" s="5" t="s">
        <v>36</v>
      </c>
      <c r="C112" s="5"/>
      <c r="D112" s="5"/>
      <c r="E112" s="35" t="s">
        <v>34</v>
      </c>
      <c r="F112" s="35"/>
      <c r="G112" s="6"/>
      <c r="H112" s="6"/>
      <c r="I112" s="6"/>
      <c r="J112" s="6"/>
    </row>
    <row r="113" spans="1:14" x14ac:dyDescent="0.3">
      <c r="A113" s="4" t="s">
        <v>2</v>
      </c>
      <c r="B113" s="3">
        <v>30</v>
      </c>
      <c r="C113" s="3"/>
      <c r="D113" s="3"/>
      <c r="E113" s="4" t="s">
        <v>2</v>
      </c>
      <c r="F113" s="3">
        <v>65</v>
      </c>
    </row>
    <row r="114" spans="1:14" x14ac:dyDescent="0.3">
      <c r="A114" s="4" t="s">
        <v>0</v>
      </c>
      <c r="B114" s="3">
        <v>50</v>
      </c>
      <c r="C114" s="3"/>
      <c r="D114" s="3"/>
      <c r="E114" s="4" t="s">
        <v>0</v>
      </c>
      <c r="F114" s="3">
        <v>101</v>
      </c>
    </row>
    <row r="115" spans="1:14" x14ac:dyDescent="0.3">
      <c r="A115" s="4" t="s">
        <v>37</v>
      </c>
      <c r="B115" s="3">
        <v>3</v>
      </c>
      <c r="C115" s="3"/>
      <c r="D115" s="3"/>
      <c r="E115" s="4" t="s">
        <v>37</v>
      </c>
      <c r="F115" s="3">
        <v>9</v>
      </c>
    </row>
    <row r="116" spans="1:14" x14ac:dyDescent="0.3">
      <c r="A116" s="4" t="s">
        <v>1</v>
      </c>
      <c r="B116" s="3">
        <v>45</v>
      </c>
      <c r="C116" s="3"/>
      <c r="D116" s="3"/>
      <c r="E116" s="4" t="s">
        <v>1</v>
      </c>
      <c r="F116" s="3">
        <v>68</v>
      </c>
    </row>
    <row r="119" spans="1:14" x14ac:dyDescent="0.3">
      <c r="A119" s="40" t="s">
        <v>59</v>
      </c>
      <c r="B119" s="41"/>
      <c r="C119" s="41"/>
      <c r="D119" s="41"/>
      <c r="E119" s="42"/>
      <c r="G119" s="40" t="s">
        <v>60</v>
      </c>
      <c r="H119" s="41"/>
      <c r="I119" s="41"/>
      <c r="J119" s="41"/>
      <c r="K119" s="42"/>
    </row>
    <row r="120" spans="1:14" x14ac:dyDescent="0.3">
      <c r="A120" s="5"/>
      <c r="B120" s="5" t="s">
        <v>5</v>
      </c>
      <c r="C120" s="5" t="s">
        <v>6</v>
      </c>
      <c r="D120" s="5" t="s">
        <v>49</v>
      </c>
      <c r="E120" s="5" t="s">
        <v>50</v>
      </c>
      <c r="G120" s="5"/>
      <c r="H120" s="5" t="s">
        <v>5</v>
      </c>
      <c r="I120" s="5" t="s">
        <v>6</v>
      </c>
      <c r="J120" s="5" t="s">
        <v>49</v>
      </c>
      <c r="K120" s="5" t="s">
        <v>50</v>
      </c>
    </row>
    <row r="121" spans="1:14" x14ac:dyDescent="0.3">
      <c r="A121" s="3" t="s">
        <v>0</v>
      </c>
      <c r="B121" s="7">
        <v>303</v>
      </c>
      <c r="C121" s="7">
        <v>617</v>
      </c>
      <c r="D121" s="7">
        <f>B121/$B$125</f>
        <v>9.2378048780487809</v>
      </c>
      <c r="E121" s="7">
        <f>C121/$B$125</f>
        <v>18.810975609756099</v>
      </c>
      <c r="G121" s="3" t="s">
        <v>0</v>
      </c>
      <c r="H121" s="7">
        <v>303</v>
      </c>
      <c r="I121" s="7">
        <v>617</v>
      </c>
      <c r="J121" s="7">
        <f>H121/$H$125</f>
        <v>7.6708860759493671</v>
      </c>
      <c r="K121" s="7">
        <f>I121/$H$125</f>
        <v>15.620253164556962</v>
      </c>
    </row>
    <row r="122" spans="1:14" x14ac:dyDescent="0.3">
      <c r="A122" s="3" t="s">
        <v>1</v>
      </c>
      <c r="B122" s="7">
        <v>274</v>
      </c>
      <c r="C122" s="7">
        <v>418</v>
      </c>
      <c r="D122" s="7">
        <f t="shared" ref="D122:D124" si="11">B122/$B$125</f>
        <v>8.3536585365853657</v>
      </c>
      <c r="E122" s="7">
        <f t="shared" ref="E122:E124" si="12">C122/$B$125</f>
        <v>12.74390243902439</v>
      </c>
      <c r="G122" s="3" t="s">
        <v>1</v>
      </c>
      <c r="H122" s="7">
        <v>274</v>
      </c>
      <c r="I122" s="7">
        <v>418</v>
      </c>
      <c r="J122" s="7">
        <f t="shared" ref="J122:K123" si="13">H122/$H$125</f>
        <v>6.9367088607594933</v>
      </c>
      <c r="K122" s="7">
        <f t="shared" si="13"/>
        <v>10.582278481012658</v>
      </c>
    </row>
    <row r="123" spans="1:14" x14ac:dyDescent="0.3">
      <c r="A123" s="3" t="s">
        <v>2</v>
      </c>
      <c r="B123" s="7">
        <v>172</v>
      </c>
      <c r="C123" s="7">
        <v>373</v>
      </c>
      <c r="D123" s="7">
        <f t="shared" si="11"/>
        <v>5.2439024390243905</v>
      </c>
      <c r="E123" s="7">
        <f t="shared" si="12"/>
        <v>11.371951219512196</v>
      </c>
      <c r="G123" s="3" t="s">
        <v>2</v>
      </c>
      <c r="H123" s="7">
        <v>172</v>
      </c>
      <c r="I123" s="7">
        <v>373</v>
      </c>
      <c r="J123" s="7">
        <f t="shared" si="13"/>
        <v>4.3544303797468356</v>
      </c>
      <c r="K123" s="7">
        <f t="shared" si="13"/>
        <v>9.4430379746835449</v>
      </c>
    </row>
    <row r="124" spans="1:14" x14ac:dyDescent="0.3">
      <c r="A124" s="3" t="s">
        <v>37</v>
      </c>
      <c r="B124" s="7">
        <v>21</v>
      </c>
      <c r="C124" s="7">
        <v>55</v>
      </c>
      <c r="D124" s="9">
        <f t="shared" si="11"/>
        <v>0.6402439024390244</v>
      </c>
      <c r="E124" s="9">
        <f t="shared" si="12"/>
        <v>1.6768292682926831</v>
      </c>
      <c r="G124" s="3" t="s">
        <v>37</v>
      </c>
      <c r="H124" s="7">
        <v>21</v>
      </c>
      <c r="I124" s="7">
        <v>55</v>
      </c>
      <c r="J124" s="9">
        <f>H124/$H$125</f>
        <v>0.53164556962025311</v>
      </c>
      <c r="K124" s="9">
        <f>I124/$H$125</f>
        <v>1.3924050632911393</v>
      </c>
    </row>
    <row r="125" spans="1:14" x14ac:dyDescent="0.3">
      <c r="A125" s="3" t="s">
        <v>57</v>
      </c>
      <c r="B125" s="9">
        <v>32.799999999999997</v>
      </c>
      <c r="C125" s="3"/>
      <c r="D125" s="7"/>
      <c r="E125" s="7"/>
      <c r="G125" s="3" t="s">
        <v>58</v>
      </c>
      <c r="H125" s="9">
        <v>39.5</v>
      </c>
      <c r="I125" s="3"/>
      <c r="J125" s="7"/>
      <c r="K125" s="7"/>
    </row>
    <row r="126" spans="1:14" x14ac:dyDescent="0.3">
      <c r="G126"/>
      <c r="H126"/>
      <c r="I126"/>
      <c r="J126"/>
      <c r="K126"/>
    </row>
    <row r="127" spans="1:14" x14ac:dyDescent="0.3">
      <c r="A127" s="1" t="s">
        <v>61</v>
      </c>
      <c r="B127" s="10">
        <f>SUM(B121:B123)/3</f>
        <v>249.66666666666666</v>
      </c>
      <c r="C127" s="10">
        <f t="shared" ref="C127" si="14">SUM(C121:C123)/3</f>
        <v>469.33333333333331</v>
      </c>
      <c r="D127" s="10">
        <f>SUM(D121:D123)/3</f>
        <v>7.6117886178861793</v>
      </c>
      <c r="E127" s="10">
        <f>SUM(E121:E123)/3</f>
        <v>14.308943089430896</v>
      </c>
      <c r="G127" s="1" t="s">
        <v>61</v>
      </c>
      <c r="H127" s="10">
        <f>SUM(H121:H123)/3</f>
        <v>249.66666666666666</v>
      </c>
      <c r="I127" s="10">
        <f t="shared" ref="I127:K127" si="15">SUM(I121:I123)/3</f>
        <v>469.33333333333331</v>
      </c>
      <c r="J127" s="10">
        <f>SUM(J121:J123)/3</f>
        <v>6.3206751054852317</v>
      </c>
      <c r="K127" s="10">
        <f t="shared" si="15"/>
        <v>11.881856540084391</v>
      </c>
      <c r="L127"/>
      <c r="M127"/>
      <c r="N127"/>
    </row>
    <row r="128" spans="1:14" x14ac:dyDescent="0.3">
      <c r="A128" s="12" t="s">
        <v>65</v>
      </c>
      <c r="B128" s="13">
        <f>B127/B124</f>
        <v>11.888888888888889</v>
      </c>
      <c r="C128" s="13">
        <f>C127/C124</f>
        <v>8.5333333333333332</v>
      </c>
      <c r="D128" s="11"/>
      <c r="E128" s="11"/>
      <c r="G128" s="12" t="s">
        <v>65</v>
      </c>
      <c r="H128" s="13">
        <f>H127/H124</f>
        <v>11.888888888888889</v>
      </c>
      <c r="I128" s="13">
        <f>I127/I124</f>
        <v>8.5333333333333332</v>
      </c>
      <c r="J128" s="11"/>
      <c r="K128" s="11"/>
      <c r="L128"/>
      <c r="M128"/>
      <c r="N128"/>
    </row>
    <row r="129" spans="1:14" x14ac:dyDescent="0.3">
      <c r="A129"/>
      <c r="B129"/>
      <c r="C129"/>
      <c r="D129"/>
      <c r="E129"/>
      <c r="K129"/>
      <c r="L129"/>
      <c r="M129"/>
      <c r="N129"/>
    </row>
    <row r="130" spans="1:14" x14ac:dyDescent="0.3">
      <c r="B130" s="7"/>
      <c r="G130"/>
      <c r="H130"/>
      <c r="I130"/>
      <c r="J130"/>
      <c r="K130"/>
      <c r="L130"/>
      <c r="M130"/>
      <c r="N130"/>
    </row>
    <row r="131" spans="1:14" x14ac:dyDescent="0.3">
      <c r="A131" s="5"/>
      <c r="B131" s="5" t="s">
        <v>51</v>
      </c>
      <c r="C131" s="5"/>
      <c r="G131"/>
      <c r="H131"/>
      <c r="I131"/>
      <c r="J131"/>
      <c r="K131"/>
      <c r="L131"/>
      <c r="M131"/>
      <c r="N131"/>
    </row>
    <row r="132" spans="1:14" x14ac:dyDescent="0.3">
      <c r="A132" s="5" t="s">
        <v>53</v>
      </c>
      <c r="B132" s="5" t="s">
        <v>56</v>
      </c>
      <c r="C132" s="5" t="s">
        <v>54</v>
      </c>
      <c r="G132"/>
      <c r="H132"/>
      <c r="I132"/>
      <c r="J132"/>
      <c r="K132"/>
      <c r="L132"/>
      <c r="M132"/>
      <c r="N132"/>
    </row>
    <row r="133" spans="1:14" x14ac:dyDescent="0.3">
      <c r="A133" s="3" t="s">
        <v>52</v>
      </c>
      <c r="B133" s="3">
        <v>51</v>
      </c>
      <c r="C133" s="3">
        <f>B133/B134</f>
        <v>12.75</v>
      </c>
      <c r="G133"/>
      <c r="H133"/>
      <c r="I133"/>
      <c r="J133"/>
      <c r="K133"/>
      <c r="L133"/>
      <c r="M133"/>
      <c r="N133"/>
    </row>
    <row r="134" spans="1:14" x14ac:dyDescent="0.3">
      <c r="A134" s="3" t="s">
        <v>55</v>
      </c>
      <c r="B134" s="3">
        <v>4</v>
      </c>
      <c r="C134" s="3"/>
      <c r="J134"/>
      <c r="K134"/>
      <c r="L134"/>
      <c r="M134"/>
      <c r="N134"/>
    </row>
    <row r="135" spans="1:14" x14ac:dyDescent="0.3">
      <c r="J135"/>
      <c r="K135"/>
      <c r="L135"/>
      <c r="M135"/>
      <c r="N135"/>
    </row>
    <row r="136" spans="1:14" x14ac:dyDescent="0.3">
      <c r="J136"/>
      <c r="K136"/>
      <c r="L136"/>
      <c r="M136"/>
      <c r="N136"/>
    </row>
    <row r="137" spans="1:14" x14ac:dyDescent="0.3">
      <c r="A137" s="37" t="s">
        <v>62</v>
      </c>
      <c r="B137" s="38"/>
      <c r="C137" s="38"/>
      <c r="D137" s="39"/>
      <c r="J137"/>
      <c r="K137"/>
      <c r="L137"/>
      <c r="M137"/>
      <c r="N137"/>
    </row>
    <row r="138" spans="1:14" x14ac:dyDescent="0.3">
      <c r="A138" s="3"/>
      <c r="B138" s="3" t="s">
        <v>52</v>
      </c>
      <c r="C138" s="3" t="s">
        <v>55</v>
      </c>
      <c r="D138" s="3" t="s">
        <v>63</v>
      </c>
    </row>
    <row r="139" spans="1:14" x14ac:dyDescent="0.3">
      <c r="A139" s="3" t="s">
        <v>0</v>
      </c>
      <c r="B139" s="3">
        <v>264.18473999999998</v>
      </c>
      <c r="C139" s="3">
        <v>319.83366999999998</v>
      </c>
      <c r="D139" s="3">
        <f>((C139-B139)/(C139))*100</f>
        <v>17.399334472821455</v>
      </c>
    </row>
    <row r="140" spans="1:14" x14ac:dyDescent="0.3">
      <c r="A140" s="3" t="s">
        <v>1</v>
      </c>
      <c r="B140" s="3">
        <v>166.04569000000001</v>
      </c>
      <c r="C140" s="3">
        <v>201.02222</v>
      </c>
      <c r="D140" s="3">
        <f t="shared" ref="D140:D142" si="16">((C140-B140)/(C140))*100</f>
        <v>17.399335257565056</v>
      </c>
    </row>
    <row r="141" spans="1:14" x14ac:dyDescent="0.3">
      <c r="A141" s="3" t="s">
        <v>2</v>
      </c>
      <c r="B141" s="3">
        <v>378.37538999999998</v>
      </c>
      <c r="C141" s="3">
        <v>478.31729000000001</v>
      </c>
      <c r="D141" s="3">
        <v>458.0779</v>
      </c>
    </row>
    <row r="142" spans="1:14" x14ac:dyDescent="0.3">
      <c r="A142" s="3" t="s">
        <v>37</v>
      </c>
      <c r="B142" s="3">
        <v>18.590779999999999</v>
      </c>
      <c r="C142" s="3">
        <v>22.506810000000002</v>
      </c>
      <c r="D142" s="3">
        <f t="shared" si="16"/>
        <v>17.399311586137717</v>
      </c>
    </row>
    <row r="145" spans="1:7" x14ac:dyDescent="0.3">
      <c r="A145" s="35" t="s">
        <v>64</v>
      </c>
      <c r="B145" s="35"/>
      <c r="C145" s="35"/>
      <c r="D145" s="35"/>
    </row>
    <row r="146" spans="1:7" x14ac:dyDescent="0.3">
      <c r="A146" s="5"/>
      <c r="B146" s="5" t="s">
        <v>52</v>
      </c>
      <c r="C146" s="5" t="s">
        <v>55</v>
      </c>
      <c r="D146" s="5" t="s">
        <v>63</v>
      </c>
    </row>
    <row r="147" spans="1:7" x14ac:dyDescent="0.3">
      <c r="A147" s="3" t="s">
        <v>0</v>
      </c>
      <c r="B147" s="3">
        <v>12.6</v>
      </c>
      <c r="C147" s="3">
        <v>5.3</v>
      </c>
      <c r="D147" s="3">
        <f>((B147-C147)/(B147))*100</f>
        <v>57.936507936507944</v>
      </c>
    </row>
    <row r="148" spans="1:7" x14ac:dyDescent="0.3">
      <c r="A148" s="3" t="s">
        <v>1</v>
      </c>
      <c r="B148" s="3">
        <v>2.5</v>
      </c>
      <c r="C148" s="3">
        <v>1.1000000000000001</v>
      </c>
      <c r="D148" s="3">
        <f t="shared" ref="D148:D150" si="17">((B148-C148)/(B148))*100</f>
        <v>55.999999999999993</v>
      </c>
    </row>
    <row r="149" spans="1:7" x14ac:dyDescent="0.3">
      <c r="A149" s="3" t="s">
        <v>2</v>
      </c>
      <c r="B149" s="3">
        <v>26.8</v>
      </c>
      <c r="C149" s="3">
        <v>11.2</v>
      </c>
      <c r="D149" s="3">
        <f t="shared" si="17"/>
        <v>58.208955223880601</v>
      </c>
    </row>
    <row r="150" spans="1:7" x14ac:dyDescent="0.3">
      <c r="A150" s="3" t="s">
        <v>37</v>
      </c>
      <c r="B150" s="3">
        <v>2.7</v>
      </c>
      <c r="C150" s="3">
        <v>1.1000000000000001</v>
      </c>
      <c r="D150" s="3">
        <f t="shared" si="17"/>
        <v>59.259259259259252</v>
      </c>
    </row>
    <row r="152" spans="1:7" x14ac:dyDescent="0.3">
      <c r="A152" s="3" t="s">
        <v>80</v>
      </c>
      <c r="B152" s="3" t="s">
        <v>81</v>
      </c>
      <c r="C152" s="3" t="s">
        <v>82</v>
      </c>
      <c r="D152" s="3" t="s">
        <v>84</v>
      </c>
      <c r="E152" s="3" t="s">
        <v>85</v>
      </c>
      <c r="F152" s="3" t="s">
        <v>86</v>
      </c>
      <c r="G152" s="3" t="s">
        <v>86</v>
      </c>
    </row>
    <row r="153" spans="1:7" x14ac:dyDescent="0.3">
      <c r="A153" s="3" t="s">
        <v>0</v>
      </c>
      <c r="B153" s="3">
        <v>0.7</v>
      </c>
      <c r="C153" s="3">
        <v>1.4</v>
      </c>
      <c r="D153" s="3">
        <v>85</v>
      </c>
      <c r="E153" s="3">
        <v>173</v>
      </c>
      <c r="F153" s="15">
        <f>B153/C153*100</f>
        <v>50</v>
      </c>
      <c r="G153" s="15">
        <f>D153/E153*100</f>
        <v>49.132947976878611</v>
      </c>
    </row>
    <row r="154" spans="1:7" x14ac:dyDescent="0.3">
      <c r="A154" s="3" t="s">
        <v>1</v>
      </c>
      <c r="B154" s="3">
        <v>0.2</v>
      </c>
      <c r="C154" s="3">
        <v>0.3</v>
      </c>
      <c r="D154" s="3">
        <v>24</v>
      </c>
      <c r="E154" s="3">
        <v>37</v>
      </c>
      <c r="F154" s="15">
        <f>B154/C154*100</f>
        <v>66.666666666666671</v>
      </c>
      <c r="G154" s="15">
        <f>D154/E154*100</f>
        <v>64.86486486486487</v>
      </c>
    </row>
    <row r="155" spans="1:7" x14ac:dyDescent="0.3">
      <c r="A155" s="3" t="s">
        <v>2</v>
      </c>
      <c r="B155" s="3">
        <v>0.6</v>
      </c>
      <c r="C155" s="3">
        <v>1.2</v>
      </c>
      <c r="D155" s="3"/>
      <c r="E155" s="3"/>
      <c r="F155" s="3"/>
      <c r="G155" s="3"/>
    </row>
    <row r="156" spans="1:7" x14ac:dyDescent="0.3">
      <c r="A156" s="3" t="s">
        <v>37</v>
      </c>
      <c r="B156" s="3">
        <v>0.1</v>
      </c>
      <c r="C156" s="3">
        <v>0.4</v>
      </c>
      <c r="D156" s="3"/>
      <c r="E156" s="3">
        <v>46</v>
      </c>
      <c r="F156" s="3"/>
      <c r="G156" s="3"/>
    </row>
    <row r="158" spans="1:7" x14ac:dyDescent="0.3">
      <c r="A158" s="3" t="s">
        <v>80</v>
      </c>
      <c r="B158" s="3" t="s">
        <v>81</v>
      </c>
      <c r="C158" s="3" t="s">
        <v>82</v>
      </c>
      <c r="D158" s="3" t="s">
        <v>79</v>
      </c>
      <c r="E158" s="3" t="s">
        <v>83</v>
      </c>
      <c r="F158" s="43" t="s">
        <v>86</v>
      </c>
      <c r="G158" s="43" t="s">
        <v>86</v>
      </c>
    </row>
    <row r="159" spans="1:7" x14ac:dyDescent="0.3">
      <c r="A159" s="3" t="s">
        <v>0</v>
      </c>
      <c r="B159" s="3">
        <v>0.7</v>
      </c>
      <c r="C159" s="3">
        <v>1.4</v>
      </c>
      <c r="D159" s="3">
        <v>150</v>
      </c>
      <c r="E159" s="3">
        <v>305</v>
      </c>
      <c r="F159" s="15">
        <f>B159/C159*100</f>
        <v>50</v>
      </c>
      <c r="G159" s="15">
        <f>D159/E159*100</f>
        <v>49.180327868852459</v>
      </c>
    </row>
    <row r="160" spans="1:7" x14ac:dyDescent="0.3">
      <c r="A160" s="3" t="s">
        <v>1</v>
      </c>
      <c r="B160" s="3">
        <v>0.2</v>
      </c>
      <c r="C160" s="3">
        <v>0.3</v>
      </c>
      <c r="D160" s="3">
        <v>43</v>
      </c>
      <c r="E160" s="3">
        <v>66</v>
      </c>
      <c r="F160" s="15">
        <f>B160/C160*100</f>
        <v>66.666666666666671</v>
      </c>
      <c r="G160" s="15">
        <f>D160/E160*100</f>
        <v>65.151515151515156</v>
      </c>
    </row>
    <row r="161" spans="1:11" x14ac:dyDescent="0.3">
      <c r="A161" s="3" t="s">
        <v>2</v>
      </c>
      <c r="B161" s="3">
        <v>0.6</v>
      </c>
      <c r="C161" s="3">
        <v>1.2</v>
      </c>
      <c r="D161" s="3"/>
      <c r="E161" s="3"/>
      <c r="F161" s="44"/>
      <c r="G161" s="44"/>
      <c r="H161"/>
      <c r="I161"/>
      <c r="J161"/>
      <c r="K161"/>
    </row>
    <row r="162" spans="1:11" x14ac:dyDescent="0.3">
      <c r="A162" s="3" t="s">
        <v>37</v>
      </c>
      <c r="B162" s="3">
        <v>0.1</v>
      </c>
      <c r="C162" s="3">
        <v>0.4</v>
      </c>
      <c r="D162" s="3"/>
      <c r="E162" s="3">
        <v>82</v>
      </c>
      <c r="F162" s="44"/>
      <c r="G162" s="44"/>
      <c r="H162"/>
      <c r="I162"/>
      <c r="J162"/>
      <c r="K162"/>
    </row>
    <row r="163" spans="1:11" x14ac:dyDescent="0.3">
      <c r="A163"/>
      <c r="B163"/>
      <c r="C163"/>
      <c r="D163"/>
      <c r="E163"/>
      <c r="F163"/>
      <c r="G163"/>
      <c r="H163"/>
      <c r="I163"/>
      <c r="J163"/>
      <c r="K163"/>
    </row>
    <row r="164" spans="1:11" x14ac:dyDescent="0.3">
      <c r="A164"/>
      <c r="B164"/>
      <c r="C164"/>
      <c r="D164"/>
      <c r="E164"/>
      <c r="F164"/>
      <c r="G164"/>
      <c r="H164"/>
      <c r="I164"/>
      <c r="J164"/>
      <c r="K164"/>
    </row>
    <row r="165" spans="1:11" x14ac:dyDescent="0.3">
      <c r="A165"/>
      <c r="B165"/>
      <c r="C165"/>
      <c r="D165"/>
      <c r="E165"/>
      <c r="F165"/>
      <c r="G165"/>
      <c r="H165"/>
      <c r="I165"/>
      <c r="J165"/>
      <c r="K165"/>
    </row>
    <row r="166" spans="1:11" x14ac:dyDescent="0.3">
      <c r="A166"/>
      <c r="B166"/>
      <c r="C166"/>
      <c r="D166"/>
      <c r="E166"/>
      <c r="F166"/>
      <c r="G166"/>
      <c r="H166"/>
      <c r="I166"/>
      <c r="J166"/>
      <c r="K166"/>
    </row>
    <row r="167" spans="1:11" x14ac:dyDescent="0.3">
      <c r="A167"/>
      <c r="B167"/>
      <c r="C167"/>
      <c r="D167"/>
      <c r="E167"/>
      <c r="F167"/>
      <c r="G167"/>
      <c r="H167"/>
      <c r="I167"/>
      <c r="J167"/>
      <c r="K167"/>
    </row>
    <row r="168" spans="1:11" x14ac:dyDescent="0.3">
      <c r="A168"/>
      <c r="B168"/>
      <c r="C168"/>
      <c r="D168"/>
      <c r="E168"/>
      <c r="F168"/>
      <c r="G168"/>
      <c r="H168"/>
      <c r="I168"/>
      <c r="J168"/>
      <c r="K168"/>
    </row>
    <row r="169" spans="1:11" x14ac:dyDescent="0.3">
      <c r="A169"/>
      <c r="B169"/>
      <c r="C169"/>
      <c r="D169"/>
      <c r="E169"/>
      <c r="F169"/>
      <c r="G169"/>
      <c r="H169"/>
      <c r="I169"/>
      <c r="J169"/>
      <c r="K169"/>
    </row>
    <row r="170" spans="1:11" x14ac:dyDescent="0.3">
      <c r="A170"/>
      <c r="B170"/>
      <c r="C170"/>
      <c r="D170"/>
      <c r="E170"/>
      <c r="F170"/>
      <c r="G170"/>
      <c r="H170"/>
      <c r="I170"/>
      <c r="J170"/>
      <c r="K170"/>
    </row>
    <row r="171" spans="1:11" x14ac:dyDescent="0.3">
      <c r="A171"/>
      <c r="B171"/>
      <c r="C171"/>
      <c r="D171"/>
      <c r="E171"/>
      <c r="F171"/>
      <c r="G171"/>
      <c r="H171"/>
      <c r="I171"/>
      <c r="J171"/>
      <c r="K171"/>
    </row>
    <row r="172" spans="1:11" x14ac:dyDescent="0.3">
      <c r="A172"/>
      <c r="B172"/>
      <c r="C172"/>
      <c r="D172"/>
      <c r="E172"/>
      <c r="F172"/>
      <c r="G172"/>
      <c r="H172"/>
      <c r="I172"/>
      <c r="J172"/>
      <c r="K172"/>
    </row>
    <row r="173" spans="1:11" x14ac:dyDescent="0.3">
      <c r="A173"/>
      <c r="B173"/>
      <c r="C173"/>
      <c r="D173"/>
      <c r="E173"/>
      <c r="F173"/>
      <c r="G173"/>
      <c r="H173"/>
      <c r="I173"/>
      <c r="J173"/>
      <c r="K173"/>
    </row>
    <row r="174" spans="1:11" x14ac:dyDescent="0.3">
      <c r="B174"/>
      <c r="C174"/>
      <c r="D174"/>
      <c r="E174"/>
      <c r="F174"/>
      <c r="G174"/>
      <c r="H174"/>
      <c r="I174"/>
      <c r="J174"/>
      <c r="K174"/>
    </row>
    <row r="175" spans="1:11" x14ac:dyDescent="0.3">
      <c r="B175"/>
      <c r="C175"/>
      <c r="D175"/>
      <c r="E175"/>
      <c r="F175"/>
      <c r="G175"/>
      <c r="H175"/>
      <c r="I175"/>
      <c r="J175"/>
      <c r="K175"/>
    </row>
    <row r="176" spans="1:11" x14ac:dyDescent="0.3">
      <c r="B176"/>
      <c r="C176"/>
      <c r="D176"/>
      <c r="E176"/>
      <c r="F176"/>
      <c r="G176"/>
      <c r="H176"/>
      <c r="I176"/>
      <c r="J176"/>
      <c r="K176"/>
    </row>
    <row r="177" spans="2:11" x14ac:dyDescent="0.3">
      <c r="B177"/>
      <c r="C177"/>
      <c r="D177"/>
      <c r="E177"/>
      <c r="F177"/>
      <c r="G177"/>
      <c r="H177"/>
      <c r="I177"/>
      <c r="J177"/>
      <c r="K177"/>
    </row>
  </sheetData>
  <mergeCells count="35">
    <mergeCell ref="A97:J97"/>
    <mergeCell ref="E35:F35"/>
    <mergeCell ref="A41:J41"/>
    <mergeCell ref="E42:F42"/>
    <mergeCell ref="A62:J62"/>
    <mergeCell ref="A137:D137"/>
    <mergeCell ref="A145:D145"/>
    <mergeCell ref="G119:K119"/>
    <mergeCell ref="A119:E119"/>
    <mergeCell ref="E63:F63"/>
    <mergeCell ref="E70:F70"/>
    <mergeCell ref="E105:F105"/>
    <mergeCell ref="E112:F112"/>
    <mergeCell ref="A69:J69"/>
    <mergeCell ref="A104:J104"/>
    <mergeCell ref="A111:J111"/>
    <mergeCell ref="A76:J76"/>
    <mergeCell ref="E77:F77"/>
    <mergeCell ref="E84:F84"/>
    <mergeCell ref="A83:J83"/>
    <mergeCell ref="A90:J90"/>
    <mergeCell ref="A1:J1"/>
    <mergeCell ref="A8:J8"/>
    <mergeCell ref="E9:F9"/>
    <mergeCell ref="G9:H9"/>
    <mergeCell ref="I9:J9"/>
    <mergeCell ref="E2:F2"/>
    <mergeCell ref="G2:H2"/>
    <mergeCell ref="I2:J2"/>
    <mergeCell ref="A15:J15"/>
    <mergeCell ref="A48:J48"/>
    <mergeCell ref="E49:F49"/>
    <mergeCell ref="A55:J55"/>
    <mergeCell ref="E56:F56"/>
    <mergeCell ref="A34:J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Oughton</dc:creator>
  <cp:lastModifiedBy>Edward John Oughton</cp:lastModifiedBy>
  <dcterms:created xsi:type="dcterms:W3CDTF">2023-08-17T15:21:13Z</dcterms:created>
  <dcterms:modified xsi:type="dcterms:W3CDTF">2024-03-06T20:24:17Z</dcterms:modified>
</cp:coreProperties>
</file>