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omeLabs\Desktop\OGEFREM\malaba docs\"/>
    </mc:Choice>
  </mc:AlternateContent>
  <bookViews>
    <workbookView xWindow="12408" yWindow="0" windowWidth="8928" windowHeight="6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9" i="1" s="1"/>
  <c r="F14" i="1" l="1"/>
  <c r="H14" i="1" s="1"/>
  <c r="H6" i="1"/>
  <c r="H18" i="1" l="1"/>
  <c r="F15" i="1" l="1"/>
  <c r="F16" i="1" l="1"/>
  <c r="H15" i="1" l="1"/>
  <c r="H21" i="1" s="1"/>
  <c r="H20" i="1" l="1"/>
  <c r="F17" i="1"/>
  <c r="H17" i="1" s="1"/>
  <c r="F21" i="1" l="1"/>
  <c r="H19" i="1" l="1"/>
</calcChain>
</file>

<file path=xl/sharedStrings.xml><?xml version="1.0" encoding="utf-8"?>
<sst xmlns="http://schemas.openxmlformats.org/spreadsheetml/2006/main" count="32" uniqueCount="31">
  <si>
    <t>PROFORMA INVOICE</t>
  </si>
  <si>
    <t>Description</t>
  </si>
  <si>
    <t>Unit</t>
  </si>
  <si>
    <t>AD (CERTIFICATE OF DESTINATION)</t>
  </si>
  <si>
    <t xml:space="preserve">Per Unit Cost </t>
  </si>
  <si>
    <t xml:space="preserve">Exchange Rate </t>
  </si>
  <si>
    <t xml:space="preserve">GRAND TOTAL </t>
  </si>
  <si>
    <t>SUB-TOTAL   EURO</t>
  </si>
  <si>
    <t xml:space="preserve"> Total Amount</t>
  </si>
  <si>
    <t xml:space="preserve">Quantity </t>
  </si>
  <si>
    <t>No. of Entries</t>
  </si>
  <si>
    <t xml:space="preserve">Freight Cost </t>
  </si>
  <si>
    <t>TRANSPORTER DRC FREIGHT TAX       (1.8% of freight cost)</t>
  </si>
  <si>
    <t>CBM/ Container size</t>
  </si>
  <si>
    <r>
      <t xml:space="preserve">                                                                  </t>
    </r>
    <r>
      <rPr>
        <b/>
        <sz val="12"/>
        <color theme="1"/>
        <rFont val="Calibri"/>
        <family val="2"/>
        <scheme val="minor"/>
      </rPr>
      <t>SUB-TOTAL  USD</t>
    </r>
    <r>
      <rPr>
        <sz val="12"/>
        <color theme="1"/>
        <rFont val="Calibri"/>
        <family val="2"/>
        <scheme val="minor"/>
      </rPr>
      <t xml:space="preserve">                                                                   </t>
    </r>
  </si>
  <si>
    <t>Country: UGANDA</t>
  </si>
  <si>
    <t>DISCOUNT APPLIED</t>
  </si>
  <si>
    <t>Total Amount (UGX SHS)</t>
  </si>
  <si>
    <t>Office line: 0394001400</t>
  </si>
  <si>
    <r>
      <t xml:space="preserve">                         EXCHANGE RATES ARE BASED ON THE DAILY CENTRAL BANK OF UGANDA &amp;ECB RATES       </t>
    </r>
    <r>
      <rPr>
        <b/>
        <u/>
        <sz val="11"/>
        <color rgb="FFFF0000"/>
        <rFont val="Calibri (Body)"/>
      </rPr>
      <t>For Reference visit</t>
    </r>
    <r>
      <rPr>
        <b/>
        <sz val="11"/>
        <color rgb="FFFF0000"/>
        <rFont val="Calibri"/>
        <family val="2"/>
        <scheme val="minor"/>
      </rPr>
      <t>: www.</t>
    </r>
    <r>
      <rPr>
        <b/>
        <sz val="11"/>
        <color rgb="FFFF0000"/>
        <rFont val="Calibri (Body)"/>
      </rPr>
      <t>bou.or.ug</t>
    </r>
  </si>
  <si>
    <t>UBA BANK (UGX) - 0253002189 (KDBS MULTI-SERVICES LIMITED)</t>
  </si>
  <si>
    <t>UBA BANK (USD) - 0253002196 (KDBS MULTI-SERVICES LIMITED)</t>
  </si>
  <si>
    <t>MTN  MERCHANT- 305759 (KDBS MULTI-SERVICES LIMITED)</t>
  </si>
  <si>
    <t>AIRTEL MERCHANT - 4392823 (KDBS MULTI-SERVICES LIMITED)</t>
  </si>
  <si>
    <t>EQUITY BANK (UGX) - 1044203459111 (KDBS MULTI-SERVICES LIMITED)</t>
  </si>
  <si>
    <t>EQUITY BANK (USD) - 1044203459156 (KDBS MULTI-SERVICES LIMITED)</t>
  </si>
  <si>
    <t>CERTIFICATE (FERI/ADR/AD) No : 2025TSLTZ1551076</t>
  </si>
  <si>
    <t>FERI/AD: 2025TSLTZ1551076</t>
  </si>
  <si>
    <r>
      <rPr>
        <b/>
        <sz val="11"/>
        <color rgb="FFFF0000"/>
        <rFont val="Tw Cen MT"/>
        <family val="2"/>
      </rPr>
      <t>IMPORTER</t>
    </r>
    <r>
      <rPr>
        <b/>
        <sz val="11"/>
        <color theme="1"/>
        <rFont val="Tw Cen MT"/>
        <family val="2"/>
      </rPr>
      <t xml:space="preserve"> : MARVEL SARL</t>
    </r>
  </si>
  <si>
    <r>
      <rPr>
        <b/>
        <sz val="12"/>
        <color rgb="FFFF0000"/>
        <rFont val="Tw Cen MT"/>
        <family val="2"/>
      </rPr>
      <t>DEBTOR</t>
    </r>
    <r>
      <rPr>
        <b/>
        <sz val="12"/>
        <color theme="1"/>
        <rFont val="Tw Cen MT"/>
        <family val="2"/>
      </rPr>
      <t>: SPITE CARGO COMPANY LIMITED</t>
    </r>
  </si>
  <si>
    <t>S 8525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</si>
</sst>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$-409]#,##0.00;[Red][$$-409]#,##0.00"/>
    <numFmt numFmtId="165" formatCode="[$$-409]#,##0.00"/>
    <numFmt numFmtId="166" formatCode="[$€-2]\ #,##0.00"/>
    <numFmt numFmtId="167" formatCode="_([$UGX]\ * #,##0.00_);_([$UGX]\ * \(#,##0.00\);_([$UGX]\ * &quot;-&quot;??_);_(@_)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Tw Cen MT"/>
      <family val="2"/>
    </font>
    <font>
      <b/>
      <sz val="12"/>
      <color theme="1"/>
      <name val="Tw Cen MT"/>
      <family val="2"/>
    </font>
    <font>
      <b/>
      <sz val="12"/>
      <color theme="0"/>
      <name val="Tw Cen MT"/>
      <family val="2"/>
    </font>
    <font>
      <b/>
      <sz val="22"/>
      <color rgb="FFEB7D03"/>
      <name val="Maiandra GD"/>
      <family val="2"/>
    </font>
    <font>
      <b/>
      <sz val="16"/>
      <color theme="1"/>
      <name val="Tw Cen MT"/>
      <family val="2"/>
    </font>
    <font>
      <b/>
      <sz val="12"/>
      <color rgb="FFFF0000"/>
      <name val="Tw Cen MT"/>
      <family val="2"/>
    </font>
    <font>
      <b/>
      <sz val="11"/>
      <color rgb="FFFF0000"/>
      <name val="Tw Cen MT"/>
      <family val="2"/>
    </font>
    <font>
      <b/>
      <sz val="14"/>
      <color theme="1"/>
      <name val="Calibri"/>
      <family val="2"/>
      <scheme val="minor"/>
    </font>
    <font>
      <b/>
      <u/>
      <sz val="11"/>
      <color rgb="FFFF0000"/>
      <name val="Calibri (Body)"/>
    </font>
    <font>
      <b/>
      <sz val="11"/>
      <color rgb="FFFF0000"/>
      <name val="Calibri"/>
      <family val="2"/>
      <scheme val="minor"/>
    </font>
    <font>
      <b/>
      <sz val="11"/>
      <color rgb="FFFF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8" fillId="2" borderId="12" xfId="0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4" fontId="8" fillId="2" borderId="13" xfId="0" applyNumberFormat="1" applyFont="1" applyFill="1" applyBorder="1" applyAlignment="1">
      <alignment vertical="center"/>
    </xf>
    <xf numFmtId="164" fontId="0" fillId="0" borderId="19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166" fontId="0" fillId="4" borderId="6" xfId="0" applyNumberFormat="1" applyFill="1" applyBorder="1" applyAlignment="1">
      <alignment horizontal="center" vertical="center"/>
    </xf>
    <xf numFmtId="166" fontId="0" fillId="0" borderId="22" xfId="0" applyNumberFormat="1" applyBorder="1" applyAlignment="1">
      <alignment horizontal="center" vertical="center"/>
    </xf>
    <xf numFmtId="166" fontId="5" fillId="6" borderId="7" xfId="0" applyNumberFormat="1" applyFont="1" applyFill="1" applyBorder="1" applyAlignment="1">
      <alignment horizontal="center" vertical="center"/>
    </xf>
    <xf numFmtId="165" fontId="0" fillId="4" borderId="6" xfId="0" applyNumberFormat="1" applyFill="1" applyBorder="1" applyAlignment="1">
      <alignment horizontal="center" vertical="center"/>
    </xf>
    <xf numFmtId="0" fontId="3" fillId="6" borderId="33" xfId="0" applyFont="1" applyFill="1" applyBorder="1" applyAlignment="1">
      <alignment horizontal="left" vertical="center"/>
    </xf>
    <xf numFmtId="165" fontId="5" fillId="6" borderId="34" xfId="0" applyNumberFormat="1" applyFont="1" applyFill="1" applyBorder="1" applyAlignment="1">
      <alignment horizontal="center" vertical="center"/>
    </xf>
    <xf numFmtId="165" fontId="5" fillId="6" borderId="36" xfId="0" applyNumberFormat="1" applyFont="1" applyFill="1" applyBorder="1" applyAlignment="1">
      <alignment horizontal="center" vertical="center"/>
    </xf>
    <xf numFmtId="167" fontId="0" fillId="0" borderId="0" xfId="0" applyNumberFormat="1"/>
    <xf numFmtId="167" fontId="0" fillId="0" borderId="0" xfId="0" applyNumberFormat="1" applyAlignment="1">
      <alignment vertical="center"/>
    </xf>
    <xf numFmtId="167" fontId="4" fillId="0" borderId="7" xfId="0" applyNumberFormat="1" applyFont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 vertical="center"/>
    </xf>
    <xf numFmtId="167" fontId="0" fillId="4" borderId="6" xfId="0" applyNumberFormat="1" applyFill="1" applyBorder="1" applyAlignment="1">
      <alignment horizontal="center"/>
    </xf>
    <xf numFmtId="167" fontId="5" fillId="6" borderId="34" xfId="0" applyNumberFormat="1" applyFont="1" applyFill="1" applyBorder="1" applyAlignment="1">
      <alignment horizontal="center" vertical="center"/>
    </xf>
    <xf numFmtId="167" fontId="0" fillId="0" borderId="2" xfId="0" applyNumberFormat="1" applyBorder="1"/>
    <xf numFmtId="167" fontId="0" fillId="0" borderId="2" xfId="0" applyNumberFormat="1" applyBorder="1" applyAlignment="1">
      <alignment vertical="center"/>
    </xf>
    <xf numFmtId="167" fontId="4" fillId="0" borderId="8" xfId="0" applyNumberFormat="1" applyFont="1" applyBorder="1" applyAlignment="1">
      <alignment horizontal="center" vertical="center"/>
    </xf>
    <xf numFmtId="167" fontId="0" fillId="4" borderId="14" xfId="0" applyNumberFormat="1" applyFill="1" applyBorder="1" applyAlignment="1">
      <alignment horizontal="center" vertical="center"/>
    </xf>
    <xf numFmtId="167" fontId="0" fillId="0" borderId="14" xfId="0" applyNumberFormat="1" applyBorder="1" applyAlignment="1">
      <alignment horizontal="center" vertical="center"/>
    </xf>
    <xf numFmtId="167" fontId="0" fillId="0" borderId="20" xfId="0" applyNumberFormat="1" applyBorder="1" applyAlignment="1">
      <alignment horizontal="center" vertical="center"/>
    </xf>
    <xf numFmtId="167" fontId="3" fillId="6" borderId="2" xfId="0" applyNumberFormat="1" applyFont="1" applyFill="1" applyBorder="1" applyAlignment="1">
      <alignment horizontal="center" vertical="center"/>
    </xf>
    <xf numFmtId="165" fontId="13" fillId="5" borderId="39" xfId="0" applyNumberFormat="1" applyFont="1" applyFill="1" applyBorder="1" applyAlignment="1">
      <alignment horizontal="center" vertical="center"/>
    </xf>
    <xf numFmtId="167" fontId="13" fillId="5" borderId="39" xfId="0" applyNumberFormat="1" applyFont="1" applyFill="1" applyBorder="1" applyAlignment="1">
      <alignment horizontal="center" vertical="center"/>
    </xf>
    <xf numFmtId="0" fontId="15" fillId="0" borderId="43" xfId="0" applyFont="1" applyBorder="1" applyAlignment="1">
      <alignment vertical="center"/>
    </xf>
    <xf numFmtId="0" fontId="15" fillId="0" borderId="44" xfId="0" applyFont="1" applyBorder="1" applyAlignment="1">
      <alignment vertical="center"/>
    </xf>
    <xf numFmtId="167" fontId="15" fillId="0" borderId="44" xfId="0" applyNumberFormat="1" applyFont="1" applyBorder="1" applyAlignment="1">
      <alignment vertical="center"/>
    </xf>
    <xf numFmtId="167" fontId="15" fillId="0" borderId="45" xfId="0" applyNumberFormat="1" applyFont="1" applyBorder="1" applyAlignment="1">
      <alignment vertical="center"/>
    </xf>
    <xf numFmtId="0" fontId="0" fillId="0" borderId="42" xfId="0" applyBorder="1"/>
    <xf numFmtId="167" fontId="0" fillId="0" borderId="42" xfId="0" applyNumberFormat="1" applyBorder="1"/>
    <xf numFmtId="0" fontId="0" fillId="0" borderId="42" xfId="0" applyBorder="1" applyAlignment="1"/>
    <xf numFmtId="0" fontId="4" fillId="0" borderId="28" xfId="0" applyFont="1" applyBorder="1" applyAlignment="1">
      <alignment horizontal="center" vertical="center"/>
    </xf>
    <xf numFmtId="4" fontId="0" fillId="4" borderId="4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4" borderId="1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4" fillId="6" borderId="23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5" fillId="0" borderId="42" xfId="0" applyFont="1" applyBorder="1"/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left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6" borderId="37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0" borderId="42" xfId="0" applyFont="1" applyBorder="1" applyAlignment="1">
      <alignment horizontal="left"/>
    </xf>
    <xf numFmtId="0" fontId="1" fillId="0" borderId="42" xfId="0" applyFont="1" applyBorder="1" applyAlignment="1">
      <alignment horizontal="left"/>
    </xf>
    <xf numFmtId="0" fontId="5" fillId="0" borderId="42" xfId="0" applyFont="1" applyBorder="1" applyAlignment="1"/>
    <xf numFmtId="0" fontId="13" fillId="5" borderId="16" xfId="0" applyFont="1" applyFill="1" applyBorder="1" applyAlignment="1">
      <alignment horizontal="center" vertical="center"/>
    </xf>
    <xf numFmtId="0" fontId="13" fillId="5" borderId="17" xfId="0" applyFont="1" applyFill="1" applyBorder="1" applyAlignment="1">
      <alignment horizontal="center" vertical="center"/>
    </xf>
    <xf numFmtId="0" fontId="13" fillId="5" borderId="18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2" fillId="6" borderId="3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7D03"/>
      <color rgb="FFFED154"/>
      <color rgb="FFFEA0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692025</xdr:colOff>
      <xdr:row>1</xdr:row>
      <xdr:rowOff>142875</xdr:rowOff>
    </xdr:from>
    <xdr:to>
      <xdr:col>4</xdr:col>
      <xdr:colOff>713999</xdr:colOff>
      <xdr:row>1</xdr:row>
      <xdr:rowOff>1102995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681E61-D603-3B2B-9B0F-C18DE26B1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53074" y="331023"/>
          <a:ext cx="1025431" cy="9601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32"/>
  <sheetViews>
    <sheetView showGridLines="0" tabSelected="1" topLeftCell="A3" zoomScale="66" zoomScaleNormal="85" workbookViewId="0">
      <selection activeCell="E25" sqref="E25"/>
    </sheetView>
  </sheetViews>
  <sheetFormatPr defaultColWidth="8.77734375" defaultRowHeight="14.4"/>
  <cols>
    <col min="1" max="1" width="4.44140625" customWidth="1"/>
    <col min="2" max="2" width="29" customWidth="1"/>
    <col min="3" max="3" width="19" customWidth="1"/>
    <col min="4" max="4" width="14.44140625" customWidth="1"/>
    <col min="5" max="5" width="12.77734375" customWidth="1"/>
    <col min="6" max="6" width="15.5546875" customWidth="1"/>
    <col min="7" max="7" width="16.21875" style="25" customWidth="1"/>
    <col min="8" max="8" width="35" style="25" customWidth="1"/>
  </cols>
  <sheetData>
    <row r="1" spans="2:8" ht="15" thickBot="1"/>
    <row r="2" spans="2:8" ht="112.5" customHeight="1">
      <c r="B2" s="58"/>
      <c r="C2" s="59"/>
      <c r="D2" s="59"/>
      <c r="E2" s="59"/>
      <c r="F2" s="59"/>
      <c r="G2" s="59"/>
      <c r="H2" s="60"/>
    </row>
    <row r="3" spans="2:8" ht="18" customHeight="1">
      <c r="B3" s="52" t="s">
        <v>0</v>
      </c>
      <c r="C3" s="53"/>
      <c r="D3" s="53"/>
      <c r="E3" s="53"/>
      <c r="F3" s="53"/>
      <c r="G3" s="53"/>
      <c r="H3" s="54"/>
    </row>
    <row r="4" spans="2:8" ht="15.6">
      <c r="B4" s="65" t="s">
        <v>18</v>
      </c>
      <c r="C4" s="66"/>
      <c r="D4" s="66"/>
      <c r="E4" s="66"/>
      <c r="F4" s="66"/>
      <c r="G4" s="66"/>
      <c r="H4" s="67"/>
    </row>
    <row r="5" spans="2:8" ht="18" customHeight="1">
      <c r="B5" s="1"/>
      <c r="H5" s="31"/>
    </row>
    <row r="6" spans="2:8" ht="15.6" customHeight="1">
      <c r="B6" s="5" t="s">
        <v>15</v>
      </c>
      <c r="C6" s="70"/>
      <c r="D6" s="72"/>
      <c r="E6" s="70" t="s">
        <v>27</v>
      </c>
      <c r="F6" s="71"/>
      <c r="G6" s="72"/>
      <c r="H6" s="7">
        <f ca="1">TODAY()</f>
        <v>45883</v>
      </c>
    </row>
    <row r="7" spans="2:8" ht="15.75" customHeight="1">
      <c r="B7" s="2"/>
      <c r="C7" s="4"/>
      <c r="D7" s="4"/>
      <c r="E7" s="4"/>
      <c r="F7" s="4"/>
      <c r="G7" s="26"/>
      <c r="H7" s="32"/>
    </row>
    <row r="8" spans="2:8" ht="32.549999999999997" customHeight="1">
      <c r="B8" s="73" t="s">
        <v>29</v>
      </c>
      <c r="C8" s="74"/>
      <c r="D8" s="74"/>
      <c r="E8" s="61"/>
      <c r="F8" s="61"/>
      <c r="G8" s="61"/>
      <c r="H8" s="62"/>
    </row>
    <row r="9" spans="2:8">
      <c r="B9" s="49"/>
      <c r="C9" s="50"/>
      <c r="D9" s="50"/>
      <c r="E9" s="50"/>
      <c r="F9" s="50"/>
      <c r="G9" s="50"/>
      <c r="H9" s="51"/>
    </row>
    <row r="10" spans="2:8">
      <c r="B10" s="68" t="s">
        <v>28</v>
      </c>
      <c r="C10" s="69"/>
      <c r="D10" s="69"/>
      <c r="E10" s="63"/>
      <c r="F10" s="63"/>
      <c r="G10" s="63"/>
      <c r="H10" s="64"/>
    </row>
    <row r="11" spans="2:8" ht="15.6">
      <c r="B11" s="87" t="s">
        <v>26</v>
      </c>
      <c r="C11" s="88"/>
      <c r="D11" s="88"/>
      <c r="E11" s="88"/>
      <c r="F11" s="88"/>
      <c r="G11" s="88"/>
      <c r="H11" s="89"/>
    </row>
    <row r="12" spans="2:8" ht="15" thickBot="1">
      <c r="B12" s="2"/>
      <c r="C12" s="4"/>
      <c r="D12" s="4"/>
      <c r="E12" s="4"/>
      <c r="F12" s="4"/>
      <c r="G12" s="26"/>
      <c r="H12" s="32"/>
    </row>
    <row r="13" spans="2:8" ht="15" thickBot="1">
      <c r="B13" s="12" t="s">
        <v>1</v>
      </c>
      <c r="C13" s="13" t="s">
        <v>2</v>
      </c>
      <c r="D13" s="3" t="s">
        <v>9</v>
      </c>
      <c r="E13" s="3" t="s">
        <v>4</v>
      </c>
      <c r="F13" s="3" t="s">
        <v>8</v>
      </c>
      <c r="G13" s="27" t="s">
        <v>5</v>
      </c>
      <c r="H13" s="33" t="s">
        <v>17</v>
      </c>
    </row>
    <row r="14" spans="2:8">
      <c r="B14" s="77" t="s">
        <v>30</v>
      </c>
      <c r="C14" s="11" t="s">
        <v>13</v>
      </c>
      <c r="D14" s="48">
        <v>31</v>
      </c>
      <c r="E14" s="18">
        <v>0.5</v>
      </c>
      <c r="F14" s="18">
        <f>IF(D14*E14&lt;20,20,D14*E14)</f>
        <v>20</v>
      </c>
      <c r="G14" s="28">
        <v>3900</v>
      </c>
      <c r="H14" s="34">
        <f>G14*F14</f>
        <v>78000</v>
      </c>
    </row>
    <row r="15" spans="2:8" ht="15" thickBot="1">
      <c r="B15" s="78"/>
      <c r="C15" s="14" t="s">
        <v>10</v>
      </c>
      <c r="D15" s="15">
        <v>1</v>
      </c>
      <c r="E15" s="19">
        <v>40</v>
      </c>
      <c r="F15" s="19">
        <f>D15*E15</f>
        <v>40</v>
      </c>
      <c r="G15" s="28">
        <v>3900</v>
      </c>
      <c r="H15" s="35">
        <f>G15*F15</f>
        <v>156000</v>
      </c>
    </row>
    <row r="16" spans="2:8" ht="16.2" thickBot="1">
      <c r="B16" s="55" t="s">
        <v>7</v>
      </c>
      <c r="C16" s="56"/>
      <c r="D16" s="56"/>
      <c r="E16" s="56"/>
      <c r="F16" s="20">
        <f>SUM(F14:F15)</f>
        <v>60</v>
      </c>
      <c r="G16" s="75"/>
      <c r="H16" s="76"/>
    </row>
    <row r="17" spans="2:8" ht="23.1" customHeight="1" thickBot="1">
      <c r="B17" s="16" t="s">
        <v>3</v>
      </c>
      <c r="C17" s="11" t="s">
        <v>10</v>
      </c>
      <c r="D17" s="6">
        <v>0</v>
      </c>
      <c r="E17" s="21">
        <v>20</v>
      </c>
      <c r="F17" s="21">
        <f>D17*E17</f>
        <v>0</v>
      </c>
      <c r="G17" s="29">
        <v>3700</v>
      </c>
      <c r="H17" s="28">
        <f>G17*F17</f>
        <v>0</v>
      </c>
    </row>
    <row r="18" spans="2:8" ht="37.5" customHeight="1" thickBot="1">
      <c r="B18" s="17" t="s">
        <v>12</v>
      </c>
      <c r="C18" s="47" t="s">
        <v>11</v>
      </c>
      <c r="D18" s="8">
        <v>200</v>
      </c>
      <c r="E18" s="9">
        <v>1.7999999999999999E-2</v>
      </c>
      <c r="F18" s="10">
        <f>D18*E18</f>
        <v>3.5999999999999996</v>
      </c>
      <c r="G18" s="29">
        <v>3700</v>
      </c>
      <c r="H18" s="36">
        <f>F18*G18</f>
        <v>13319.999999999998</v>
      </c>
    </row>
    <row r="19" spans="2:8" ht="16.2" thickBot="1">
      <c r="B19" s="90" t="s">
        <v>14</v>
      </c>
      <c r="C19" s="91"/>
      <c r="D19" s="22"/>
      <c r="E19" s="22"/>
      <c r="F19" s="23">
        <f>SUM(F17:F18)</f>
        <v>3.5999999999999996</v>
      </c>
      <c r="G19" s="29">
        <v>3700</v>
      </c>
      <c r="H19" s="30">
        <f t="shared" ref="H19" si="0">SUM(H17:H18)</f>
        <v>13319.999999999998</v>
      </c>
    </row>
    <row r="20" spans="2:8" ht="19.05" customHeight="1" thickBot="1">
      <c r="B20" s="79" t="s">
        <v>16</v>
      </c>
      <c r="C20" s="80"/>
      <c r="D20" s="80"/>
      <c r="E20" s="80"/>
      <c r="F20" s="24">
        <v>0</v>
      </c>
      <c r="G20" s="29">
        <v>3700</v>
      </c>
      <c r="H20" s="37">
        <f>F20*G18</f>
        <v>0</v>
      </c>
    </row>
    <row r="21" spans="2:8" ht="18.600000000000001" thickBot="1">
      <c r="B21" s="84" t="s">
        <v>6</v>
      </c>
      <c r="C21" s="85"/>
      <c r="D21" s="85"/>
      <c r="E21" s="86"/>
      <c r="F21" s="38">
        <f>(F16*1.17)+F19-(F20)</f>
        <v>73.799999999999983</v>
      </c>
      <c r="G21" s="29">
        <v>3700</v>
      </c>
      <c r="H21" s="39">
        <f>SUM(H14:H15)+H18</f>
        <v>247320</v>
      </c>
    </row>
    <row r="22" spans="2:8" ht="18" customHeight="1">
      <c r="B22" s="40" t="s">
        <v>19</v>
      </c>
      <c r="C22" s="41"/>
      <c r="D22" s="41"/>
      <c r="E22" s="41"/>
      <c r="F22" s="41"/>
      <c r="G22" s="42"/>
      <c r="H22" s="43"/>
    </row>
    <row r="23" spans="2:8" ht="18" customHeight="1">
      <c r="B23" s="44"/>
      <c r="C23" s="44"/>
      <c r="D23" s="44"/>
      <c r="E23" s="44"/>
      <c r="F23" s="44"/>
      <c r="G23" s="45"/>
      <c r="H23" s="45"/>
    </row>
    <row r="24" spans="2:8" ht="21" customHeight="1">
      <c r="B24" s="81" t="s">
        <v>20</v>
      </c>
      <c r="C24" s="81"/>
      <c r="D24" s="81"/>
      <c r="E24" s="81"/>
      <c r="F24" s="44"/>
      <c r="G24" s="45"/>
      <c r="H24" s="45"/>
    </row>
    <row r="25" spans="2:8" ht="24" customHeight="1">
      <c r="B25" s="81" t="s">
        <v>21</v>
      </c>
      <c r="C25" s="81"/>
      <c r="D25" s="81"/>
      <c r="E25" s="44"/>
      <c r="F25" s="44"/>
      <c r="G25" s="45"/>
      <c r="H25" s="45"/>
    </row>
    <row r="26" spans="2:8" ht="27.75" customHeight="1">
      <c r="B26" s="83" t="s">
        <v>22</v>
      </c>
      <c r="C26" s="83"/>
      <c r="D26" s="83"/>
      <c r="E26" s="46"/>
      <c r="F26" s="46"/>
      <c r="G26" s="45"/>
      <c r="H26" s="45"/>
    </row>
    <row r="27" spans="2:8">
      <c r="B27" s="44"/>
      <c r="C27" s="44"/>
      <c r="D27" s="44"/>
      <c r="E27" s="44"/>
      <c r="F27" s="44"/>
      <c r="G27" s="45"/>
      <c r="H27" s="45"/>
    </row>
    <row r="28" spans="2:8" ht="18.75" customHeight="1">
      <c r="B28" s="81" t="s">
        <v>23</v>
      </c>
      <c r="C28" s="82"/>
      <c r="D28" s="82"/>
      <c r="E28" s="82"/>
      <c r="F28" s="44"/>
      <c r="G28" s="45"/>
      <c r="H28" s="45"/>
    </row>
    <row r="29" spans="2:8" ht="21.75" customHeight="1">
      <c r="B29" s="44"/>
      <c r="C29" s="44"/>
      <c r="D29" s="44"/>
      <c r="E29" s="44"/>
      <c r="F29" s="44"/>
      <c r="G29" s="45"/>
      <c r="H29" s="45"/>
    </row>
    <row r="30" spans="2:8" ht="15" customHeight="1">
      <c r="B30" s="57" t="s">
        <v>24</v>
      </c>
      <c r="C30" s="57"/>
      <c r="D30" s="57"/>
      <c r="E30" s="57"/>
      <c r="F30" s="57"/>
      <c r="G30" s="45"/>
      <c r="H30" s="45"/>
    </row>
    <row r="31" spans="2:8">
      <c r="B31" s="44"/>
      <c r="C31" s="44"/>
      <c r="D31" s="44"/>
      <c r="E31" s="44"/>
      <c r="F31" s="44"/>
      <c r="G31" s="45"/>
      <c r="H31" s="45"/>
    </row>
    <row r="32" spans="2:8" ht="20.25" customHeight="1">
      <c r="B32" s="57" t="s">
        <v>25</v>
      </c>
      <c r="C32" s="57"/>
      <c r="D32" s="57"/>
      <c r="E32" s="57"/>
      <c r="F32" s="57"/>
      <c r="G32" s="45"/>
      <c r="H32" s="45"/>
    </row>
  </sheetData>
  <mergeCells count="23">
    <mergeCell ref="B32:F32"/>
    <mergeCell ref="B28:E28"/>
    <mergeCell ref="B26:D26"/>
    <mergeCell ref="B21:E21"/>
    <mergeCell ref="B11:H11"/>
    <mergeCell ref="B25:D25"/>
    <mergeCell ref="B19:C19"/>
    <mergeCell ref="B9:H9"/>
    <mergeCell ref="B3:H3"/>
    <mergeCell ref="B16:E16"/>
    <mergeCell ref="B30:F30"/>
    <mergeCell ref="B2:H2"/>
    <mergeCell ref="E8:H8"/>
    <mergeCell ref="E10:H10"/>
    <mergeCell ref="B4:H4"/>
    <mergeCell ref="B10:D10"/>
    <mergeCell ref="E6:G6"/>
    <mergeCell ref="C6:D6"/>
    <mergeCell ref="B8:D8"/>
    <mergeCell ref="G16:H16"/>
    <mergeCell ref="B14:B15"/>
    <mergeCell ref="B20:E20"/>
    <mergeCell ref="B24:E24"/>
  </mergeCells>
  <dataValidations count="1">
    <dataValidation type="list" allowBlank="1" showInputMessage="1" showErrorMessage="1" sqref="H6">
      <formula1>$H$6</formula1>
    </dataValidation>
  </dataValidations>
  <pageMargins left="0.7" right="0.7" top="0.75" bottom="0.75" header="0.3" footer="0.3"/>
  <pageSetup scale="61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Blaise SENDEDI</dc:creator>
  <cp:lastModifiedBy>HomeLabs</cp:lastModifiedBy>
  <cp:lastPrinted>2025-08-14T17:18:39Z</cp:lastPrinted>
  <dcterms:created xsi:type="dcterms:W3CDTF">2024-03-17T09:02:41Z</dcterms:created>
  <dcterms:modified xsi:type="dcterms:W3CDTF">2025-08-14T17:21:46Z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2024-07-24T09:02:44Z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ce6b4be7-7317-45d1-bac4-d3cab573ee80</vt:lpwstr>
  </property>
  <property fmtid="{D5CDD505-2E9C-101B-9397-08002B2CF9AE}" pid="7" name="MSIP_Label_defa4170-0d19-0005-0004-bc88714345d2_ActionId">
    <vt:lpwstr>342b9c55-f2df-4584-a5a6-4573ef8b24c9</vt:lpwstr>
  </property>
  <property fmtid="{D5CDD505-2E9C-101B-9397-08002B2CF9AE}" pid="8" name="MSIP_Label_defa4170-0d19-0005-0004-bc88714345d2_ContentBits">
    <vt:lpwstr>0</vt:lpwstr>
  </property>
</Properties>
</file>