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cpruchateixeir_tudelft_nl/Documents/U1 CIEM/"/>
    </mc:Choice>
  </mc:AlternateContent>
  <xr:revisionPtr revIDLastSave="0" documentId="8_{D24D2613-C7C7-4C41-939B-10FBA6D7E345}" xr6:coauthVersionLast="47" xr6:coauthVersionMax="47" xr10:uidLastSave="{00000000-0000-0000-0000-000000000000}"/>
  <bookViews>
    <workbookView xWindow="-108" yWindow="-108" windowWidth="23256" windowHeight="13176" firstSheet="5" activeTab="5" xr2:uid="{00000000-000D-0000-FFFF-FFFF00000000}"/>
  </bookViews>
  <sheets>
    <sheet name="MCDA" sheetId="5" r:id="rId1"/>
    <sheet name="Sheet1" sheetId="1" r:id="rId2"/>
    <sheet name="2x2 optimizational model" sheetId="6" r:id="rId3"/>
    <sheet name="Sheet2" sheetId="7" r:id="rId4"/>
    <sheet name="v2_2x2 optimizational model" sheetId="9" r:id="rId5"/>
    <sheet name="optimizational model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1" l="1"/>
  <c r="A14" i="11"/>
  <c r="E4" i="7" a="1"/>
  <c r="E4" i="7" s="1"/>
  <c r="D6" i="7" a="1"/>
  <c r="D6" i="7" s="1"/>
  <c r="C6" i="7" a="1"/>
  <c r="C6" i="7" s="1"/>
  <c r="J21" i="5"/>
  <c r="J17" i="5"/>
  <c r="J13" i="5"/>
  <c r="J9" i="5"/>
  <c r="J5" i="5"/>
  <c r="B12" i="1"/>
  <c r="D12" i="1" s="1"/>
  <c r="C12" i="1" l="1"/>
  <c r="F12" i="1"/>
  <c r="E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<sst xmlns="http://schemas.openxmlformats.org/spreadsheetml/2006/main" count="320" uniqueCount="172">
  <si>
    <t>bigger importance, bigger the weight</t>
  </si>
  <si>
    <t>Alternatives</t>
  </si>
  <si>
    <t>Stakeholders</t>
  </si>
  <si>
    <t>weight</t>
  </si>
  <si>
    <t>new bridge</t>
  </si>
  <si>
    <t>tunnel</t>
  </si>
  <si>
    <t>old bridge renovation</t>
  </si>
  <si>
    <t>closing the old bridge</t>
  </si>
  <si>
    <t>higher== low budget</t>
  </si>
  <si>
    <t>TxDOT</t>
  </si>
  <si>
    <t>budget</t>
  </si>
  <si>
    <t>we want the lowest budget</t>
  </si>
  <si>
    <t>stimulate the economy</t>
  </si>
  <si>
    <t>technical simplicity</t>
  </si>
  <si>
    <t>sustainability</t>
  </si>
  <si>
    <t>Contractor</t>
  </si>
  <si>
    <t>Port of Corpus Christi</t>
  </si>
  <si>
    <t>Local Community</t>
  </si>
  <si>
    <t>Tx Environmental</t>
  </si>
  <si>
    <t>Mention on the report</t>
  </si>
  <si>
    <t xml:space="preserve">All stakeholders (except the Tx E) prefer the new bridge so no matter what the weights each stakeholders has, the new bridge is almost always the prefered solution. </t>
  </si>
  <si>
    <t>If we give 50% for Tx Environment, then the prefered solution changes to "renovate old bridge"</t>
  </si>
  <si>
    <t>higher is better!</t>
  </si>
  <si>
    <t>bottom</t>
  </si>
  <si>
    <t>top</t>
  </si>
  <si>
    <t>safety</t>
  </si>
  <si>
    <t>stakeholders needs</t>
  </si>
  <si>
    <t>closing old bridge</t>
  </si>
  <si>
    <t>variables</t>
  </si>
  <si>
    <t>min</t>
  </si>
  <si>
    <t>max</t>
  </si>
  <si>
    <t>height of the bridge</t>
  </si>
  <si>
    <t>x1</t>
  </si>
  <si>
    <t>spacing between pillars supporting the bridge</t>
  </si>
  <si>
    <t>x2</t>
  </si>
  <si>
    <t>number of lanes</t>
  </si>
  <si>
    <t>x3</t>
  </si>
  <si>
    <t>span of the bridge</t>
  </si>
  <si>
    <t>x4</t>
  </si>
  <si>
    <t>ratio of material</t>
  </si>
  <si>
    <t>weights</t>
  </si>
  <si>
    <t>objective</t>
  </si>
  <si>
    <t>design aspect</t>
  </si>
  <si>
    <t>metrics</t>
  </si>
  <si>
    <t>F1</t>
  </si>
  <si>
    <t>w1</t>
  </si>
  <si>
    <t>O1</t>
  </si>
  <si>
    <t xml:space="preserve">Reduce cost </t>
  </si>
  <si>
    <t>Affordability</t>
  </si>
  <si>
    <t>Euro</t>
  </si>
  <si>
    <t>k1</t>
  </si>
  <si>
    <t>Locals</t>
  </si>
  <si>
    <t>w2</t>
  </si>
  <si>
    <t>O2</t>
  </si>
  <si>
    <t>Low amount of traffic jams</t>
  </si>
  <si>
    <t>Traffic flow</t>
  </si>
  <si>
    <t>Number of Lanes</t>
  </si>
  <si>
    <t>O3</t>
  </si>
  <si>
    <t>Protect people</t>
  </si>
  <si>
    <t>Safety</t>
  </si>
  <si>
    <t>Number of traffic incidents</t>
  </si>
  <si>
    <t>Port</t>
  </si>
  <si>
    <t>w3</t>
  </si>
  <si>
    <t>Big distance between pillars</t>
  </si>
  <si>
    <t>~Clearance~</t>
  </si>
  <si>
    <t>Meters</t>
  </si>
  <si>
    <t>High clearance</t>
  </si>
  <si>
    <t>~Boat traffic~</t>
  </si>
  <si>
    <t>TxD</t>
  </si>
  <si>
    <t>w4</t>
  </si>
  <si>
    <t>NON LINEAR!</t>
  </si>
  <si>
    <t>TxE</t>
  </si>
  <si>
    <t>w5</t>
  </si>
  <si>
    <t>Protect environment</t>
  </si>
  <si>
    <t>Durability</t>
  </si>
  <si>
    <t>Environmental damage</t>
  </si>
  <si>
    <t>v3</t>
  </si>
  <si>
    <t>v4</t>
  </si>
  <si>
    <t>Materials used</t>
  </si>
  <si>
    <t>a1</t>
  </si>
  <si>
    <t>a2</t>
  </si>
  <si>
    <t>a3</t>
  </si>
  <si>
    <t>a4</t>
  </si>
  <si>
    <t>F2</t>
  </si>
  <si>
    <t>b1</t>
  </si>
  <si>
    <t>b2</t>
  </si>
  <si>
    <t>b3</t>
  </si>
  <si>
    <t>b4</t>
  </si>
  <si>
    <t>F3</t>
  </si>
  <si>
    <t>c1</t>
  </si>
  <si>
    <t>c2</t>
  </si>
  <si>
    <t>c3</t>
  </si>
  <si>
    <t>c4</t>
  </si>
  <si>
    <t>F4</t>
  </si>
  <si>
    <t>F5</t>
  </si>
  <si>
    <t xml:space="preserve">more objectives-&gt; more realistic </t>
  </si>
  <si>
    <t>F6</t>
  </si>
  <si>
    <t>100-x</t>
  </si>
  <si>
    <t>y=1000 / (x+10)</t>
  </si>
  <si>
    <t>height</t>
  </si>
  <si>
    <t>130-\frac{1200}{x}</t>
  </si>
  <si>
    <t>local</t>
  </si>
  <si>
    <t>lanes</t>
  </si>
  <si>
    <t>\frac{100}{\sqrt{10}}\cdot\sqrt{\left(x-2\right)}</t>
  </si>
  <si>
    <t>environment</t>
  </si>
  <si>
    <t>spacing</t>
  </si>
  <si>
    <t>TxO</t>
  </si>
  <si>
    <t>span</t>
  </si>
  <si>
    <t>-\frac{1}{3}x+\frac{400}{3}</t>
  </si>
  <si>
    <t>x</t>
  </si>
  <si>
    <t>Function</t>
  </si>
  <si>
    <t>depends on these variables:</t>
  </si>
  <si>
    <t xml:space="preserve">x1 </t>
  </si>
  <si>
    <t>clearance</t>
  </si>
  <si>
    <t>height, spacing between pillars</t>
  </si>
  <si>
    <t>materials</t>
  </si>
  <si>
    <t xml:space="preserve"> </t>
  </si>
  <si>
    <t>lane</t>
  </si>
  <si>
    <t>spacing between pillars</t>
  </si>
  <si>
    <t>Functions</t>
  </si>
  <si>
    <t>Stakholders</t>
  </si>
  <si>
    <t>(1-ℯ^(-((x)/(.1))))*100</t>
  </si>
  <si>
    <t>Have enough clearance</t>
  </si>
  <si>
    <t>Tx E</t>
  </si>
  <si>
    <t>CO2 emissions</t>
  </si>
  <si>
    <t>Tx D</t>
  </si>
  <si>
    <t>Stakeholder</t>
  </si>
  <si>
    <t>Preference curves</t>
  </si>
  <si>
    <t>worst</t>
  </si>
  <si>
    <t>best</t>
  </si>
  <si>
    <t>minimize</t>
  </si>
  <si>
    <t>Billion euros</t>
  </si>
  <si>
    <t>x1,x2,x3,x4</t>
  </si>
  <si>
    <t>f1(x1,x2,x3,x4)= (0.4 / x2**0.8) + (0.002 * x1**1.1) + (0.05 * x3**1.2) + (0.0008 * x4**1.05)</t>
  </si>
  <si>
    <t>Ensure vertical clearance</t>
  </si>
  <si>
    <t>maximize</t>
  </si>
  <si>
    <r>
      <t>128.57</t>
    </r>
    <r>
      <rPr>
        <sz val="11"/>
        <color rgb="FF000000"/>
        <rFont val="Consolas"/>
        <charset val="1"/>
      </rPr>
      <t xml:space="preserve"> - (</t>
    </r>
    <r>
      <rPr>
        <sz val="11"/>
        <color rgb="FF098658"/>
        <rFont val="Consolas"/>
        <charset val="1"/>
      </rPr>
      <t>1285.7</t>
    </r>
    <r>
      <rPr>
        <sz val="11"/>
        <color rgb="FF000000"/>
        <rFont val="Consolas"/>
        <charset val="1"/>
      </rPr>
      <t>/x)</t>
    </r>
  </si>
  <si>
    <t>Vertical clearance</t>
  </si>
  <si>
    <t>f2(x1)=x1</t>
  </si>
  <si>
    <t>Ensure horizontal clearance</t>
  </si>
  <si>
    <t>x2&gt;=35</t>
  </si>
  <si>
    <r>
      <t>(</t>
    </r>
    <r>
      <rPr>
        <sz val="11"/>
        <color rgb="FF098658"/>
        <rFont val="Consolas"/>
        <charset val="1"/>
      </rPr>
      <t>102.56</t>
    </r>
    <r>
      <rPr>
        <sz val="11"/>
        <color rgb="FF000000"/>
        <rFont val="Consolas"/>
        <charset val="1"/>
      </rPr>
      <t>) - (</t>
    </r>
    <r>
      <rPr>
        <sz val="11"/>
        <color rgb="FF098658"/>
        <rFont val="Consolas"/>
        <charset val="1"/>
      </rPr>
      <t>1025.64</t>
    </r>
    <r>
      <rPr>
        <sz val="11"/>
        <color rgb="FF000000"/>
        <rFont val="Consolas"/>
        <charset val="1"/>
      </rPr>
      <t>/(x))</t>
    </r>
  </si>
  <si>
    <t>Horizontal clearance</t>
  </si>
  <si>
    <t>f3(x2)=x2</t>
  </si>
  <si>
    <t>O4</t>
  </si>
  <si>
    <t>Maximise traffic capacity</t>
  </si>
  <si>
    <r>
      <t>(</t>
    </r>
    <r>
      <rPr>
        <sz val="11"/>
        <color rgb="FF098658"/>
        <rFont val="Consolas"/>
        <charset val="1"/>
      </rPr>
      <t>100</t>
    </r>
    <r>
      <rPr>
        <sz val="11"/>
        <color rgb="FF000000"/>
        <rFont val="Consolas"/>
        <charset val="1"/>
      </rPr>
      <t>/np.sqrt(</t>
    </r>
    <r>
      <rPr>
        <sz val="11"/>
        <color rgb="FF098658"/>
        <rFont val="Consolas"/>
        <charset val="1"/>
      </rPr>
      <t>6</t>
    </r>
    <r>
      <rPr>
        <sz val="11"/>
        <color rgb="FF000000"/>
        <rFont val="Consolas"/>
        <charset val="1"/>
      </rPr>
      <t>))*(np.sqrt(x-</t>
    </r>
    <r>
      <rPr>
        <sz val="11"/>
        <color rgb="FF098658"/>
        <rFont val="Consolas"/>
        <charset val="1"/>
      </rPr>
      <t>2</t>
    </r>
    <r>
      <rPr>
        <sz val="11"/>
        <color rgb="FF000000"/>
        <rFont val="Consolas"/>
        <charset val="1"/>
      </rPr>
      <t>))</t>
    </r>
  </si>
  <si>
    <t>Traffic capacity</t>
  </si>
  <si>
    <t>f4(x3)=x3</t>
  </si>
  <si>
    <t>TxCEQ</t>
  </si>
  <si>
    <t>O5</t>
  </si>
  <si>
    <r>
      <t>0.258</t>
    </r>
    <r>
      <rPr>
        <sz val="11"/>
        <color rgb="FF000000"/>
        <rFont val="Consolas"/>
        <charset val="1"/>
      </rPr>
      <t>* np.sqrt(</t>
    </r>
    <r>
      <rPr>
        <sz val="11"/>
        <color rgb="FF098658"/>
        <rFont val="Consolas"/>
        <charset val="1"/>
      </rPr>
      <t>200000</t>
    </r>
    <r>
      <rPr>
        <sz val="11"/>
        <color rgb="FF000000"/>
        <rFont val="Consolas"/>
        <charset val="1"/>
      </rPr>
      <t xml:space="preserve"> - x)</t>
    </r>
  </si>
  <si>
    <t>Material choice</t>
  </si>
  <si>
    <t>x2,x3,x4</t>
  </si>
  <si>
    <t>f5(x2,x3,x4) =  (500000 / x2**1.2) + (5000 * x3**1.1) + (50 * x4**1.15)</t>
  </si>
  <si>
    <t>O6</t>
  </si>
  <si>
    <r>
      <t>22.36</t>
    </r>
    <r>
      <rPr>
        <sz val="11"/>
        <color rgb="FF000000"/>
        <rFont val="Consolas"/>
        <charset val="1"/>
      </rPr>
      <t>*np.sqrt(</t>
    </r>
    <r>
      <rPr>
        <sz val="11"/>
        <color rgb="FF098658"/>
        <rFont val="Consolas"/>
        <charset val="1"/>
      </rPr>
      <t>20</t>
    </r>
    <r>
      <rPr>
        <sz val="11"/>
        <color rgb="FF000000"/>
        <rFont val="Consolas"/>
        <charset val="1"/>
      </rPr>
      <t>-x)</t>
    </r>
  </si>
  <si>
    <t>Number of traffic incidents per year</t>
  </si>
  <si>
    <t>x3, x4</t>
  </si>
  <si>
    <t>f6(x3,x4) = 0.2 * x3**1.1 + 0.0005 * x4**1.05</t>
  </si>
  <si>
    <t>f1</t>
  </si>
  <si>
    <r>
      <t>x1</t>
    </r>
    <r>
      <rPr>
        <sz val="11"/>
        <color theme="1"/>
        <rFont val="Aptos Narrow"/>
        <family val="2"/>
        <scheme val="minor"/>
      </rPr>
      <t xml:space="preserve"> = height of bridge (m) → higher piers → more concrete/steel → higher cost</t>
    </r>
  </si>
  <si>
    <r>
      <t>x2</t>
    </r>
    <r>
      <rPr>
        <sz val="11"/>
        <color theme="1"/>
        <rFont val="Aptos Narrow"/>
        <family val="2"/>
        <scheme val="minor"/>
      </rPr>
      <t xml:space="preserve"> = spacing between piers (m) → smaller spacing = more piers = higher cost</t>
    </r>
  </si>
  <si>
    <r>
      <t>x3</t>
    </r>
    <r>
      <rPr>
        <sz val="11"/>
        <color theme="1"/>
        <rFont val="Aptos Narrow"/>
        <family val="2"/>
        <scheme val="minor"/>
      </rPr>
      <t xml:space="preserve"> = number of lanes → wider deck = higher cost</t>
    </r>
  </si>
  <si>
    <r>
      <t>x4</t>
    </r>
    <r>
      <rPr>
        <sz val="11"/>
        <color theme="1"/>
        <rFont val="Aptos Narrow"/>
        <family val="2"/>
        <scheme val="minor"/>
      </rPr>
      <t xml:space="preserve"> = main span (m) → longer span = more material + stronger design = higher cost</t>
    </r>
  </si>
  <si>
    <t>f5</t>
  </si>
  <si>
    <r>
      <rPr>
        <b/>
        <sz val="11"/>
        <color rgb="FF000000"/>
        <rFont val="Aptos Narrow"/>
      </rPr>
      <t>x2</t>
    </r>
    <r>
      <rPr>
        <sz val="11"/>
        <color rgb="FF000000"/>
        <rFont val="Aptos Narrow"/>
      </rPr>
      <t xml:space="preserve"> (pier spacing): smaller spacing → more piers → </t>
    </r>
    <r>
      <rPr>
        <b/>
        <sz val="11"/>
        <color rgb="FF000000"/>
        <rFont val="Aptos Narrow"/>
      </rPr>
      <t>higher CO₂</t>
    </r>
    <r>
      <rPr>
        <sz val="11"/>
        <color rgb="FF000000"/>
        <rFont val="Aptos Narrow"/>
      </rPr>
      <t>. Using c_pier / x2^alpha models this non-linearly.</t>
    </r>
  </si>
  <si>
    <r>
      <t>x3</t>
    </r>
    <r>
      <rPr>
        <sz val="11"/>
        <color theme="1"/>
        <rFont val="Aptos Narrow"/>
        <family val="2"/>
        <scheme val="minor"/>
      </rPr>
      <t xml:space="preserve"> (number of lanes): more lanes → more deck → </t>
    </r>
    <r>
      <rPr>
        <b/>
        <sz val="11"/>
        <color theme="1"/>
        <rFont val="Aptos Narrow"/>
        <family val="2"/>
        <scheme val="minor"/>
      </rPr>
      <t>higher CO₂</t>
    </r>
    <r>
      <rPr>
        <sz val="11"/>
        <color theme="1"/>
        <rFont val="Aptos Narrow"/>
        <family val="2"/>
        <scheme val="minor"/>
      </rPr>
      <t xml:space="preserve"> (non-linear via exponent beta).</t>
    </r>
  </si>
  <si>
    <r>
      <t>x4</t>
    </r>
    <r>
      <rPr>
        <sz val="11"/>
        <color theme="1"/>
        <rFont val="Aptos Narrow"/>
        <family val="2"/>
        <scheme val="minor"/>
      </rPr>
      <t xml:space="preserve"> (span length): longer span → more material → </t>
    </r>
    <r>
      <rPr>
        <b/>
        <sz val="11"/>
        <color theme="1"/>
        <rFont val="Aptos Narrow"/>
        <family val="2"/>
        <scheme val="minor"/>
      </rPr>
      <t>higher CO₂</t>
    </r>
    <r>
      <rPr>
        <sz val="11"/>
        <color theme="1"/>
        <rFont val="Aptos Narrow"/>
        <family val="2"/>
        <scheme val="minor"/>
      </rPr>
      <t xml:space="preserve"> (non-linear via exponent gamma).</t>
    </r>
  </si>
  <si>
    <t>f6</t>
  </si>
  <si>
    <r>
      <rPr>
        <sz val="11"/>
        <color rgb="FF000000"/>
        <rFont val="Aptos Narrow"/>
        <scheme val="minor"/>
      </rPr>
      <t xml:space="preserve">x3 = number of lanes --&gt; assume </t>
    </r>
    <r>
      <rPr>
        <b/>
        <sz val="11"/>
        <color rgb="FF000000"/>
        <rFont val="Aptos Narrow"/>
        <scheme val="minor"/>
      </rPr>
      <t>incidents increase slightly with number of lanes</t>
    </r>
    <r>
      <rPr>
        <sz val="11"/>
        <color rgb="FF000000"/>
        <rFont val="Aptos Narrow"/>
        <scheme val="minor"/>
      </rPr>
      <t xml:space="preserve"> (exponent &gt; 1).</t>
    </r>
  </si>
  <si>
    <t>x4 = main span length --&gt;  Longer spans may be riskier due to higher speeds and wind exposure--&gt;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</si>
</sst>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98658"/>
      <name val="Consolas"/>
      <charset val="1"/>
    </font>
    <font>
      <sz val="11"/>
      <color rgb="FF000000"/>
      <name val="Consolas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0" xfId="0" applyFill="1"/>
    <xf numFmtId="0" fontId="0" fillId="0" borderId="29" xfId="0" applyBorder="1"/>
    <xf numFmtId="0" fontId="0" fillId="0" borderId="30" xfId="0" applyBorder="1"/>
    <xf numFmtId="0" fontId="0" fillId="0" borderId="3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DO"/>
              <a:t>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Sheet1!$A$4:$A$8</c:f>
              <c:strCache>
                <c:ptCount val="5"/>
                <c:pt idx="0">
                  <c:v>budget</c:v>
                </c:pt>
                <c:pt idx="1">
                  <c:v>stimulate the economy</c:v>
                </c:pt>
                <c:pt idx="2">
                  <c:v>stakeholders needs</c:v>
                </c:pt>
                <c:pt idx="3">
                  <c:v>technical simplicity</c:v>
                </c:pt>
                <c:pt idx="4">
                  <c:v>sustainability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7DB-460D-910F-E62652D7AD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7DB-460D-910F-E62652D7AD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7DB-460D-910F-E62652D7AD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7DB-460D-910F-E62652D7AD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7DB-460D-910F-E62652D7ADE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Sheet1!$A$4:$A$8</c:f>
              <c:strCache>
                <c:ptCount val="5"/>
                <c:pt idx="0">
                  <c:v>budget</c:v>
                </c:pt>
                <c:pt idx="1">
                  <c:v>stimulate the economy</c:v>
                </c:pt>
                <c:pt idx="2">
                  <c:v>stakeholders needs</c:v>
                </c:pt>
                <c:pt idx="3">
                  <c:v>technical simplicity</c:v>
                </c:pt>
                <c:pt idx="4">
                  <c:v>sustainability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5"/>
                <c:pt idx="0">
                  <c:v>35</c:v>
                </c:pt>
                <c:pt idx="1">
                  <c:v>35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8-4ADF-A669-293CBF3DE6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results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Sheet1!$C$3:$F$3</c:f>
              <c:strCache>
                <c:ptCount val="4"/>
                <c:pt idx="0">
                  <c:v>new bridge</c:v>
                </c:pt>
                <c:pt idx="1">
                  <c:v>tunnel</c:v>
                </c:pt>
                <c:pt idx="2">
                  <c:v>old bridge renovation</c:v>
                </c:pt>
                <c:pt idx="3">
                  <c:v>closing the old bridge</c:v>
                </c:pt>
              </c:strCache>
            </c:strRef>
          </c:cat>
          <c:val>
            <c:numRef>
              <c:f>Sheet1!$C$12:$F$12</c:f>
              <c:numCache>
                <c:formatCode>0.00</c:formatCode>
                <c:ptCount val="4"/>
                <c:pt idx="0">
                  <c:v>74.782608695652172</c:v>
                </c:pt>
                <c:pt idx="1">
                  <c:v>53.913043478260875</c:v>
                </c:pt>
                <c:pt idx="2">
                  <c:v>36.956521739130437</c:v>
                </c:pt>
                <c:pt idx="3">
                  <c:v>43.478260869565219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A-43AF-8558-D02F83C82B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06976672"/>
        <c:axId val="1706978112"/>
      </c:barChart>
      <c:catAx>
        <c:axId val="170697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706978112"/>
        <c:crosses val="autoZero"/>
        <c:auto val="1"/>
        <c:lblAlgn val="ctr"/>
        <c:lblOffset val="100"/>
        <c:noMultiLvlLbl val="0"/>
      </c:catAx>
      <c:valAx>
        <c:axId val="17069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70697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1358265</xdr:colOff>
      <xdr:row>12</xdr:row>
      <xdr:rowOff>41910</xdr:rowOff>
    </xdr:from>
    <xdr:to>
      <xdr:col>8</xdr:col>
      <xdr:colOff>219075</xdr:colOff>
      <xdr:row>28</xdr:row>
      <xdr:rowOff>146685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EC8F6980-8786-548D-010B-DA7E938A8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316230</xdr:colOff>
      <xdr:row>12</xdr:row>
      <xdr:rowOff>0</xdr:rowOff>
    </xdr:from>
    <xdr:to>
      <xdr:col>12</xdr:col>
      <xdr:colOff>186690</xdr:colOff>
      <xdr:row>27</xdr:row>
      <xdr:rowOff>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C56A5917-BB8E-BDFD-E607-D49848FE76D6}"/>
            </a:ext>
            <a:ext uri="{147F2762-F138-4A5C-976F-8EAC2B608ADB}">
              <a16:predDERef xmlns:a16="http://schemas.microsoft.com/office/drawing/2014/main" pred="{EC8F6980-8786-548D-010B-DA7E938A8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14</xdr:row>
      <xdr:rowOff>57150</xdr:rowOff>
    </xdr:from>
    <xdr:to>
      <xdr:col>5</xdr:col>
      <xdr:colOff>2162175</xdr:colOff>
      <xdr:row>33</xdr:row>
      <xdr:rowOff>19050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1F89BF7-FEFA-7934-4F67-46EC7BD21A4A}"/>
            </a:ext>
            <a:ext uri="{147F2762-F138-4A5C-976F-8EAC2B608ADB}">
              <a16:predDERef xmlns:a16="http://schemas.microsoft.com/office/drawing/2014/main" pred="{00E5CD65-6CAD-7146-0CD0-16BF358AD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2724150"/>
          <a:ext cx="4572000" cy="35814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53</xdr:row>
      <xdr:rowOff>95250</xdr:rowOff>
    </xdr:from>
    <xdr:to>
      <xdr:col>5</xdr:col>
      <xdr:colOff>2162175</xdr:colOff>
      <xdr:row>72</xdr:row>
      <xdr:rowOff>38100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AD4A790-8DC3-3C8C-96F5-4D0FC7E6C2C0}"/>
            </a:ext>
            <a:ext uri="{147F2762-F138-4A5C-976F-8EAC2B608ADB}">
              <a16:predDERef xmlns:a16="http://schemas.microsoft.com/office/drawing/2014/main" pred="{41F89BF7-FEFA-7934-4F67-46EC7BD21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9429750"/>
          <a:ext cx="4543425" cy="3562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9525</xdr:rowOff>
    </xdr:from>
    <xdr:to>
      <xdr:col>5</xdr:col>
      <xdr:colOff>2171700</xdr:colOff>
      <xdr:row>92</xdr:row>
      <xdr:rowOff>161925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5235415-88E8-1B86-A340-6BF5A53611A5}"/>
            </a:ext>
            <a:ext uri="{147F2762-F138-4A5C-976F-8EAC2B608ADB}">
              <a16:predDERef xmlns:a16="http://schemas.microsoft.com/office/drawing/2014/main" pred="{2AD4A790-8DC3-3C8C-96F5-4D0FC7E6C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3344525"/>
          <a:ext cx="4572000" cy="3581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5</xdr:col>
      <xdr:colOff>2171700</xdr:colOff>
      <xdr:row>114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0E0A542-1F46-CACD-8A79-732305376781}"/>
            </a:ext>
            <a:ext uri="{147F2762-F138-4A5C-976F-8EAC2B608ADB}">
              <a16:predDERef xmlns:a16="http://schemas.microsoft.com/office/drawing/2014/main" pred="{A5235415-88E8-1B86-A340-6BF5A5361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17526000"/>
          <a:ext cx="4572000" cy="3581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5</xdr:col>
      <xdr:colOff>2171700</xdr:colOff>
      <xdr:row>134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870A46F-A042-8311-34D5-662301EFF924}"/>
            </a:ext>
            <a:ext uri="{147F2762-F138-4A5C-976F-8EAC2B608ADB}">
              <a16:predDERef xmlns:a16="http://schemas.microsoft.com/office/drawing/2014/main" pred="{80E0A542-1F46-CACD-8A79-732305376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7400" y="21336000"/>
          <a:ext cx="4572000" cy="35814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34</xdr:row>
      <xdr:rowOff>66675</xdr:rowOff>
    </xdr:from>
    <xdr:to>
      <xdr:col>5</xdr:col>
      <xdr:colOff>2200275</xdr:colOff>
      <xdr:row>53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A992AD-7A7C-0FDC-12B9-E4BD18A6B924}"/>
            </a:ext>
            <a:ext uri="{147F2762-F138-4A5C-976F-8EAC2B608ADB}">
              <a16:predDERef xmlns:a16="http://schemas.microsoft.com/office/drawing/2014/main" pred="{D870A46F-A042-8311-34D5-662301EFF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85975" y="6543675"/>
          <a:ext cx="4572000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9521-4A3A-4703-B34D-45FB9E6ABC0B}">
  <dimension ref="A1:L29"/>
  <sheetViews>
    <sheetView workbookViewId="0">
      <selection activeCell="C4" sqref="C4"/>
    </sheetView>
  </sheetViews>
  <sheetFormatPr defaultRowHeight="14.45"/>
  <cols>
    <col min="2" max="2" width="20.140625" customWidth="1"/>
    <col min="3" max="3" width="25.42578125" customWidth="1"/>
    <col min="4" max="4" width="9.140625" bestFit="1" customWidth="1"/>
    <col min="5" max="5" width="10.85546875" customWidth="1"/>
    <col min="6" max="6" width="9.140625" bestFit="1" customWidth="1"/>
    <col min="7" max="7" width="19.42578125" bestFit="1" customWidth="1"/>
    <col min="8" max="8" width="19.5703125" bestFit="1" customWidth="1"/>
  </cols>
  <sheetData>
    <row r="1" spans="1:12">
      <c r="D1" s="27" t="s">
        <v>0</v>
      </c>
    </row>
    <row r="3" spans="1:12" ht="15" thickBot="1">
      <c r="E3" s="57" t="s">
        <v>1</v>
      </c>
      <c r="F3" s="57"/>
      <c r="G3" s="57"/>
      <c r="H3" s="57"/>
    </row>
    <row r="4" spans="1:12" ht="15" thickBot="1">
      <c r="B4" s="1" t="s">
        <v>2</v>
      </c>
      <c r="D4" s="31" t="s">
        <v>3</v>
      </c>
      <c r="E4" s="32" t="s">
        <v>4</v>
      </c>
      <c r="F4" s="32" t="s">
        <v>5</v>
      </c>
      <c r="G4" s="32" t="s">
        <v>6</v>
      </c>
      <c r="H4" s="33" t="s">
        <v>7</v>
      </c>
      <c r="L4" t="s">
        <v>8</v>
      </c>
    </row>
    <row r="5" spans="1:12">
      <c r="A5" s="56">
        <v>20</v>
      </c>
      <c r="B5" s="58" t="s">
        <v>9</v>
      </c>
      <c r="C5" s="8" t="s">
        <v>10</v>
      </c>
      <c r="D5" s="21">
        <v>50</v>
      </c>
      <c r="E5" s="7">
        <v>50</v>
      </c>
      <c r="F5" s="21">
        <v>0</v>
      </c>
      <c r="G5" s="21">
        <v>30</v>
      </c>
      <c r="H5" s="10">
        <v>100</v>
      </c>
      <c r="J5">
        <f>SUM(D5:D8)</f>
        <v>100</v>
      </c>
      <c r="L5" t="s">
        <v>11</v>
      </c>
    </row>
    <row r="6" spans="1:12">
      <c r="A6" s="56"/>
      <c r="B6" s="59"/>
      <c r="C6" s="2" t="s">
        <v>12</v>
      </c>
      <c r="D6" s="21">
        <v>45</v>
      </c>
      <c r="E6" s="7">
        <v>90</v>
      </c>
      <c r="F6" s="21">
        <v>100</v>
      </c>
      <c r="G6" s="21">
        <v>20</v>
      </c>
      <c r="H6" s="10">
        <v>0</v>
      </c>
    </row>
    <row r="7" spans="1:12">
      <c r="A7" s="56"/>
      <c r="B7" s="59"/>
      <c r="C7" s="2" t="s">
        <v>13</v>
      </c>
      <c r="D7" s="21">
        <v>5</v>
      </c>
      <c r="E7" s="7">
        <v>60</v>
      </c>
      <c r="F7" s="21">
        <v>0</v>
      </c>
      <c r="G7" s="21">
        <v>40</v>
      </c>
      <c r="H7" s="10">
        <v>100</v>
      </c>
    </row>
    <row r="8" spans="1:12" ht="15" thickBot="1">
      <c r="A8" s="56"/>
      <c r="B8" s="60"/>
      <c r="C8" s="2" t="s">
        <v>14</v>
      </c>
      <c r="D8" s="21">
        <v>0</v>
      </c>
      <c r="E8" s="7">
        <v>100</v>
      </c>
      <c r="F8" s="21">
        <v>70</v>
      </c>
      <c r="G8" s="21">
        <v>50</v>
      </c>
      <c r="H8" s="10">
        <v>0</v>
      </c>
    </row>
    <row r="9" spans="1:12">
      <c r="A9" s="56">
        <v>20</v>
      </c>
      <c r="B9" s="61" t="s">
        <v>15</v>
      </c>
      <c r="C9" s="13" t="s">
        <v>10</v>
      </c>
      <c r="D9" s="22">
        <v>60</v>
      </c>
      <c r="E9" s="25">
        <v>100</v>
      </c>
      <c r="F9" s="22">
        <v>60</v>
      </c>
      <c r="G9" s="22">
        <v>30</v>
      </c>
      <c r="H9" s="14">
        <v>0</v>
      </c>
      <c r="J9">
        <f>SUM(D9:D12)</f>
        <v>100</v>
      </c>
    </row>
    <row r="10" spans="1:12">
      <c r="A10" s="56"/>
      <c r="B10" s="61"/>
      <c r="C10" s="15" t="s">
        <v>12</v>
      </c>
      <c r="D10" s="21">
        <v>0</v>
      </c>
      <c r="E10" s="7">
        <v>90</v>
      </c>
      <c r="F10" s="21">
        <v>100</v>
      </c>
      <c r="G10" s="21">
        <v>20</v>
      </c>
      <c r="H10" s="16">
        <v>0</v>
      </c>
    </row>
    <row r="11" spans="1:12" ht="15" thickBot="1">
      <c r="A11" s="56"/>
      <c r="B11" s="61"/>
      <c r="C11" s="15" t="s">
        <v>13</v>
      </c>
      <c r="D11" s="21">
        <v>40</v>
      </c>
      <c r="E11" s="7">
        <v>100</v>
      </c>
      <c r="F11" s="21">
        <v>60</v>
      </c>
      <c r="G11" s="21">
        <v>70</v>
      </c>
      <c r="H11" s="16">
        <v>0</v>
      </c>
    </row>
    <row r="12" spans="1:12" ht="15" thickBot="1">
      <c r="A12" s="56"/>
      <c r="B12" s="62"/>
      <c r="C12" s="17" t="s">
        <v>14</v>
      </c>
      <c r="D12" s="23">
        <v>0</v>
      </c>
      <c r="E12" s="18">
        <v>100</v>
      </c>
      <c r="F12" s="30">
        <v>70</v>
      </c>
      <c r="G12" s="26">
        <v>50</v>
      </c>
      <c r="H12" s="19">
        <v>0</v>
      </c>
    </row>
    <row r="13" spans="1:12">
      <c r="A13" s="56">
        <v>20</v>
      </c>
      <c r="B13" s="58" t="s">
        <v>16</v>
      </c>
      <c r="C13" s="8" t="s">
        <v>10</v>
      </c>
      <c r="D13" s="20">
        <v>30</v>
      </c>
      <c r="E13" s="24">
        <v>50</v>
      </c>
      <c r="F13" s="21">
        <v>0</v>
      </c>
      <c r="G13" s="20">
        <v>30</v>
      </c>
      <c r="H13" s="9">
        <v>100</v>
      </c>
      <c r="J13">
        <f>SUM(D13:D16)</f>
        <v>100</v>
      </c>
    </row>
    <row r="14" spans="1:12">
      <c r="A14" s="56"/>
      <c r="B14" s="59"/>
      <c r="C14" s="2" t="s">
        <v>12</v>
      </c>
      <c r="D14" s="21">
        <v>70</v>
      </c>
      <c r="E14" s="7">
        <v>80</v>
      </c>
      <c r="F14" s="21">
        <v>100</v>
      </c>
      <c r="G14" s="21">
        <v>0</v>
      </c>
      <c r="H14" s="10">
        <v>0</v>
      </c>
    </row>
    <row r="15" spans="1:12">
      <c r="A15" s="56"/>
      <c r="B15" s="59"/>
      <c r="C15" s="2" t="s">
        <v>13</v>
      </c>
      <c r="D15" s="21">
        <v>0</v>
      </c>
      <c r="E15" s="7">
        <v>100</v>
      </c>
      <c r="F15" s="21">
        <v>60</v>
      </c>
      <c r="G15" s="21">
        <v>70</v>
      </c>
      <c r="H15" s="16">
        <v>0</v>
      </c>
    </row>
    <row r="16" spans="1:12" ht="15" thickBot="1">
      <c r="A16" s="56"/>
      <c r="B16" s="60"/>
      <c r="C16" s="11" t="s">
        <v>14</v>
      </c>
      <c r="D16" s="28">
        <v>0</v>
      </c>
      <c r="E16" s="29">
        <v>100</v>
      </c>
      <c r="F16" s="28">
        <v>70</v>
      </c>
      <c r="G16" s="28">
        <v>50</v>
      </c>
      <c r="H16" s="12">
        <v>0</v>
      </c>
    </row>
    <row r="17" spans="1:10">
      <c r="A17" s="56">
        <v>20</v>
      </c>
      <c r="B17" s="63" t="s">
        <v>17</v>
      </c>
      <c r="C17" s="13" t="s">
        <v>10</v>
      </c>
      <c r="D17" s="22">
        <v>50</v>
      </c>
      <c r="E17" s="25">
        <v>90</v>
      </c>
      <c r="F17" s="22">
        <v>60</v>
      </c>
      <c r="G17" s="22">
        <v>100</v>
      </c>
      <c r="H17" s="14">
        <v>0</v>
      </c>
      <c r="J17">
        <f>SUM(D17:D20)</f>
        <v>100</v>
      </c>
    </row>
    <row r="18" spans="1:10">
      <c r="A18" s="56"/>
      <c r="B18" s="61"/>
      <c r="C18" s="15" t="s">
        <v>12</v>
      </c>
      <c r="D18" s="21">
        <v>35</v>
      </c>
      <c r="E18" s="7">
        <v>100</v>
      </c>
      <c r="F18" s="21">
        <v>80</v>
      </c>
      <c r="G18" s="21">
        <v>70</v>
      </c>
      <c r="H18" s="10">
        <v>0</v>
      </c>
    </row>
    <row r="19" spans="1:10">
      <c r="A19" s="56"/>
      <c r="B19" s="61"/>
      <c r="C19" s="15" t="s">
        <v>13</v>
      </c>
      <c r="D19" s="21">
        <v>0</v>
      </c>
      <c r="E19" s="7">
        <v>100</v>
      </c>
      <c r="F19" s="21">
        <v>60</v>
      </c>
      <c r="G19" s="21">
        <v>70</v>
      </c>
      <c r="H19" s="16">
        <v>0</v>
      </c>
    </row>
    <row r="20" spans="1:10" ht="15" thickBot="1">
      <c r="A20" s="56"/>
      <c r="B20" s="61"/>
      <c r="C20" s="15" t="s">
        <v>14</v>
      </c>
      <c r="D20" s="21">
        <v>15</v>
      </c>
      <c r="E20" s="7">
        <v>70</v>
      </c>
      <c r="F20" s="21">
        <v>0</v>
      </c>
      <c r="G20" s="21">
        <v>100</v>
      </c>
      <c r="H20" s="16">
        <v>30</v>
      </c>
    </row>
    <row r="21" spans="1:10">
      <c r="A21" s="56">
        <v>20</v>
      </c>
      <c r="B21" s="58" t="s">
        <v>18</v>
      </c>
      <c r="C21" s="34" t="s">
        <v>10</v>
      </c>
      <c r="D21" s="20">
        <v>0</v>
      </c>
      <c r="E21" s="24">
        <v>60</v>
      </c>
      <c r="F21" s="20">
        <v>20</v>
      </c>
      <c r="G21" s="35">
        <v>100</v>
      </c>
      <c r="H21" s="9">
        <v>0</v>
      </c>
      <c r="J21">
        <f>SUM(D21:D24)</f>
        <v>100</v>
      </c>
    </row>
    <row r="22" spans="1:10">
      <c r="A22" s="56"/>
      <c r="B22" s="59"/>
      <c r="C22" s="15" t="s">
        <v>12</v>
      </c>
      <c r="D22" s="21">
        <v>5</v>
      </c>
      <c r="E22" s="7">
        <v>60</v>
      </c>
      <c r="F22" s="6">
        <v>0</v>
      </c>
      <c r="G22" s="21">
        <v>100</v>
      </c>
      <c r="H22" s="10">
        <v>0</v>
      </c>
    </row>
    <row r="23" spans="1:10">
      <c r="A23" s="56"/>
      <c r="B23" s="59"/>
      <c r="C23" s="15" t="s">
        <v>13</v>
      </c>
      <c r="D23" s="21">
        <v>5</v>
      </c>
      <c r="E23" s="7">
        <v>100</v>
      </c>
      <c r="F23" s="21">
        <v>60</v>
      </c>
      <c r="G23" s="21">
        <v>70</v>
      </c>
      <c r="H23" s="16">
        <v>0</v>
      </c>
    </row>
    <row r="24" spans="1:10" ht="15" thickBot="1">
      <c r="A24" s="56"/>
      <c r="B24" s="60"/>
      <c r="C24" s="36" t="s">
        <v>14</v>
      </c>
      <c r="D24" s="28">
        <v>90</v>
      </c>
      <c r="E24" s="29">
        <v>50</v>
      </c>
      <c r="F24" s="28">
        <v>20</v>
      </c>
      <c r="G24" s="28">
        <v>100</v>
      </c>
      <c r="H24" s="12">
        <v>0</v>
      </c>
    </row>
    <row r="28" spans="1:10">
      <c r="A28" s="56" t="s">
        <v>19</v>
      </c>
      <c r="B28" t="s">
        <v>20</v>
      </c>
    </row>
    <row r="29" spans="1:10">
      <c r="A29" s="56"/>
      <c r="B29" t="s">
        <v>21</v>
      </c>
    </row>
  </sheetData>
  <mergeCells count="12">
    <mergeCell ref="A28:A29"/>
    <mergeCell ref="E3:H3"/>
    <mergeCell ref="B5:B8"/>
    <mergeCell ref="B9:B12"/>
    <mergeCell ref="B13:B16"/>
    <mergeCell ref="B17:B20"/>
    <mergeCell ref="B21:B24"/>
    <mergeCell ref="A5:A8"/>
    <mergeCell ref="A9:A12"/>
    <mergeCell ref="A13:A16"/>
    <mergeCell ref="A17:A20"/>
    <mergeCell ref="A21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"/>
  <sheetViews>
    <sheetView workbookViewId="0">
      <selection activeCell="C8" sqref="C8:F8"/>
    </sheetView>
  </sheetViews>
  <sheetFormatPr defaultRowHeight="14.45"/>
  <cols>
    <col min="1" max="1" width="21.7109375" customWidth="1"/>
    <col min="2" max="2" width="6.28515625" bestFit="1" customWidth="1"/>
    <col min="3" max="4" width="14.7109375" bestFit="1" customWidth="1"/>
    <col min="5" max="5" width="18.28515625" bestFit="1" customWidth="1"/>
    <col min="6" max="6" width="20" customWidth="1"/>
    <col min="10" max="10" width="19.28515625" bestFit="1" customWidth="1"/>
    <col min="11" max="11" width="20.5703125" customWidth="1"/>
    <col min="12" max="12" width="19.85546875" customWidth="1"/>
    <col min="16384" max="16384" width="9.140625" bestFit="1" customWidth="1"/>
  </cols>
  <sheetData>
    <row r="2" spans="1:12">
      <c r="C2" s="57" t="s">
        <v>1</v>
      </c>
      <c r="D2" s="57"/>
      <c r="E2" s="57"/>
      <c r="F2" s="57"/>
      <c r="H2" t="s">
        <v>22</v>
      </c>
      <c r="K2" s="4" t="s">
        <v>23</v>
      </c>
      <c r="L2" s="4" t="s">
        <v>24</v>
      </c>
    </row>
    <row r="3" spans="1:12">
      <c r="B3" t="s">
        <v>3</v>
      </c>
      <c r="C3" t="s">
        <v>4</v>
      </c>
      <c r="D3" t="s">
        <v>5</v>
      </c>
      <c r="E3" t="s">
        <v>6</v>
      </c>
      <c r="F3" t="s">
        <v>7</v>
      </c>
      <c r="J3" t="s">
        <v>10</v>
      </c>
      <c r="K3" t="s">
        <v>5</v>
      </c>
      <c r="L3" t="s">
        <v>7</v>
      </c>
    </row>
    <row r="4" spans="1:12">
      <c r="A4" t="s">
        <v>10</v>
      </c>
      <c r="B4">
        <v>35</v>
      </c>
      <c r="C4">
        <v>60</v>
      </c>
      <c r="D4">
        <v>0</v>
      </c>
      <c r="E4">
        <v>30</v>
      </c>
      <c r="F4">
        <v>100</v>
      </c>
      <c r="J4" s="2" t="s">
        <v>12</v>
      </c>
      <c r="K4" t="s">
        <v>7</v>
      </c>
      <c r="L4" t="s">
        <v>5</v>
      </c>
    </row>
    <row r="5" spans="1:12">
      <c r="A5" s="2" t="s">
        <v>12</v>
      </c>
      <c r="B5">
        <v>35</v>
      </c>
      <c r="C5">
        <v>80</v>
      </c>
      <c r="D5">
        <v>100</v>
      </c>
      <c r="E5">
        <v>30</v>
      </c>
      <c r="F5">
        <v>0</v>
      </c>
      <c r="J5" s="2" t="s">
        <v>25</v>
      </c>
      <c r="K5" t="s">
        <v>7</v>
      </c>
      <c r="L5" t="s">
        <v>4</v>
      </c>
    </row>
    <row r="6" spans="1:12">
      <c r="A6" s="2" t="s">
        <v>26</v>
      </c>
      <c r="B6">
        <v>20</v>
      </c>
      <c r="C6">
        <v>90</v>
      </c>
      <c r="D6">
        <v>100</v>
      </c>
      <c r="E6">
        <v>60</v>
      </c>
      <c r="F6">
        <v>0</v>
      </c>
      <c r="J6" s="2" t="s">
        <v>13</v>
      </c>
      <c r="K6" t="s">
        <v>5</v>
      </c>
      <c r="L6" t="s">
        <v>27</v>
      </c>
    </row>
    <row r="7" spans="1:12" ht="17.25" customHeight="1">
      <c r="A7" s="2" t="s">
        <v>13</v>
      </c>
      <c r="B7">
        <v>15</v>
      </c>
      <c r="C7">
        <v>60</v>
      </c>
      <c r="D7">
        <v>0</v>
      </c>
      <c r="E7">
        <v>30</v>
      </c>
      <c r="F7">
        <v>100</v>
      </c>
      <c r="J7" s="2" t="s">
        <v>14</v>
      </c>
      <c r="K7" t="s">
        <v>7</v>
      </c>
      <c r="L7" t="s">
        <v>4</v>
      </c>
    </row>
    <row r="8" spans="1:12">
      <c r="A8" s="2" t="s">
        <v>14</v>
      </c>
      <c r="B8">
        <v>10</v>
      </c>
      <c r="C8">
        <v>100</v>
      </c>
      <c r="D8">
        <v>70</v>
      </c>
      <c r="E8">
        <v>50</v>
      </c>
      <c r="F8">
        <v>0</v>
      </c>
    </row>
    <row r="12" spans="1:12">
      <c r="B12">
        <f>SUM(B4:B8)</f>
        <v>115</v>
      </c>
      <c r="C12" s="5">
        <f>$B4/$B12 * C4 + $B5/$B12 * C5 + $B6/$B12 *C6 + $B7/$B12 * C7 + $B8/$B12 *C8</f>
        <v>74.782608695652172</v>
      </c>
      <c r="D12" s="5">
        <f>$B4/$B12 * D4 + $B5/$B12 * D5 + $B6/$B12 *D6 + $B7/$B12 * D7 + $B8/$B12 *D8</f>
        <v>53.913043478260875</v>
      </c>
      <c r="E12" s="5">
        <f>$B4/$B12 * E4 + $B5/$B12 * E5 + $B6/$B12 *E6 + $B7/$B12 * E7 + $B8/$B12 *E8</f>
        <v>36.956521739130437</v>
      </c>
      <c r="F12" s="5">
        <f>$B4/$B12 * F4 + $B5/$B12 * F5 + $B6/$B12 *F6 + $B7/$B12 * F7 + $B8/$B12 *F8</f>
        <v>43.478260869565219</v>
      </c>
    </row>
  </sheetData>
  <mergeCells count="1">
    <mergeCell ref="C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A91D-BEFF-48BF-948C-4E4595AC3609}">
  <dimension ref="A3:N31"/>
  <sheetViews>
    <sheetView topLeftCell="A2" workbookViewId="0">
      <selection activeCell="D23" sqref="D23"/>
    </sheetView>
  </sheetViews>
  <sheetFormatPr defaultRowHeight="14.45"/>
  <cols>
    <col min="1" max="1" width="14.5703125" customWidth="1"/>
    <col min="2" max="2" width="8.28515625" customWidth="1"/>
    <col min="3" max="3" width="5.28515625" customWidth="1"/>
    <col min="4" max="4" width="42.140625" customWidth="1"/>
    <col min="5" max="5" width="15.5703125" customWidth="1"/>
    <col min="6" max="6" width="20" customWidth="1"/>
    <col min="7" max="7" width="6.140625" customWidth="1"/>
    <col min="9" max="9" width="17.140625" customWidth="1"/>
    <col min="10" max="10" width="12.140625" bestFit="1" customWidth="1"/>
  </cols>
  <sheetData>
    <row r="3" spans="1:10">
      <c r="D3" s="4" t="s">
        <v>28</v>
      </c>
      <c r="F3" t="s">
        <v>29</v>
      </c>
      <c r="G3" t="s">
        <v>30</v>
      </c>
    </row>
    <row r="4" spans="1:10">
      <c r="D4" t="s">
        <v>31</v>
      </c>
      <c r="E4" t="s">
        <v>32</v>
      </c>
      <c r="F4">
        <v>45</v>
      </c>
      <c r="G4">
        <v>40</v>
      </c>
    </row>
    <row r="5" spans="1:10" ht="15">
      <c r="D5" t="s">
        <v>33</v>
      </c>
      <c r="E5" t="s">
        <v>34</v>
      </c>
      <c r="F5">
        <v>10</v>
      </c>
      <c r="G5">
        <v>400</v>
      </c>
    </row>
    <row r="6" spans="1:10">
      <c r="D6" t="s">
        <v>35</v>
      </c>
      <c r="E6" t="s">
        <v>36</v>
      </c>
      <c r="F6">
        <v>2</v>
      </c>
      <c r="G6">
        <v>12</v>
      </c>
    </row>
    <row r="7" spans="1:10">
      <c r="D7" t="s">
        <v>37</v>
      </c>
      <c r="E7" t="s">
        <v>38</v>
      </c>
      <c r="F7">
        <v>100</v>
      </c>
      <c r="G7">
        <v>400</v>
      </c>
    </row>
    <row r="8" spans="1:10">
      <c r="D8" t="s">
        <v>39</v>
      </c>
    </row>
    <row r="10" spans="1:10">
      <c r="B10" t="s">
        <v>40</v>
      </c>
      <c r="D10" s="4" t="s">
        <v>41</v>
      </c>
      <c r="E10" s="4" t="s">
        <v>42</v>
      </c>
      <c r="F10" s="4" t="s">
        <v>43</v>
      </c>
      <c r="G10" t="s">
        <v>44</v>
      </c>
    </row>
    <row r="11" spans="1:10">
      <c r="A11" s="37" t="s">
        <v>15</v>
      </c>
      <c r="B11" s="37" t="s">
        <v>45</v>
      </c>
      <c r="C11" s="37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10">
      <c r="A12" s="64" t="s">
        <v>51</v>
      </c>
      <c r="B12" s="64" t="s">
        <v>52</v>
      </c>
      <c r="C12" s="37" t="s">
        <v>53</v>
      </c>
      <c r="D12" t="s">
        <v>54</v>
      </c>
      <c r="E12" t="s">
        <v>55</v>
      </c>
      <c r="F12" t="s">
        <v>56</v>
      </c>
    </row>
    <row r="13" spans="1:10">
      <c r="A13" s="64"/>
      <c r="B13" s="64"/>
      <c r="C13" s="37" t="s">
        <v>57</v>
      </c>
      <c r="D13" t="s">
        <v>58</v>
      </c>
      <c r="E13" t="s">
        <v>59</v>
      </c>
      <c r="F13" t="s">
        <v>60</v>
      </c>
    </row>
    <row r="14" spans="1:10">
      <c r="A14" s="64" t="s">
        <v>61</v>
      </c>
      <c r="B14" s="64" t="s">
        <v>62</v>
      </c>
      <c r="C14" s="37"/>
      <c r="D14" t="s">
        <v>63</v>
      </c>
      <c r="E14" t="s">
        <v>64</v>
      </c>
      <c r="F14" t="s">
        <v>65</v>
      </c>
    </row>
    <row r="15" spans="1:10">
      <c r="A15" s="64"/>
      <c r="B15" s="64"/>
      <c r="C15" s="37"/>
      <c r="D15" t="s">
        <v>66</v>
      </c>
      <c r="E15" t="s">
        <v>67</v>
      </c>
      <c r="F15" t="s">
        <v>65</v>
      </c>
    </row>
    <row r="16" spans="1:10">
      <c r="A16" s="64" t="s">
        <v>68</v>
      </c>
      <c r="B16" s="64" t="s">
        <v>69</v>
      </c>
      <c r="C16" s="37"/>
      <c r="D16" t="s">
        <v>47</v>
      </c>
      <c r="E16" t="s">
        <v>48</v>
      </c>
      <c r="F16" t="s">
        <v>49</v>
      </c>
      <c r="J16" t="s">
        <v>70</v>
      </c>
    </row>
    <row r="17" spans="1:14">
      <c r="A17" s="64"/>
      <c r="B17" s="64"/>
      <c r="C17" s="37"/>
      <c r="D17" t="s">
        <v>58</v>
      </c>
      <c r="E17" t="s">
        <v>59</v>
      </c>
      <c r="F17" t="s">
        <v>60</v>
      </c>
    </row>
    <row r="18" spans="1:14">
      <c r="A18" s="37" t="s">
        <v>71</v>
      </c>
      <c r="B18" s="37" t="s">
        <v>72</v>
      </c>
      <c r="C18" s="37"/>
      <c r="D18" t="s">
        <v>73</v>
      </c>
      <c r="E18" t="s">
        <v>74</v>
      </c>
      <c r="F18" t="s">
        <v>75</v>
      </c>
    </row>
    <row r="19" spans="1:14">
      <c r="K19" s="4" t="s">
        <v>32</v>
      </c>
      <c r="L19" s="4" t="s">
        <v>34</v>
      </c>
      <c r="M19" s="4" t="s">
        <v>76</v>
      </c>
      <c r="N19" s="4" t="s">
        <v>77</v>
      </c>
    </row>
    <row r="20" spans="1:14">
      <c r="I20" s="38" t="s">
        <v>78</v>
      </c>
      <c r="J20" t="s">
        <v>44</v>
      </c>
      <c r="K20" t="s">
        <v>79</v>
      </c>
      <c r="L20" t="s">
        <v>80</v>
      </c>
      <c r="M20" t="s">
        <v>81</v>
      </c>
      <c r="N20" t="s">
        <v>82</v>
      </c>
    </row>
    <row r="21" spans="1:14">
      <c r="I21" t="s">
        <v>55</v>
      </c>
      <c r="J21" t="s">
        <v>83</v>
      </c>
      <c r="K21" t="s">
        <v>84</v>
      </c>
      <c r="L21" t="s">
        <v>85</v>
      </c>
      <c r="M21" t="s">
        <v>86</v>
      </c>
      <c r="N21" t="s">
        <v>87</v>
      </c>
    </row>
    <row r="22" spans="1:14">
      <c r="J22" t="s">
        <v>88</v>
      </c>
      <c r="K22" t="s">
        <v>89</v>
      </c>
      <c r="L22" t="s">
        <v>90</v>
      </c>
      <c r="M22" t="s">
        <v>91</v>
      </c>
      <c r="N22" t="s">
        <v>92</v>
      </c>
    </row>
    <row r="23" spans="1:14">
      <c r="J23" t="s">
        <v>93</v>
      </c>
    </row>
    <row r="24" spans="1:14">
      <c r="J24" t="s">
        <v>94</v>
      </c>
    </row>
    <row r="25" spans="1:14">
      <c r="D25" t="s">
        <v>95</v>
      </c>
      <c r="J25" t="s">
        <v>96</v>
      </c>
    </row>
    <row r="29" spans="1:14">
      <c r="K29" s="4" t="s">
        <v>44</v>
      </c>
      <c r="L29" s="4"/>
      <c r="M29" s="4"/>
      <c r="N29" s="4"/>
    </row>
    <row r="30" spans="1:14">
      <c r="J30" t="s">
        <v>46</v>
      </c>
    </row>
    <row r="31" spans="1:14" ht="15"/>
  </sheetData>
  <mergeCells count="6">
    <mergeCell ref="A12:A13"/>
    <mergeCell ref="A14:A15"/>
    <mergeCell ref="A16:A17"/>
    <mergeCell ref="B12:B13"/>
    <mergeCell ref="B14:B15"/>
    <mergeCell ref="B1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87C5-3177-40A5-ACBE-4A8C14276A9C}">
  <dimension ref="C3:Q23"/>
  <sheetViews>
    <sheetView topLeftCell="J6" workbookViewId="0">
      <selection activeCell="O15" sqref="O15"/>
    </sheetView>
  </sheetViews>
  <sheetFormatPr defaultRowHeight="14.45"/>
  <cols>
    <col min="1" max="1" width="14.42578125" customWidth="1"/>
    <col min="3" max="3" width="21.42578125" customWidth="1"/>
    <col min="5" max="5" width="15.42578125" customWidth="1"/>
    <col min="6" max="6" width="14.5703125" customWidth="1"/>
    <col min="7" max="7" width="26.140625" customWidth="1"/>
    <col min="12" max="12" width="12" customWidth="1"/>
    <col min="13" max="13" width="10.85546875" customWidth="1"/>
    <col min="16" max="16" width="33.28515625" customWidth="1"/>
  </cols>
  <sheetData>
    <row r="3" spans="3:16">
      <c r="E3" s="4"/>
      <c r="F3" s="4"/>
    </row>
    <row r="4" spans="3:16">
      <c r="E4" t="str" cm="1">
        <f t="array" ref="E4:H5">TRANSPOSE('2x2 optimizational model'!D4:E7)</f>
        <v>height of the bridge</v>
      </c>
      <c r="F4" t="str">
        <v>spacing between pillars supporting the bridge</v>
      </c>
      <c r="G4" t="str">
        <v>number of lanes</v>
      </c>
      <c r="H4" t="str">
        <v>span of the bridge</v>
      </c>
    </row>
    <row r="5" spans="3:16">
      <c r="E5" t="str">
        <v>x1</v>
      </c>
      <c r="F5" t="str">
        <v>x2</v>
      </c>
      <c r="G5" t="str">
        <v>x3</v>
      </c>
      <c r="H5" t="str">
        <v>x4</v>
      </c>
    </row>
    <row r="6" spans="3:16">
      <c r="C6" t="str" cm="1">
        <f t="array" ref="C6:C13">'2x2 optimizational model'!D11:D18</f>
        <v xml:space="preserve">Reduce cost </v>
      </c>
      <c r="D6" t="str" cm="1">
        <f t="array" ref="D6:D13">'2x2 optimizational model'!C11:C18</f>
        <v>O1</v>
      </c>
      <c r="E6" s="56"/>
      <c r="F6" s="56"/>
    </row>
    <row r="7" spans="3:16">
      <c r="C7" t="str">
        <v>Low amount of traffic jams</v>
      </c>
      <c r="D7" t="str">
        <v>O2</v>
      </c>
      <c r="E7" s="56"/>
      <c r="F7" s="56"/>
      <c r="G7">
        <v>0</v>
      </c>
      <c r="H7">
        <v>0</v>
      </c>
    </row>
    <row r="8" spans="3:16">
      <c r="C8" t="str">
        <v>Protect people</v>
      </c>
      <c r="D8" t="str">
        <v>O3</v>
      </c>
      <c r="E8">
        <v>0</v>
      </c>
      <c r="G8">
        <v>0</v>
      </c>
      <c r="H8">
        <v>0</v>
      </c>
    </row>
    <row r="9" spans="3:16">
      <c r="C9" t="str">
        <v>Big distance between pillars</v>
      </c>
      <c r="D9">
        <v>0</v>
      </c>
    </row>
    <row r="10" spans="3:16">
      <c r="C10" t="str">
        <v>High clearance</v>
      </c>
      <c r="D10">
        <v>0</v>
      </c>
    </row>
    <row r="11" spans="3:16">
      <c r="C11" t="str">
        <v xml:space="preserve">Reduce cost </v>
      </c>
      <c r="D11">
        <v>0</v>
      </c>
    </row>
    <row r="12" spans="3:16">
      <c r="C12" t="str">
        <v>Protect people</v>
      </c>
      <c r="D12">
        <v>0</v>
      </c>
    </row>
    <row r="13" spans="3:16">
      <c r="C13" t="str">
        <v>Protect environment</v>
      </c>
      <c r="D13">
        <v>0</v>
      </c>
      <c r="E13" t="s">
        <v>97</v>
      </c>
      <c r="F13">
        <v>0</v>
      </c>
      <c r="G13" t="s">
        <v>98</v>
      </c>
    </row>
    <row r="14" spans="3:16">
      <c r="L14" t="s">
        <v>61</v>
      </c>
      <c r="M14" t="s">
        <v>99</v>
      </c>
      <c r="P14" t="s">
        <v>100</v>
      </c>
    </row>
    <row r="15" spans="3:16">
      <c r="L15" t="s">
        <v>101</v>
      </c>
      <c r="M15" t="s">
        <v>102</v>
      </c>
      <c r="P15" t="s">
        <v>103</v>
      </c>
    </row>
    <row r="16" spans="3:16">
      <c r="L16" t="s">
        <v>104</v>
      </c>
      <c r="M16" t="s">
        <v>105</v>
      </c>
    </row>
    <row r="17" spans="4:17">
      <c r="L17" t="s">
        <v>106</v>
      </c>
      <c r="M17" t="s">
        <v>107</v>
      </c>
      <c r="P17" t="s">
        <v>108</v>
      </c>
    </row>
    <row r="18" spans="4:17">
      <c r="P18" t="s">
        <v>109</v>
      </c>
    </row>
    <row r="19" spans="4:17">
      <c r="M19" t="s">
        <v>110</v>
      </c>
      <c r="N19" t="s">
        <v>29</v>
      </c>
      <c r="O19" t="s">
        <v>30</v>
      </c>
      <c r="P19" t="s">
        <v>111</v>
      </c>
    </row>
    <row r="20" spans="4:17">
      <c r="D20" t="s">
        <v>112</v>
      </c>
      <c r="E20">
        <v>0</v>
      </c>
      <c r="F20">
        <v>40</v>
      </c>
      <c r="L20" t="s">
        <v>61</v>
      </c>
      <c r="M20" t="s">
        <v>113</v>
      </c>
      <c r="N20">
        <v>0</v>
      </c>
      <c r="O20">
        <v>1</v>
      </c>
      <c r="P20" t="s">
        <v>114</v>
      </c>
    </row>
    <row r="21" spans="4:17">
      <c r="D21" t="s">
        <v>34</v>
      </c>
      <c r="E21">
        <v>2</v>
      </c>
      <c r="F21">
        <v>12</v>
      </c>
      <c r="L21" t="s">
        <v>101</v>
      </c>
    </row>
    <row r="22" spans="4:17">
      <c r="L22" t="s">
        <v>104</v>
      </c>
      <c r="M22" t="s">
        <v>115</v>
      </c>
      <c r="N22">
        <v>0</v>
      </c>
      <c r="O22">
        <v>1</v>
      </c>
      <c r="P22" t="s">
        <v>116</v>
      </c>
    </row>
    <row r="23" spans="4:17">
      <c r="L23" t="s">
        <v>106</v>
      </c>
      <c r="M23" t="s">
        <v>55</v>
      </c>
      <c r="N23">
        <v>2</v>
      </c>
      <c r="O23">
        <v>12</v>
      </c>
      <c r="P23" t="s">
        <v>117</v>
      </c>
      <c r="Q23" t="s">
        <v>103</v>
      </c>
    </row>
  </sheetData>
  <mergeCells count="2">
    <mergeCell ref="E6:F6"/>
    <mergeCell ref="E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6A0F-5308-4C0A-B5AF-BD8310789B11}">
  <dimension ref="A1:U21"/>
  <sheetViews>
    <sheetView workbookViewId="0">
      <selection activeCell="F10" sqref="F10"/>
    </sheetView>
  </sheetViews>
  <sheetFormatPr defaultRowHeight="14.45"/>
  <cols>
    <col min="1" max="1" width="12.28515625" customWidth="1"/>
    <col min="2" max="2" width="12.140625" customWidth="1"/>
    <col min="4" max="4" width="4" bestFit="1" customWidth="1"/>
    <col min="5" max="5" width="4.28515625" bestFit="1" customWidth="1"/>
    <col min="6" max="6" width="37.85546875" bestFit="1" customWidth="1"/>
    <col min="7" max="7" width="9.5703125" customWidth="1"/>
    <col min="9" max="9" width="12.85546875" customWidth="1"/>
    <col min="13" max="13" width="11.5703125" customWidth="1"/>
    <col min="14" max="14" width="26.28515625" customWidth="1"/>
    <col min="16" max="16" width="19" customWidth="1"/>
    <col min="17" max="17" width="20.5703125" customWidth="1"/>
  </cols>
  <sheetData>
    <row r="1" spans="1:21" ht="14.45" customHeight="1">
      <c r="G1" s="65" t="s">
        <v>31</v>
      </c>
      <c r="H1" s="67" t="s">
        <v>35</v>
      </c>
      <c r="I1" s="67" t="s">
        <v>118</v>
      </c>
      <c r="J1" s="69" t="s">
        <v>37</v>
      </c>
      <c r="R1" s="45"/>
      <c r="S1" s="46"/>
      <c r="T1" s="46"/>
      <c r="U1" s="47"/>
    </row>
    <row r="2" spans="1:21" ht="14.45" customHeight="1">
      <c r="G2" s="66"/>
      <c r="H2" s="68"/>
      <c r="I2" s="68"/>
      <c r="J2" s="70"/>
      <c r="R2" s="40"/>
      <c r="U2" s="41"/>
    </row>
    <row r="3" spans="1:21" ht="14.45" customHeight="1">
      <c r="A3" s="4" t="s">
        <v>2</v>
      </c>
      <c r="B3" s="57" t="s">
        <v>119</v>
      </c>
      <c r="C3" s="57"/>
      <c r="D3" s="3" t="s">
        <v>29</v>
      </c>
      <c r="E3" s="3" t="s">
        <v>30</v>
      </c>
      <c r="F3" s="4" t="s">
        <v>110</v>
      </c>
      <c r="G3" s="40" t="s">
        <v>32</v>
      </c>
      <c r="H3" t="s">
        <v>34</v>
      </c>
      <c r="I3" t="s">
        <v>36</v>
      </c>
      <c r="J3" s="41" t="s">
        <v>38</v>
      </c>
      <c r="M3" s="4" t="s">
        <v>120</v>
      </c>
      <c r="N3" s="57" t="s">
        <v>41</v>
      </c>
      <c r="O3" s="57"/>
      <c r="P3" s="4" t="s">
        <v>42</v>
      </c>
      <c r="Q3" s="4" t="s">
        <v>43</v>
      </c>
      <c r="R3" s="40"/>
      <c r="U3" s="41"/>
    </row>
    <row r="4" spans="1:21" ht="14.45" customHeight="1">
      <c r="A4" t="s">
        <v>61</v>
      </c>
      <c r="B4" t="s">
        <v>113</v>
      </c>
      <c r="C4" t="s">
        <v>44</v>
      </c>
      <c r="D4">
        <v>0</v>
      </c>
      <c r="E4">
        <v>1</v>
      </c>
      <c r="F4" t="s">
        <v>121</v>
      </c>
      <c r="G4" s="40">
        <v>1</v>
      </c>
      <c r="H4">
        <v>0</v>
      </c>
      <c r="I4">
        <v>1</v>
      </c>
      <c r="J4" s="41">
        <v>0</v>
      </c>
      <c r="M4" s="39" t="s">
        <v>61</v>
      </c>
      <c r="N4" t="s">
        <v>122</v>
      </c>
      <c r="O4" t="s">
        <v>46</v>
      </c>
      <c r="P4" t="s">
        <v>64</v>
      </c>
      <c r="Q4" t="s">
        <v>65</v>
      </c>
      <c r="R4" s="40"/>
      <c r="U4" s="41"/>
    </row>
    <row r="5" spans="1:21" ht="14.45" customHeight="1">
      <c r="A5" t="s">
        <v>51</v>
      </c>
      <c r="C5" t="s">
        <v>83</v>
      </c>
      <c r="G5" s="40"/>
      <c r="J5" s="41"/>
      <c r="M5" s="39" t="s">
        <v>51</v>
      </c>
      <c r="N5" t="s">
        <v>54</v>
      </c>
      <c r="O5" s="37" t="s">
        <v>53</v>
      </c>
      <c r="P5" t="s">
        <v>55</v>
      </c>
      <c r="Q5" t="s">
        <v>56</v>
      </c>
      <c r="R5" s="40"/>
      <c r="U5" s="41"/>
    </row>
    <row r="6" spans="1:21" ht="14.45" customHeight="1">
      <c r="A6" t="s">
        <v>123</v>
      </c>
      <c r="B6" t="s">
        <v>115</v>
      </c>
      <c r="C6" t="s">
        <v>88</v>
      </c>
      <c r="D6">
        <v>0</v>
      </c>
      <c r="E6">
        <v>100</v>
      </c>
      <c r="G6" s="40"/>
      <c r="J6" s="41"/>
      <c r="M6" t="s">
        <v>123</v>
      </c>
      <c r="N6" t="s">
        <v>73</v>
      </c>
      <c r="O6" t="s">
        <v>57</v>
      </c>
      <c r="P6" t="s">
        <v>124</v>
      </c>
      <c r="R6" s="42"/>
      <c r="S6" s="43"/>
      <c r="T6" s="43"/>
      <c r="U6" s="44"/>
    </row>
    <row r="7" spans="1:21" ht="14.45" customHeight="1">
      <c r="A7" t="s">
        <v>68</v>
      </c>
      <c r="B7" t="s">
        <v>55</v>
      </c>
      <c r="C7" t="s">
        <v>93</v>
      </c>
      <c r="D7">
        <v>2</v>
      </c>
      <c r="E7">
        <v>12</v>
      </c>
      <c r="F7" t="s">
        <v>103</v>
      </c>
      <c r="G7" s="42">
        <v>0</v>
      </c>
      <c r="H7" s="43">
        <v>1</v>
      </c>
      <c r="I7" s="43">
        <v>0</v>
      </c>
      <c r="J7" s="44">
        <v>0</v>
      </c>
      <c r="M7" t="s">
        <v>125</v>
      </c>
    </row>
    <row r="8" spans="1:21" ht="14.45" customHeight="1">
      <c r="A8" t="s">
        <v>15</v>
      </c>
      <c r="M8" t="s">
        <v>15</v>
      </c>
    </row>
    <row r="14" spans="1:21">
      <c r="M14" s="37"/>
      <c r="O14" s="37"/>
    </row>
    <row r="15" spans="1:21">
      <c r="O15" s="37"/>
    </row>
    <row r="16" spans="1:21" ht="14.45" customHeight="1">
      <c r="M16" s="39"/>
      <c r="O16" s="37"/>
    </row>
    <row r="19" spans="13:13" ht="15">
      <c r="M19" s="64"/>
    </row>
    <row r="20" spans="13:13" ht="15">
      <c r="M20" s="64"/>
    </row>
    <row r="21" spans="13:13" ht="15">
      <c r="M21" s="37"/>
    </row>
  </sheetData>
  <mergeCells count="7">
    <mergeCell ref="G1:G2"/>
    <mergeCell ref="B3:C3"/>
    <mergeCell ref="N3:O3"/>
    <mergeCell ref="M19:M20"/>
    <mergeCell ref="H1:H2"/>
    <mergeCell ref="I1:I2"/>
    <mergeCell ref="J1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9604-E97F-491A-9547-24B7ACA5FBD9}">
  <dimension ref="A1:O118"/>
  <sheetViews>
    <sheetView tabSelected="1" topLeftCell="A30" workbookViewId="0">
      <selection activeCell="O25" sqref="O25"/>
    </sheetView>
  </sheetViews>
  <sheetFormatPr defaultRowHeight="15"/>
  <cols>
    <col min="1" max="1" width="9.5703125" customWidth="1"/>
    <col min="2" max="2" width="12.140625" customWidth="1"/>
    <col min="4" max="4" width="25.7109375" customWidth="1"/>
    <col min="5" max="5" width="10.28515625" customWidth="1"/>
    <col min="6" max="6" width="37" customWidth="1"/>
    <col min="7" max="7" width="32.140625" customWidth="1"/>
    <col min="8" max="8" width="30.5703125" customWidth="1"/>
    <col min="9" max="9" width="11.42578125" customWidth="1"/>
    <col min="11" max="11" width="7.85546875" customWidth="1"/>
    <col min="12" max="12" width="80.28515625" customWidth="1"/>
    <col min="13" max="14" width="7.85546875" customWidth="1"/>
    <col min="15" max="15" width="93.7109375" customWidth="1"/>
    <col min="18" max="18" width="11.5703125" customWidth="1"/>
    <col min="19" max="19" width="26.28515625" customWidth="1"/>
    <col min="21" max="21" width="19" customWidth="1"/>
    <col min="22" max="22" width="20.5703125" customWidth="1"/>
  </cols>
  <sheetData>
    <row r="1" spans="1:15">
      <c r="H1" s="57" t="s">
        <v>28</v>
      </c>
      <c r="I1" s="57"/>
      <c r="J1" s="3" t="s">
        <v>29</v>
      </c>
      <c r="K1" s="3" t="s">
        <v>30</v>
      </c>
    </row>
    <row r="2" spans="1:15">
      <c r="H2" t="s">
        <v>31</v>
      </c>
      <c r="I2" t="s">
        <v>32</v>
      </c>
      <c r="J2">
        <v>10</v>
      </c>
      <c r="K2">
        <v>45</v>
      </c>
    </row>
    <row r="3" spans="1:15">
      <c r="H3" t="s">
        <v>118</v>
      </c>
      <c r="I3" t="s">
        <v>34</v>
      </c>
      <c r="J3">
        <v>10</v>
      </c>
      <c r="K3">
        <v>400</v>
      </c>
    </row>
    <row r="4" spans="1:15">
      <c r="H4" t="s">
        <v>35</v>
      </c>
      <c r="I4" t="s">
        <v>36</v>
      </c>
      <c r="J4">
        <v>2</v>
      </c>
      <c r="K4">
        <v>8</v>
      </c>
    </row>
    <row r="5" spans="1:15">
      <c r="H5" t="s">
        <v>37</v>
      </c>
      <c r="I5" t="s">
        <v>38</v>
      </c>
    </row>
    <row r="7" spans="1:15">
      <c r="A7" s="3" t="s">
        <v>40</v>
      </c>
      <c r="B7" s="4" t="s">
        <v>126</v>
      </c>
      <c r="C7" s="57" t="s">
        <v>41</v>
      </c>
      <c r="D7" s="57"/>
      <c r="E7" s="57"/>
      <c r="F7" s="3" t="s">
        <v>127</v>
      </c>
      <c r="G7" s="4" t="s">
        <v>42</v>
      </c>
      <c r="H7" s="4" t="s">
        <v>43</v>
      </c>
      <c r="I7" s="4" t="s">
        <v>28</v>
      </c>
      <c r="J7" s="4" t="s">
        <v>128</v>
      </c>
      <c r="K7" s="4" t="s">
        <v>129</v>
      </c>
      <c r="L7" s="4" t="s">
        <v>110</v>
      </c>
    </row>
    <row r="8" spans="1:15">
      <c r="A8" s="37">
        <v>0.2</v>
      </c>
      <c r="B8" s="49" t="s">
        <v>15</v>
      </c>
      <c r="C8" s="37" t="s">
        <v>46</v>
      </c>
      <c r="D8" t="s">
        <v>47</v>
      </c>
      <c r="E8" t="s">
        <v>130</v>
      </c>
      <c r="F8" t="str">
        <f>"-100 + 240/x"</f>
        <v>-100 + 240/x</v>
      </c>
      <c r="G8" t="s">
        <v>48</v>
      </c>
      <c r="H8" t="s">
        <v>131</v>
      </c>
      <c r="I8" t="s">
        <v>132</v>
      </c>
      <c r="J8">
        <v>1.2</v>
      </c>
      <c r="K8">
        <v>0.8</v>
      </c>
      <c r="L8" t="s">
        <v>133</v>
      </c>
    </row>
    <row r="9" spans="1:15">
      <c r="A9" s="64">
        <v>0.2</v>
      </c>
      <c r="B9" s="71" t="s">
        <v>61</v>
      </c>
      <c r="C9" s="37" t="s">
        <v>53</v>
      </c>
      <c r="D9" t="s">
        <v>134</v>
      </c>
      <c r="E9" t="s">
        <v>135</v>
      </c>
      <c r="F9" s="52" t="s">
        <v>136</v>
      </c>
      <c r="G9" t="s">
        <v>137</v>
      </c>
      <c r="H9" t="s">
        <v>65</v>
      </c>
      <c r="I9" t="s">
        <v>32</v>
      </c>
      <c r="J9">
        <v>10</v>
      </c>
      <c r="K9">
        <v>45</v>
      </c>
      <c r="L9" t="s">
        <v>138</v>
      </c>
    </row>
    <row r="10" spans="1:15">
      <c r="A10" s="64"/>
      <c r="B10" s="71"/>
      <c r="C10" s="37" t="s">
        <v>57</v>
      </c>
      <c r="D10" t="s">
        <v>139</v>
      </c>
      <c r="E10" t="s">
        <v>140</v>
      </c>
      <c r="F10" s="51" t="s">
        <v>141</v>
      </c>
      <c r="G10" t="s">
        <v>142</v>
      </c>
      <c r="H10" t="s">
        <v>65</v>
      </c>
      <c r="I10" t="s">
        <v>34</v>
      </c>
      <c r="J10">
        <v>10</v>
      </c>
      <c r="K10">
        <v>400</v>
      </c>
      <c r="L10" t="s">
        <v>143</v>
      </c>
    </row>
    <row r="11" spans="1:15">
      <c r="A11" s="37">
        <v>0.2</v>
      </c>
      <c r="B11" s="49" t="s">
        <v>9</v>
      </c>
      <c r="C11" s="37" t="s">
        <v>144</v>
      </c>
      <c r="D11" t="s">
        <v>145</v>
      </c>
      <c r="E11" t="s">
        <v>135</v>
      </c>
      <c r="F11" s="51" t="s">
        <v>146</v>
      </c>
      <c r="G11" t="s">
        <v>147</v>
      </c>
      <c r="H11" t="s">
        <v>35</v>
      </c>
      <c r="I11" t="s">
        <v>36</v>
      </c>
      <c r="J11">
        <v>2</v>
      </c>
      <c r="K11">
        <v>8</v>
      </c>
      <c r="L11" t="s">
        <v>148</v>
      </c>
    </row>
    <row r="12" spans="1:15">
      <c r="A12" s="37">
        <v>0.2</v>
      </c>
      <c r="B12" s="2" t="s">
        <v>149</v>
      </c>
      <c r="C12" s="37" t="s">
        <v>150</v>
      </c>
      <c r="D12" t="s">
        <v>73</v>
      </c>
      <c r="E12" t="s">
        <v>130</v>
      </c>
      <c r="F12" s="52" t="s">
        <v>151</v>
      </c>
      <c r="G12" t="s">
        <v>152</v>
      </c>
      <c r="H12" t="s">
        <v>124</v>
      </c>
      <c r="I12" t="s">
        <v>153</v>
      </c>
      <c r="J12">
        <v>200000</v>
      </c>
      <c r="K12">
        <v>50000</v>
      </c>
      <c r="L12" t="s">
        <v>154</v>
      </c>
    </row>
    <row r="13" spans="1:15">
      <c r="A13" s="37">
        <v>0.2</v>
      </c>
      <c r="B13" s="2" t="s">
        <v>51</v>
      </c>
      <c r="C13" s="37" t="s">
        <v>155</v>
      </c>
      <c r="D13" t="s">
        <v>58</v>
      </c>
      <c r="E13" t="s">
        <v>130</v>
      </c>
      <c r="F13" s="52" t="s">
        <v>156</v>
      </c>
      <c r="G13" t="s">
        <v>59</v>
      </c>
      <c r="H13" t="s">
        <v>157</v>
      </c>
      <c r="I13" t="s">
        <v>158</v>
      </c>
      <c r="J13">
        <v>20</v>
      </c>
      <c r="K13">
        <v>0</v>
      </c>
      <c r="L13" t="s">
        <v>159</v>
      </c>
      <c r="N13" s="4" t="s">
        <v>119</v>
      </c>
      <c r="O13" s="4"/>
    </row>
    <row r="14" spans="1:15">
      <c r="A14" s="50">
        <f>SUM(A8:A13)</f>
        <v>1</v>
      </c>
      <c r="C14" s="37"/>
      <c r="N14" s="64" t="s">
        <v>160</v>
      </c>
      <c r="O14" s="53" t="s">
        <v>161</v>
      </c>
    </row>
    <row r="15" spans="1:15">
      <c r="N15" s="64"/>
      <c r="O15" s="53" t="s">
        <v>162</v>
      </c>
    </row>
    <row r="16" spans="1:15">
      <c r="N16" s="64"/>
      <c r="O16" s="53" t="s">
        <v>163</v>
      </c>
    </row>
    <row r="17" spans="1:15">
      <c r="A17" s="37"/>
      <c r="B17" s="37"/>
      <c r="C17" s="37"/>
      <c r="N17" s="64"/>
      <c r="O17" s="53" t="s">
        <v>164</v>
      </c>
    </row>
    <row r="18" spans="1:15">
      <c r="C18" t="s">
        <v>46</v>
      </c>
      <c r="N18" s="64" t="s">
        <v>165</v>
      </c>
      <c r="O18" s="54" t="s">
        <v>166</v>
      </c>
    </row>
    <row r="19" spans="1:15">
      <c r="N19" s="64"/>
      <c r="O19" s="53" t="s">
        <v>167</v>
      </c>
    </row>
    <row r="20" spans="1:15">
      <c r="N20" s="64"/>
      <c r="O20" s="53" t="s">
        <v>168</v>
      </c>
    </row>
    <row r="21" spans="1:15">
      <c r="N21" s="64" t="s">
        <v>169</v>
      </c>
      <c r="O21" s="55" t="s">
        <v>170</v>
      </c>
    </row>
    <row r="22" spans="1:15">
      <c r="N22" s="64"/>
      <c r="O22" t="s">
        <v>171</v>
      </c>
    </row>
    <row r="33" spans="1:3">
      <c r="A33" s="48"/>
    </row>
    <row r="38" spans="1:3">
      <c r="C38" t="s">
        <v>53</v>
      </c>
    </row>
    <row r="57" spans="3:3">
      <c r="C57" t="s">
        <v>57</v>
      </c>
    </row>
    <row r="76" spans="3:3">
      <c r="C76" t="s">
        <v>144</v>
      </c>
    </row>
    <row r="98" spans="3:3">
      <c r="C98" t="s">
        <v>150</v>
      </c>
    </row>
    <row r="118" spans="3:3">
      <c r="C118" t="s">
        <v>155</v>
      </c>
    </row>
  </sheetData>
  <mergeCells count="7">
    <mergeCell ref="A9:A10"/>
    <mergeCell ref="B9:B10"/>
    <mergeCell ref="H1:I1"/>
    <mergeCell ref="N14:N17"/>
    <mergeCell ref="N18:N20"/>
    <mergeCell ref="N21:N22"/>
    <mergeCell ref="C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2025-09-17T12:19:38Z</dcterms:created>
  <dcterms:modified xsi:type="dcterms:W3CDTF">2025-10-01T14:57:22Z</dcterms:modified>
  <cp:category/>
  <cp:contentStatus/>
</cp:coreProperties>
</file>