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ingaporelife-my.sharepoint.com/personal/cristtin_teow_singlife_com/Documents/Desktop/PIAS Comparison Placemats (as of 19 April 2024)/"/>
    </mc:Choice>
  </mc:AlternateContent>
  <xr:revisionPtr revIDLastSave="0" documentId="8_{8A889EDB-C5D5-4D4B-9D1B-950F4713371E}" xr6:coauthVersionLast="47" xr6:coauthVersionMax="47" xr10:uidLastSave="{00000000-0000-0000-0000-000000000000}"/>
  <bookViews>
    <workbookView xWindow="28690" yWindow="-110" windowWidth="29020" windowHeight="15700" activeTab="2" xr2:uid="{00000000-000D-0000-FFFF-FFFF00000000}"/>
  </bookViews>
  <sheets>
    <sheet name="Cover Page" sheetId="1" r:id="rId1"/>
    <sheet name="Disclaimers" sheetId="2" r:id="rId2"/>
    <sheet name="What we like" sheetId="5" r:id="rId3"/>
    <sheet name="Product Features" sheetId="3" r:id="rId4"/>
    <sheet name="Policy Term 10" sheetId="20" r:id="rId5"/>
    <sheet name="Policy Term 12" sheetId="22" r:id="rId6"/>
    <sheet name="Policy Term 15" sheetId="23" r:id="rId7"/>
    <sheet name="Policy Term 25" sheetId="24" r:id="rId8"/>
  </sheets>
  <definedNames>
    <definedName name="_xlnm.Print_Area" localSheetId="1">Disclaimers!$A$1:$E$11</definedName>
    <definedName name="_xlnm.Print_Area" localSheetId="3">'Product Features'!$A$1:$D$25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24" l="1"/>
  <c r="B49" i="24"/>
  <c r="C44" i="24"/>
  <c r="B44" i="24"/>
  <c r="C43" i="24"/>
  <c r="C51" i="24" s="1"/>
  <c r="C52" i="24" s="1"/>
  <c r="B43" i="24"/>
  <c r="C41" i="24"/>
  <c r="B41" i="24"/>
  <c r="C37" i="24"/>
  <c r="B37" i="24"/>
  <c r="C23" i="24"/>
  <c r="B23" i="24"/>
  <c r="C18" i="24"/>
  <c r="B18" i="24"/>
  <c r="C17" i="24"/>
  <c r="C19" i="24" s="1"/>
  <c r="B17" i="24"/>
  <c r="B25" i="24" s="1"/>
  <c r="C15" i="24"/>
  <c r="B15" i="24"/>
  <c r="C11" i="24"/>
  <c r="B11" i="24"/>
  <c r="C18" i="23"/>
  <c r="C11" i="23"/>
  <c r="C15" i="23"/>
  <c r="C17" i="23"/>
  <c r="B49" i="23"/>
  <c r="C44" i="23"/>
  <c r="B44" i="23"/>
  <c r="B43" i="23"/>
  <c r="B51" i="23" s="1"/>
  <c r="B41" i="23"/>
  <c r="C41" i="23"/>
  <c r="C37" i="23"/>
  <c r="B37" i="23"/>
  <c r="B23" i="23"/>
  <c r="B18" i="23"/>
  <c r="B17" i="23"/>
  <c r="B15" i="23"/>
  <c r="B11" i="23"/>
  <c r="B19" i="22"/>
  <c r="C19" i="22"/>
  <c r="C21" i="22" s="1"/>
  <c r="B17" i="22"/>
  <c r="C45" i="22"/>
  <c r="B45" i="22"/>
  <c r="B43" i="22"/>
  <c r="C47" i="22"/>
  <c r="B45" i="24" l="1"/>
  <c r="C27" i="24"/>
  <c r="B53" i="24"/>
  <c r="C45" i="24"/>
  <c r="C53" i="24" s="1"/>
  <c r="B26" i="24"/>
  <c r="B51" i="24"/>
  <c r="B52" i="24" s="1"/>
  <c r="B19" i="24"/>
  <c r="B27" i="24" s="1"/>
  <c r="C25" i="24"/>
  <c r="C26" i="24" s="1"/>
  <c r="B19" i="23"/>
  <c r="B27" i="23" s="1"/>
  <c r="C43" i="23"/>
  <c r="C45" i="23" s="1"/>
  <c r="B52" i="23"/>
  <c r="C19" i="23"/>
  <c r="C23" i="23" s="1"/>
  <c r="C27" i="23" s="1"/>
  <c r="B45" i="23"/>
  <c r="B53" i="23" s="1"/>
  <c r="C49" i="23"/>
  <c r="C25" i="23"/>
  <c r="C26" i="23" s="1"/>
  <c r="B25" i="23"/>
  <c r="B26" i="23" s="1"/>
  <c r="C53" i="23" l="1"/>
  <c r="C51" i="23"/>
  <c r="C52" i="23" s="1"/>
  <c r="C49" i="22" l="1"/>
  <c r="C44" i="22"/>
  <c r="B44" i="22"/>
  <c r="C43" i="22"/>
  <c r="C51" i="22" s="1"/>
  <c r="C41" i="22"/>
  <c r="C39" i="22"/>
  <c r="B41" i="22"/>
  <c r="C37" i="22"/>
  <c r="B37" i="22"/>
  <c r="C18" i="22"/>
  <c r="B18" i="22"/>
  <c r="C13" i="22"/>
  <c r="C17" i="22" s="1"/>
  <c r="C11" i="22"/>
  <c r="B11" i="22"/>
  <c r="B15" i="22" l="1"/>
  <c r="B51" i="22"/>
  <c r="B52" i="22" s="1"/>
  <c r="C53" i="22"/>
  <c r="C52" i="22"/>
  <c r="B25" i="22"/>
  <c r="B26" i="22" s="1"/>
  <c r="C25" i="22"/>
  <c r="C26" i="22" s="1"/>
  <c r="C23" i="22"/>
  <c r="C15" i="22"/>
  <c r="C44" i="20"/>
  <c r="B44" i="20"/>
  <c r="C39" i="20"/>
  <c r="C43" i="20" s="1"/>
  <c r="C51" i="20" s="1"/>
  <c r="B39" i="20"/>
  <c r="B41" i="20" s="1"/>
  <c r="B45" i="20" s="1"/>
  <c r="C37" i="20"/>
  <c r="B37" i="20"/>
  <c r="B23" i="22" l="1"/>
  <c r="B27" i="22" s="1"/>
  <c r="B49" i="22"/>
  <c r="B53" i="22" s="1"/>
  <c r="C27" i="22"/>
  <c r="C41" i="20"/>
  <c r="C45" i="20" s="1"/>
  <c r="B43" i="20"/>
  <c r="B47" i="20" s="1"/>
  <c r="C52" i="20"/>
  <c r="C49" i="20"/>
  <c r="C53" i="20" l="1"/>
  <c r="B49" i="20"/>
  <c r="B53" i="20" s="1"/>
  <c r="B51" i="20"/>
  <c r="B52" i="20" s="1"/>
  <c r="C21" i="20" l="1"/>
  <c r="C23" i="20" s="1"/>
  <c r="C18" i="20"/>
  <c r="C17" i="20"/>
  <c r="C13" i="20"/>
  <c r="C15" i="20" s="1"/>
  <c r="C19" i="20" s="1"/>
  <c r="C11" i="20"/>
  <c r="B18" i="20"/>
  <c r="B13" i="20"/>
  <c r="B17" i="20" s="1"/>
  <c r="B11" i="20"/>
  <c r="C27" i="20" l="1"/>
  <c r="C25" i="20"/>
  <c r="C26" i="20" s="1"/>
  <c r="B21" i="20"/>
  <c r="B23" i="20" s="1"/>
  <c r="B15" i="20"/>
  <c r="B19" i="20" s="1"/>
  <c r="B27" i="20" l="1"/>
  <c r="B25" i="20"/>
  <c r="B26" i="20" s="1"/>
</calcChain>
</file>

<file path=xl/sharedStrings.xml><?xml version="1.0" encoding="utf-8"?>
<sst xmlns="http://schemas.openxmlformats.org/spreadsheetml/2006/main" count="384" uniqueCount="131">
  <si>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</si>
  <si>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</si>
  <si>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</si>
  <si>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</si>
  <si>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</si>
  <si>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Features and Comparison
Strictly for PIAS' FA Representatives reference only
(Not for circulation to Prospects or Clients)</t>
  </si>
  <si>
    <t>Insurer</t>
  </si>
  <si>
    <t>Product Name</t>
  </si>
  <si>
    <t>ALB/ANB</t>
  </si>
  <si>
    <t>ANB</t>
  </si>
  <si>
    <t>ALB</t>
  </si>
  <si>
    <t>Policy Term</t>
  </si>
  <si>
    <t>Premium Term</t>
  </si>
  <si>
    <t>Entry Age</t>
  </si>
  <si>
    <t>Coverage</t>
  </si>
  <si>
    <t>Reversionary Bonus</t>
  </si>
  <si>
    <t>Payout Commencement</t>
  </si>
  <si>
    <t>USP</t>
  </si>
  <si>
    <t>Riders</t>
  </si>
  <si>
    <t>$7 per $1,000 of the basic sum assured</t>
  </si>
  <si>
    <t>Product</t>
  </si>
  <si>
    <t>Company</t>
  </si>
  <si>
    <t>STRICTLY FOR PIAS' FA REPRESENTATIVES ONLY 
(NOT FOR CIRCULATION TO PROSPECTS OR CLIENTS)</t>
  </si>
  <si>
    <t>Plan name</t>
  </si>
  <si>
    <t>What we like about the plan</t>
  </si>
  <si>
    <t>Annual Premium</t>
  </si>
  <si>
    <t>Highest Yield</t>
  </si>
  <si>
    <t>5% of Sum Assured</t>
  </si>
  <si>
    <r>
      <t xml:space="preserve">12, </t>
    </r>
    <r>
      <rPr>
        <sz val="11"/>
        <rFont val="Calibri"/>
        <family val="2"/>
        <scheme val="minor"/>
      </rPr>
      <t>15, 18 or 25 years</t>
    </r>
  </si>
  <si>
    <t>Follows Policy Term</t>
  </si>
  <si>
    <t>Non-guaranteed
Reinvestment interest rate</t>
  </si>
  <si>
    <t>Maturity Benefit</t>
  </si>
  <si>
    <t>(GIO) Cancer Premium Waiver II
(GIO) EasyTerm
(GIO) EasyPayer Premium Waiver
(UW) Critical Illness Premium Waiver II
(UW) Payer Critical Illness Premium Waiver II</t>
  </si>
  <si>
    <t>No</t>
  </si>
  <si>
    <t>Terminal Bonus:as a % of accrued RB and payable upon death, surrender or Policy maturity</t>
  </si>
  <si>
    <t>NA</t>
  </si>
  <si>
    <r>
      <t>Death (including Accidental Death Benefit),</t>
    </r>
    <r>
      <rPr>
        <sz val="11"/>
        <rFont val="Calibri"/>
        <family val="2"/>
        <scheme val="minor"/>
      </rPr>
      <t xml:space="preserve"> TI</t>
    </r>
  </si>
  <si>
    <t>Yes</t>
  </si>
  <si>
    <t>Other Non-guaranteed Bonuses</t>
  </si>
  <si>
    <t xml:space="preserve">G’teed Cash Benefit, GCB 
</t>
  </si>
  <si>
    <t>From end of 2nd Policy Year, payable yearly at the end of each policy year, till the policy year before policy maturity
The policyholder can use the cash benefit in the following ways: 
(i)Receive it as a payout 
(ii)Re-invest yearly GCB at prevailing non-guaranteed interest rate
(iii) Choose to either fully or partially withdraw the GCB that has been re-invested</t>
  </si>
  <si>
    <t>- Relatively high RB per $1,000 of the basic sum assured 
- Provides coverage for Accidental Death
- Offers wide range of optional attachable riders for additional protection including some GIO riders</t>
  </si>
  <si>
    <t>3% of Sum Assured</t>
  </si>
  <si>
    <r>
      <t xml:space="preserve">Payable each year starting from the end of 2nd year from the policy entry date </t>
    </r>
    <r>
      <rPr>
        <b/>
        <sz val="11"/>
        <color rgb="FF0000CC"/>
        <rFont val="Calibri"/>
        <family val="2"/>
        <scheme val="minor"/>
      </rPr>
      <t xml:space="preserve">till policy maturity. </t>
    </r>
    <r>
      <rPr>
        <sz val="11"/>
        <color theme="1"/>
        <rFont val="Calibri"/>
        <family val="2"/>
        <scheme val="minor"/>
      </rPr>
      <t>The first cash benefit will be paid two years from the policy entry date.
The policyholder can use the cash benefit in the following ways: 
(i) Receive it as a payout
(ii)Re-invest yearly GCB at prevailing non-guaranteed interest rate 
(iii) Choose to withdrawn the reinvested GCB</t>
    </r>
  </si>
  <si>
    <t>Option to appoint a secondary insured for a maximum of 3 times</t>
  </si>
  <si>
    <t xml:space="preserve">Guarantee Insurability Option </t>
  </si>
  <si>
    <t>Retrenchment Benefit</t>
  </si>
  <si>
    <t>Payout Frequency</t>
  </si>
  <si>
    <r>
      <t>Yearly/</t>
    </r>
    <r>
      <rPr>
        <b/>
        <sz val="11"/>
        <color rgb="FF0000CC"/>
        <rFont val="Calibri"/>
        <family val="2"/>
        <scheme val="minor"/>
      </rPr>
      <t>Monthly</t>
    </r>
    <r>
      <rPr>
        <sz val="11"/>
        <color theme="1"/>
        <rFont val="Calibri"/>
        <family val="2"/>
        <scheme val="minor"/>
      </rPr>
      <t xml:space="preserve">
*Sum Assured must be at least $80,000 to receive the cash benefit monthly</t>
    </r>
  </si>
  <si>
    <t>Yearly</t>
  </si>
  <si>
    <r>
      <t>5/10/15/20/25/</t>
    </r>
    <r>
      <rPr>
        <b/>
        <sz val="11"/>
        <color rgb="FF0000CC"/>
        <rFont val="Calibri"/>
        <family val="2"/>
        <scheme val="minor"/>
      </rPr>
      <t>30</t>
    </r>
    <r>
      <rPr>
        <sz val="11"/>
        <color theme="1"/>
        <rFont val="Calibri"/>
        <family val="2"/>
        <scheme val="minor"/>
      </rPr>
      <t xml:space="preserve"> years</t>
    </r>
  </si>
  <si>
    <r>
      <rPr>
        <b/>
        <u/>
        <sz val="11"/>
        <rFont val="Calibri"/>
        <family val="2"/>
        <scheme val="minor"/>
      </rPr>
      <t>Life Assured</t>
    </r>
    <r>
      <rPr>
        <u/>
        <sz val="11"/>
        <rFont val="Calibri"/>
        <family val="2"/>
        <scheme val="minor"/>
      </rPr>
      <t xml:space="preserve">
</t>
    </r>
    <r>
      <rPr>
        <sz val="11"/>
        <rFont val="Calibri"/>
        <family val="2"/>
        <scheme val="minor"/>
      </rPr>
      <t xml:space="preserve">Single life policies: ANB17-68 (depending on policy term)
Third party policies: ANB 1-68 (depending on policy term) 
</t>
    </r>
    <r>
      <rPr>
        <b/>
        <u/>
        <sz val="11"/>
        <rFont val="Calibri"/>
        <family val="2"/>
        <scheme val="minor"/>
      </rPr>
      <t>Policy Owner</t>
    </r>
    <r>
      <rPr>
        <sz val="11"/>
        <rFont val="Calibri"/>
        <family val="2"/>
        <scheme val="minor"/>
      </rPr>
      <t xml:space="preserve">
 Third party policies: ANB 17-99 (for all policy terms) 
*Maximum Entry Age is calculated as "80 years less policy term"</t>
    </r>
  </si>
  <si>
    <t>Minimum SA: $10,000
Maximum SA: $2 million</t>
  </si>
  <si>
    <t>Minimum SA: $15,000
Maximum SA: $1 million</t>
  </si>
  <si>
    <t>Sum Assured (SA)</t>
  </si>
  <si>
    <t>Change of life insured option / 
Secondary life insured option</t>
  </si>
  <si>
    <r>
      <t>(i) 10,15,20,25,</t>
    </r>
    <r>
      <rPr>
        <b/>
        <sz val="11"/>
        <color rgb="FF0000CC"/>
        <rFont val="Calibri"/>
        <family val="2"/>
        <scheme val="minor"/>
      </rPr>
      <t xml:space="preserve">30 </t>
    </r>
    <r>
      <rPr>
        <sz val="11"/>
        <color theme="1"/>
        <rFont val="Calibri"/>
        <family val="2"/>
        <scheme val="minor"/>
      </rPr>
      <t>years; or
(ii)Up till age 120*
* For comparison for policy term up to ALB120, you may refer to Limited Premium Whole Life with Payout comparison placemat</t>
    </r>
  </si>
  <si>
    <t>Capital Guaranteed at Maturity</t>
  </si>
  <si>
    <t>Singlife</t>
  </si>
  <si>
    <t>Par Fund Returns (as at August 2022)</t>
  </si>
  <si>
    <t>Singlife Steadypay Saver
(formerly known as MyEasySaver II)</t>
  </si>
  <si>
    <t>Income</t>
  </si>
  <si>
    <t>Gro Cash Flex Pro</t>
  </si>
  <si>
    <r>
      <rPr>
        <b/>
        <u/>
        <sz val="11"/>
        <color theme="1"/>
        <rFont val="Calibri"/>
        <family val="2"/>
        <scheme val="minor"/>
      </rPr>
      <t>Life Assured</t>
    </r>
    <r>
      <rPr>
        <sz val="11"/>
        <color theme="1"/>
        <rFont val="Calibri"/>
        <family val="2"/>
        <scheme val="minor"/>
      </rPr>
      <t xml:space="preserve">
ALB0 to 75 - premium term
</t>
    </r>
    <r>
      <rPr>
        <b/>
        <u/>
        <sz val="11"/>
        <color theme="1"/>
        <rFont val="Calibri"/>
        <family val="2"/>
        <scheme val="minor"/>
      </rPr>
      <t>Policy Owner</t>
    </r>
    <r>
      <rPr>
        <sz val="11"/>
        <color theme="1"/>
        <rFont val="Calibri"/>
        <family val="2"/>
        <scheme val="minor"/>
      </rPr>
      <t xml:space="preserve">
ALB16 - no limit
</t>
    </r>
  </si>
  <si>
    <t>Cash Bonus: IRR 4.25%, 1.06%-5:40% depending on chosen premium payment term and policy term 
Terminal Bonus: as a % of sum assured payable at the time of a claim, maturity or surrender of the policy</t>
  </si>
  <si>
    <t>Death, TI</t>
  </si>
  <si>
    <t>Choose to take up a new policy from Income with death and total and permanent disability benefits on the insured's own life, without evidence of good health (up to two times and on different life events)</t>
  </si>
  <si>
    <t xml:space="preserve">Policyholder can add on Savings Protector Rider to have retrenchment benefit.
</t>
  </si>
  <si>
    <t>Savings Protector Rider 
Cancer Premium Waiver (GIO) (for 1st and 3rd party policy)</t>
  </si>
  <si>
    <t xml:space="preserve">- Capital guaranteed at policy maturity
- Yearly or monthly cash benefit is payable from end of second policy year till the end of policy year
- Provides non-guaranteed cash bonus @ IRR 4.25%, 1.03%-5:40% depending on policy term chosen and policy term
- Option to receive monthly cash benefit (subject to minimum sum assured of $80,000)
- Guaranteed Insurability Option: Choose to take up a new policy from Income with death and total and permanent disability benefits on the insured's own life, without evidence of good health (up to two times and on different life events)
- Secondary insured Option may be appointed up to 3 times during the term of the policy
</t>
  </si>
  <si>
    <t>China Life</t>
  </si>
  <si>
    <t>FlexiCash Growth</t>
  </si>
  <si>
    <t xml:space="preserve">Yearly
</t>
  </si>
  <si>
    <t>Minimum SA*: $15,000(2 years)/$10,000 (5/10 years)
Maximum SA*: Subject to financial underwriting
*Sum Assured is equal to the annual premium</t>
  </si>
  <si>
    <t>10% of Sum Assured</t>
  </si>
  <si>
    <t>Regular Premium/ Limited Pay</t>
  </si>
  <si>
    <t>Regular Premium</t>
  </si>
  <si>
    <t>Limited Pay</t>
  </si>
  <si>
    <t>Total Premium Paid</t>
  </si>
  <si>
    <t>Annualised Guaranteed Cash Benefit</t>
  </si>
  <si>
    <t>Premium Term (yrs)</t>
  </si>
  <si>
    <t>Policy Term (yrs)</t>
  </si>
  <si>
    <t>End of 2nd Policy Year</t>
  </si>
  <si>
    <t>Guaranteed Maturity Benefit (C)</t>
  </si>
  <si>
    <t>Total Guaranteed Cash Benefit (A)</t>
  </si>
  <si>
    <t>Total Cash Benefit (4.25% IRR) (B)</t>
  </si>
  <si>
    <t>Total Yield at Maturity (@IRR 4.25%)</t>
  </si>
  <si>
    <t>Total Benefit at Maturity (B + D)</t>
  </si>
  <si>
    <t>Total Guaranteed Benefits at Maturity ≥ Total Premiums Paid</t>
  </si>
  <si>
    <t>Total Guaranteed Benefit at Maturity (A + C)</t>
  </si>
  <si>
    <t>Cash Benefit</t>
  </si>
  <si>
    <t>Overall Benefits at Maturity</t>
  </si>
  <si>
    <t>Non-Guaranteed Maturity Benefit</t>
  </si>
  <si>
    <t>Notes</t>
  </si>
  <si>
    <r>
      <t xml:space="preserve">Male Non-smoker ALB30/ANB31
Guaranteed Cash Benefit </t>
    </r>
    <r>
      <rPr>
        <b/>
        <sz val="11"/>
        <color rgb="FFFF0000"/>
        <rFont val="Calibri"/>
        <family val="2"/>
        <scheme val="minor"/>
      </rPr>
      <t xml:space="preserve">$10,000 </t>
    </r>
    <r>
      <rPr>
        <sz val="11"/>
        <color theme="1"/>
        <rFont val="Calibri"/>
        <family val="2"/>
        <scheme val="minor"/>
      </rPr>
      <t xml:space="preserve"> (Paid out mode)</t>
    </r>
  </si>
  <si>
    <r>
      <t>Male Non-smoker ALB30/ANB31
Guaranteed Cash Benefit</t>
    </r>
    <r>
      <rPr>
        <b/>
        <sz val="11"/>
        <color rgb="FFFF0000"/>
        <rFont val="Calibri"/>
        <family val="2"/>
        <scheme val="minor"/>
      </rPr>
      <t xml:space="preserve"> $5,000 </t>
    </r>
    <r>
      <rPr>
        <sz val="11"/>
        <color theme="1"/>
        <rFont val="Calibri"/>
        <family val="2"/>
        <scheme val="minor"/>
      </rPr>
      <t xml:space="preserve"> (Paid out mode)</t>
    </r>
  </si>
  <si>
    <t>Steadypay Saver</t>
  </si>
  <si>
    <t>3-year average (2020 to 2022): -1.78%
5-year average (2018 to 2022): 1.14%
10-year average (2013 to 2022): 2.59%</t>
  </si>
  <si>
    <r>
      <rPr>
        <b/>
        <sz val="11"/>
        <color rgb="FF0000CC"/>
        <rFont val="Calibri"/>
        <family val="2"/>
        <scheme val="minor"/>
      </rPr>
      <t xml:space="preserve">3-year average (2020 to 2022): 3.49%
5-year average (2018 to 2022): 3.48%
</t>
    </r>
    <r>
      <rPr>
        <sz val="11"/>
        <rFont val="Calibri"/>
        <family val="2"/>
        <scheme val="minor"/>
      </rPr>
      <t>10-year average (2013 to 2022): NA</t>
    </r>
  </si>
  <si>
    <r>
      <t xml:space="preserve">3-year average (2020 to 2022): 0.05%
5-year average (2018 to 2022): 2.05%
</t>
    </r>
    <r>
      <rPr>
        <b/>
        <sz val="11"/>
        <color rgb="FF0000CC"/>
        <rFont val="Calibri"/>
        <family val="2"/>
        <scheme val="minor"/>
      </rPr>
      <t>10-year average (2013 to 2022): 3.24%</t>
    </r>
  </si>
  <si>
    <r>
      <rPr>
        <b/>
        <u/>
        <sz val="11"/>
        <color theme="1"/>
        <rFont val="Calibri"/>
        <family val="2"/>
        <scheme val="minor"/>
      </rPr>
      <t>Life Assured</t>
    </r>
    <r>
      <rPr>
        <sz val="11"/>
        <color theme="1"/>
        <rFont val="Calibri"/>
        <family val="2"/>
        <scheme val="minor"/>
      </rPr>
      <t xml:space="preserve">
ALB0(15 days) to 65
</t>
    </r>
    <r>
      <rPr>
        <b/>
        <u/>
        <sz val="11"/>
        <color theme="1"/>
        <rFont val="Calibri"/>
        <family val="2"/>
        <scheme val="minor"/>
      </rPr>
      <t>Policy Owner</t>
    </r>
    <r>
      <rPr>
        <sz val="11"/>
        <color theme="1"/>
        <rFont val="Calibri"/>
        <family val="2"/>
        <scheme val="minor"/>
      </rPr>
      <t xml:space="preserve">
ALB16 - 65
</t>
    </r>
  </si>
  <si>
    <t>Premium Waiver Rider
Payer Benefit Rider
Enhanced Payer Benefit Rider</t>
  </si>
  <si>
    <t xml:space="preserve">NA
</t>
  </si>
  <si>
    <r>
      <rPr>
        <sz val="11"/>
        <rFont val="Calibri"/>
        <family val="2"/>
        <scheme val="minor"/>
      </rPr>
      <t>1.50% @ 3% IRR</t>
    </r>
    <r>
      <rPr>
        <sz val="11"/>
        <color rgb="FF0000CC"/>
        <rFont val="Calibri"/>
        <family val="2"/>
        <scheme val="minor"/>
      </rPr>
      <t xml:space="preserve">
</t>
    </r>
    <r>
      <rPr>
        <b/>
        <sz val="11"/>
        <color rgb="FF0000CC"/>
        <rFont val="Calibri"/>
        <family val="2"/>
        <scheme val="minor"/>
      </rPr>
      <t>3% @ 4.25% IRR</t>
    </r>
  </si>
  <si>
    <r>
      <rPr>
        <b/>
        <sz val="11"/>
        <color rgb="FF0000CC"/>
        <rFont val="Calibri"/>
        <family val="2"/>
        <scheme val="minor"/>
      </rPr>
      <t>1.75% @ 3% IRR</t>
    </r>
    <r>
      <rPr>
        <sz val="11"/>
        <color theme="1"/>
        <rFont val="Calibri"/>
        <family val="2"/>
        <scheme val="minor"/>
      </rPr>
      <t xml:space="preserve">
2.75% @ 4.25% IRR</t>
    </r>
  </si>
  <si>
    <t>Pays the sum of:
(i)	Guaranteed Maturity Value of up to 110% of the sum assured (depending on the policy term), 
(ii)	any accumulated Reversionary Bonus and Terminal Bonus (non-guaranteed) and any re-invested Guaranteed Cash Benefits with non-guaranteed interest (if not previously withdrawn)
less any amounts owning to Singapore Life</t>
  </si>
  <si>
    <t>Pays the sum of:
(i)	Guaranteed surrender value component
(ii)	Any accumulated cash benefits and cash bonuses will also be paid. 
Any policy loan and interest payable to Income will be deducted from the benefit amount payable.</t>
  </si>
  <si>
    <t>Terminal Bonus: as a % of the total premium paid at the time of a claim, maturity or surrender of the policy</t>
  </si>
  <si>
    <t>Death</t>
  </si>
  <si>
    <t>- Capital guaranteed at policy maturity
- Yearly cash benefit is payable from end of second policy year till the end of policy year</t>
  </si>
  <si>
    <r>
      <rPr>
        <sz val="11"/>
        <rFont val="Calibri"/>
        <family val="2"/>
        <scheme val="minor"/>
      </rPr>
      <t>5 years (for 2pay) - offered on a limited tranche basis but currently not available for subscription</t>
    </r>
    <r>
      <rPr>
        <sz val="11"/>
        <color theme="1"/>
        <rFont val="Calibri"/>
        <family val="2"/>
        <scheme val="minor"/>
      </rPr>
      <t xml:space="preserve">
10 years (for 5pay)
12 years  (for 7pay)</t>
    </r>
  </si>
  <si>
    <r>
      <rPr>
        <sz val="11"/>
        <rFont val="Calibri"/>
        <family val="2"/>
        <scheme val="minor"/>
      </rPr>
      <t>2</t>
    </r>
    <r>
      <rPr>
        <sz val="11"/>
        <color theme="1"/>
        <rFont val="Calibri"/>
        <family val="2"/>
        <scheme val="minor"/>
      </rPr>
      <t>/5/7 years</t>
    </r>
  </si>
  <si>
    <t>Pays the sum of:
(i) (Total Yearly Premiums paid – guaranteed cash benefits paid);
(ii) a non-guaranteed terminal bonus (if any);
(iii) any accumulated guaranteed cash benefits; and
(iv) any interest on the accumulated guaranteed cash benefits.
Any policy loan and interest payable to China Life will be deducted from the benefit amount payable.</t>
  </si>
  <si>
    <t>Annualised Non-Guaranteed Cash Benefit (@IRR 4.25%)</t>
  </si>
  <si>
    <t>Annualised Cash Benefit (G + NG @IRR 4.25%)</t>
  </si>
  <si>
    <t>Total Non-Guaranteed Cash Benefit (@IRR 4.25%)</t>
  </si>
  <si>
    <t>Total Maturity Benefit (including NG @IRR 4.25%) (D)</t>
  </si>
  <si>
    <t>Total Cash Benefit (@IRR 4.25%) (B)</t>
  </si>
  <si>
    <r>
      <t xml:space="preserve">- Competitive total yield at maturity for policy term 25 years
- Yearly guaranteed cash benefits payout as early as from the end of the 2nd policy year
- Relatively high RB at $7 per $1,000 of the basic sum assured 
- </t>
    </r>
    <r>
      <rPr>
        <sz val="11"/>
        <color rgb="FF0000CC"/>
        <rFont val="Calibri"/>
        <family val="2"/>
        <scheme val="minor"/>
      </rPr>
      <t>Provides coverage for Accidental Death</t>
    </r>
    <r>
      <rPr>
        <sz val="11"/>
        <rFont val="Calibri"/>
        <family val="2"/>
        <scheme val="minor"/>
      </rPr>
      <t xml:space="preserve">
- Offers wide range of optional attachable riders for additional protection including some GIO riders
</t>
    </r>
  </si>
  <si>
    <r>
      <t>Payable each year starting from the end of 2nd year from the policy entry as long as the life insured is alive and the policy is in force.</t>
    </r>
    <r>
      <rPr>
        <b/>
        <sz val="11"/>
        <color rgb="FF0000CC"/>
        <rFont val="Calibri"/>
        <family val="2"/>
        <scheme val="minor"/>
      </rPr>
      <t xml:space="preserve"> </t>
    </r>
    <r>
      <rPr>
        <sz val="11"/>
        <color theme="1"/>
        <rFont val="Calibri"/>
        <family val="2"/>
        <scheme val="minor"/>
      </rPr>
      <t xml:space="preserve">The first cash benefit will be paid two years from the policy entry date.
The policyholder can use the cash benefit in the following ways: 
(i) Receive it as a payout
(ii) Re-invest yearly GCB at prevailing non-guaranteed interest rate 
(iii) </t>
    </r>
    <r>
      <rPr>
        <sz val="11"/>
        <rFont val="Calibri"/>
        <family val="2"/>
        <scheme val="minor"/>
      </rPr>
      <t>Choose to withdrawn the reinvested GCB</t>
    </r>
  </si>
  <si>
    <t>Regular premium</t>
  </si>
  <si>
    <t xml:space="preserve">Limited Pay
</t>
  </si>
  <si>
    <t xml:space="preserve">- Singlife Steadypay Saver is excluded from the comparison as it does not have 10 year policy term
- For Income Gro Cash Flex Pro &amp; China Life FlexiCash Growth, the guaranteed cash benefit (GCB) is payable yearly at the end of each policy year, from 2nd policy year till policy maturity. 
</t>
  </si>
  <si>
    <t xml:space="preserve">- Singlife Steadypay Saver is excluded from the comparison as it does not have 10 year policy term
- For Income Gro Cash Flex Pro &amp; China Life FlexiCash Growth, the guaranteed cash benefit (GCB) is payable yearly at the end of each policy year, from 2nd policy year till policy maturity. </t>
  </si>
  <si>
    <r>
      <rPr>
        <sz val="11"/>
        <color rgb="FF0000CC"/>
        <rFont val="Calibri"/>
        <family val="2"/>
        <scheme val="minor"/>
      </rPr>
      <t xml:space="preserve">- Capital guaranteed at maturity
</t>
    </r>
    <r>
      <rPr>
        <sz val="11"/>
        <rFont val="Calibri"/>
        <family val="2"/>
        <scheme val="minor"/>
      </rPr>
      <t xml:space="preserve">- Yearly guaranteed cash benefits payout as early as from the end of the 2nd policy year
- Wide range of options of premium payment term and policy term including </t>
    </r>
    <r>
      <rPr>
        <sz val="11"/>
        <color rgb="FF0000CC"/>
        <rFont val="Calibri"/>
        <family val="2"/>
        <scheme val="minor"/>
      </rPr>
      <t>policy term up till age 120</t>
    </r>
    <r>
      <rPr>
        <sz val="11"/>
        <rFont val="Calibri"/>
        <family val="2"/>
        <scheme val="minor"/>
      </rPr>
      <t xml:space="preserve">
- </t>
    </r>
    <r>
      <rPr>
        <sz val="11"/>
        <color rgb="FF0000CC"/>
        <rFont val="Calibri"/>
        <family val="2"/>
        <scheme val="minor"/>
      </rPr>
      <t>Provides non-guaranteed Cash Bonus @ IRR 4.25%, 1.06%-5:40% depending on policy term chosen and policy term</t>
    </r>
    <r>
      <rPr>
        <sz val="11"/>
        <rFont val="Calibri"/>
        <family val="2"/>
        <scheme val="minor"/>
      </rPr>
      <t xml:space="preserve">
- Provides </t>
    </r>
    <r>
      <rPr>
        <sz val="11"/>
        <color rgb="FF0000CC"/>
        <rFont val="Calibri"/>
        <family val="2"/>
        <scheme val="minor"/>
      </rPr>
      <t xml:space="preserve">option for monthly cash benefits </t>
    </r>
    <r>
      <rPr>
        <sz val="11"/>
        <rFont val="Calibri"/>
        <family val="2"/>
        <scheme val="minor"/>
      </rPr>
      <t xml:space="preserve">with minimum sum assured of $80,000
- </t>
    </r>
    <r>
      <rPr>
        <sz val="11"/>
        <color rgb="FF0000CC"/>
        <rFont val="Calibri"/>
        <family val="2"/>
        <scheme val="minor"/>
      </rPr>
      <t>Secondary insured option</t>
    </r>
    <r>
      <rPr>
        <sz val="11"/>
        <rFont val="Calibri"/>
        <family val="2"/>
        <scheme val="minor"/>
      </rPr>
      <t xml:space="preserve"> may be appointed during the policy term when the policy is in force to ensure the continuity of the policy upon death of the insured (able to change up to 3 times)
- </t>
    </r>
    <r>
      <rPr>
        <sz val="11"/>
        <color rgb="FF0000CC"/>
        <rFont val="Calibri"/>
        <family val="2"/>
        <scheme val="minor"/>
      </rPr>
      <t>Guaranteed Insurability Option to Buy Another Life Policy</t>
    </r>
    <r>
      <rPr>
        <sz val="11"/>
        <rFont val="Calibri"/>
        <family val="2"/>
        <scheme val="minor"/>
      </rPr>
      <t xml:space="preserve"> for original life insured to take up a new policy from Income with death and total and permanent disability benefits on the insured's own life, without evidence of good health (up to two times and on different life events)
</t>
    </r>
  </si>
  <si>
    <r>
      <rPr>
        <sz val="11"/>
        <color rgb="FF0000CC"/>
        <rFont val="Calibri"/>
        <family val="2"/>
        <scheme val="minor"/>
      </rPr>
      <t>- Capital guaranteed at maturity</t>
    </r>
    <r>
      <rPr>
        <sz val="11"/>
        <rFont val="Calibri"/>
        <family val="2"/>
        <scheme val="minor"/>
      </rPr>
      <t xml:space="preserve">
- Yearly guaranteed cash benefits payout as early as from the end of the 2nd policy year
- Unique 7Pay12 option
- </t>
    </r>
    <r>
      <rPr>
        <sz val="11"/>
        <color rgb="FF0000CC"/>
        <rFont val="Calibri"/>
        <family val="2"/>
        <scheme val="minor"/>
      </rPr>
      <t>Highest GCB accumulation interest rate @ 1.75% (based on IRR 3%)</t>
    </r>
    <r>
      <rPr>
        <sz val="11"/>
        <rFont val="Calibri"/>
        <family val="2"/>
        <scheme val="minor"/>
      </rPr>
      <t xml:space="preserve">
</t>
    </r>
    <r>
      <rPr>
        <sz val="11"/>
        <color rgb="FF0000CC"/>
        <rFont val="Calibri"/>
        <family val="2"/>
        <scheme val="minor"/>
      </rPr>
      <t>- Competitive total yield at maturity for policy term 10 and 12 years</t>
    </r>
  </si>
  <si>
    <t xml:space="preserve">- China Life FlexiCash Growth does not have the option to select the same premium and policy term due to plan design. Similarly, Singlife Steadypay Saver does not have limited pay option. 
- Income Gro Cash Flex Pro has been excluded in the comparison as it does not have policy term of 12 years.
- For Singlife Steadypay Saver (formerly known as MyEasySaver II), the guaranteed cash benefit (GCB) is payable yearly at the end of each policy year, from 2nd policy year till the policy year before policy maturity.
- For China Life FlexiCash Growth, the guaranteed cash benefit (GCB) is payable yearly at the end of each policy year, from 2nd policy year till policy maturity. </t>
  </si>
  <si>
    <t xml:space="preserve">- Income Gro Cash Flex Pro does not have the option to select the same premium and policy term due to plan design. Similarly, Singlife Steadypay Saver does not have a limited pay option. 
- China Life FlexiCash Growth has been excluded from the comparison as it does not have a policy term of 15 years.
- For Singlife Steadypay Saver (formerly known as MyEasySaver II), the guaranteed cash benefit (GCB) is payable yearly at the end of each policy year, from 2nd policy year till the policy year before policy maturity.
- For Income Gro Cash Flex Pro, the guaranteed cash benefit (GCB) is payable yearly at the end of each policy year, from 2nd policy year till policy maturity. </t>
  </si>
  <si>
    <t xml:space="preserve">- Income Gro Cash Flex Pro does not have the option to select the same premium and policy term due to plan design. Similarly, Singlife Steadypay Saver does not have a limited pay option. 
- China Life FlexiCash Growth has been excluded from the comparison as it does not have a policy term of 25 years.
- For Singlife Steadypay Saver (formerly known as MyEasySaver II), the guaranteed cash benefit (GCB) is payable yearly at the end of each policy year, from 2nd policy year till the policy year before policy maturity.
- For Income Gro Cash Flex Pro, the guaranteed cash benefit (GCB) is payable yearly at the end of each policy year, from 2nd policy year till policy maturity. </t>
  </si>
  <si>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</si>
  <si>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r>
      <t>Source: This information is from all providers of PIAS and is accurate as of</t>
    </r>
    <r>
      <rPr>
        <b/>
        <sz val="12"/>
        <color rgb="FF000000"/>
        <rFont val="Arial"/>
        <family val="2"/>
      </rPr>
      <t xml:space="preserve"> </t>
    </r>
    <r>
      <rPr>
        <b/>
        <sz val="12"/>
        <color rgb="FF0000CC"/>
        <rFont val="Arial"/>
        <family val="2"/>
      </rPr>
      <t>26 Feb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</si>
</sst>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quot;$&quot;* #,##0_);_(&quot;$&quot;* \(#,##0\);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u/>
      <sz val="11"/>
      <color indexed="12"/>
      <name val="Calibri"/>
      <family val="2"/>
    </font>
    <font>
      <u/>
      <sz val="12"/>
      <color indexed="12"/>
      <name val="Calibri"/>
      <family val="2"/>
    </font>
    <font>
      <sz val="12"/>
      <color indexed="8"/>
      <name val="Arial"/>
      <family val="2"/>
    </font>
    <font>
      <sz val="11"/>
      <name val="Calibri"/>
      <family val="2"/>
      <scheme val="minor"/>
    </font>
    <font>
      <b/>
      <sz val="12"/>
      <color theme="1"/>
      <name val="Calibri"/>
      <family val="2"/>
      <scheme val="minor"/>
    </font>
    <font>
      <b/>
      <u/>
      <sz val="11"/>
      <color theme="1"/>
      <name val="Calibri"/>
      <family val="2"/>
      <scheme val="minor"/>
    </font>
    <font>
      <b/>
      <sz val="11"/>
      <color rgb="FF0000CC"/>
      <name val="Calibri"/>
      <family val="2"/>
      <scheme val="minor"/>
    </font>
    <font>
      <b/>
      <sz val="12"/>
      <color rgb="FF000000"/>
      <name val="Arial"/>
      <family val="2"/>
    </font>
    <font>
      <u/>
      <sz val="11"/>
      <name val="Calibri"/>
      <family val="2"/>
      <scheme val="minor"/>
    </font>
    <font>
      <b/>
      <sz val="11"/>
      <name val="Calibri"/>
      <family val="2"/>
      <scheme val="minor"/>
    </font>
    <font>
      <sz val="11"/>
      <color rgb="FF0000CC"/>
      <name val="Calibri"/>
      <family val="2"/>
      <scheme val="minor"/>
    </font>
    <font>
      <b/>
      <u/>
      <sz val="11"/>
      <name val="Calibri"/>
      <family val="2"/>
      <scheme val="minor"/>
    </font>
    <font>
      <b/>
      <sz val="12"/>
      <color rgb="FF0000CC"/>
      <name val="Arial"/>
      <family val="2"/>
    </font>
    <font>
      <b/>
      <sz val="11"/>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s>
  <cellStyleXfs count="5">
    <xf numFmtId="0" fontId="0" fillId="0" borderId="0"/>
    <xf numFmtId="0" fontId="3" fillId="0" borderId="0"/>
    <xf numFmtId="0" fontId="1" fillId="0" borderId="0"/>
    <xf numFmtId="0" fontId="9" fillId="0" borderId="0" applyNumberFormat="0" applyFill="0" applyBorder="0" applyAlignment="0" applyProtection="0">
      <alignment vertical="top"/>
      <protection locked="0"/>
    </xf>
    <xf numFmtId="44" fontId="1" fillId="0" borderId="0" applyFont="0" applyFill="0" applyBorder="0" applyAlignment="0" applyProtection="0"/>
  </cellStyleXfs>
  <cellXfs count="129">
    <xf numFmtId="0" fontId="0" fillId="0" borderId="0" xfId="0"/>
    <xf numFmtId="0" fontId="3" fillId="0" borderId="0" xfId="1"/>
    <xf numFmtId="0" fontId="7" fillId="2" borderId="0" xfId="1" applyFont="1" applyFill="1"/>
    <xf numFmtId="0" fontId="6" fillId="2" borderId="0" xfId="1" applyFont="1" applyFill="1"/>
    <xf numFmtId="0" fontId="10" fillId="2" borderId="0" xfId="3" applyFont="1" applyFill="1" applyAlignment="1" applyProtection="1">
      <alignment horizontal="left" vertical="center" wrapText="1"/>
    </xf>
    <xf numFmtId="16" fontId="6" fillId="2" borderId="0" xfId="1" applyNumberFormat="1" applyFont="1" applyFill="1"/>
    <xf numFmtId="0" fontId="6" fillId="2" borderId="0" xfId="1" applyFont="1" applyFill="1" applyAlignment="1">
      <alignment wrapText="1"/>
    </xf>
    <xf numFmtId="0" fontId="11" fillId="2" borderId="4" xfId="1" applyFont="1" applyFill="1" applyBorder="1" applyAlignment="1">
      <alignment horizontal="left" vertical="top" wrapText="1"/>
    </xf>
    <xf numFmtId="0" fontId="11" fillId="2" borderId="0" xfId="1" applyFont="1" applyFill="1" applyAlignment="1">
      <alignment horizontal="left" vertical="top" wrapText="1"/>
    </xf>
    <xf numFmtId="0" fontId="11" fillId="2" borderId="5" xfId="1" applyFont="1" applyFill="1" applyBorder="1" applyAlignment="1">
      <alignment horizontal="left" vertical="top" wrapText="1"/>
    </xf>
    <xf numFmtId="0" fontId="0" fillId="0" borderId="0" xfId="0" applyAlignment="1">
      <alignment vertical="top"/>
    </xf>
    <xf numFmtId="0" fontId="2" fillId="0" borderId="10" xfId="0" applyFont="1" applyBorder="1" applyAlignment="1">
      <alignment horizontal="left" vertical="top"/>
    </xf>
    <xf numFmtId="0" fontId="0" fillId="0" borderId="10" xfId="0" applyBorder="1" applyAlignment="1">
      <alignment horizontal="left" vertical="top"/>
    </xf>
    <xf numFmtId="0" fontId="2" fillId="0" borderId="0" xfId="0" applyFont="1" applyAlignment="1">
      <alignment vertical="top"/>
    </xf>
    <xf numFmtId="0" fontId="0" fillId="0" borderId="10" xfId="0" applyBorder="1" applyAlignment="1">
      <alignment horizontal="left" vertical="top" wrapText="1"/>
    </xf>
    <xf numFmtId="0" fontId="2" fillId="0" borderId="10" xfId="0" applyFont="1" applyBorder="1" applyAlignment="1">
      <alignment horizontal="left" vertical="top" wrapText="1"/>
    </xf>
    <xf numFmtId="0" fontId="15" fillId="0" borderId="10" xfId="0" applyFont="1" applyBorder="1" applyAlignment="1">
      <alignment horizontal="left" vertical="top"/>
    </xf>
    <xf numFmtId="0" fontId="15" fillId="0" borderId="10" xfId="0" applyFont="1" applyBorder="1" applyAlignment="1">
      <alignment horizontal="left" vertical="top" wrapText="1"/>
    </xf>
    <xf numFmtId="0" fontId="15" fillId="0" borderId="10" xfId="0" quotePrefix="1" applyFont="1" applyBorder="1" applyAlignment="1">
      <alignment horizontal="left" vertical="top" wrapText="1"/>
    </xf>
    <xf numFmtId="0" fontId="0" fillId="0" borderId="14" xfId="0" applyBorder="1" applyAlignment="1">
      <alignment horizontal="left" vertical="top" wrapText="1"/>
    </xf>
    <xf numFmtId="0" fontId="12" fillId="0" borderId="10" xfId="0" applyFont="1" applyBorder="1" applyAlignment="1">
      <alignment horizontal="left" vertical="top" wrapText="1"/>
    </xf>
    <xf numFmtId="0" fontId="12" fillId="0" borderId="10" xfId="0" quotePrefix="1" applyFont="1" applyBorder="1" applyAlignment="1">
      <alignment horizontal="left" vertical="top" wrapText="1"/>
    </xf>
    <xf numFmtId="0" fontId="2" fillId="0" borderId="11" xfId="0" applyFont="1" applyBorder="1" applyAlignment="1">
      <alignment horizontal="left" vertical="top"/>
    </xf>
    <xf numFmtId="0" fontId="0" fillId="0" borderId="11" xfId="0" applyBorder="1" applyAlignment="1">
      <alignment horizontal="left" vertical="top"/>
    </xf>
    <xf numFmtId="0" fontId="18" fillId="0" borderId="0" xfId="0" applyFont="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xf>
    <xf numFmtId="0" fontId="18" fillId="0" borderId="10" xfId="0" applyFont="1" applyBorder="1" applyAlignment="1">
      <alignment horizontal="left" vertical="top" wrapText="1"/>
    </xf>
    <xf numFmtId="0" fontId="18" fillId="0" borderId="10" xfId="0" applyFont="1" applyBorder="1" applyAlignment="1">
      <alignment horizontal="left" vertical="top"/>
    </xf>
    <xf numFmtId="0" fontId="12" fillId="0" borderId="10" xfId="0" applyFont="1" applyBorder="1" applyAlignment="1">
      <alignment vertical="top" wrapText="1"/>
    </xf>
    <xf numFmtId="0" fontId="18" fillId="0" borderId="10" xfId="0" applyFont="1" applyBorder="1" applyAlignment="1">
      <alignment vertical="top"/>
    </xf>
    <xf numFmtId="0" fontId="2" fillId="3" borderId="10" xfId="0" applyFont="1" applyFill="1" applyBorder="1" applyAlignment="1">
      <alignment horizontal="left" vertical="top"/>
    </xf>
    <xf numFmtId="0" fontId="2" fillId="2" borderId="10" xfId="0" applyFont="1" applyFill="1" applyBorder="1" applyAlignment="1">
      <alignment horizontal="left" vertical="top"/>
    </xf>
    <xf numFmtId="0" fontId="0" fillId="2" borderId="10" xfId="0" applyFill="1" applyBorder="1" applyAlignment="1">
      <alignment horizontal="left" vertical="top"/>
    </xf>
    <xf numFmtId="0" fontId="12" fillId="2" borderId="10" xfId="0" quotePrefix="1" applyFont="1" applyFill="1" applyBorder="1" applyAlignment="1">
      <alignment horizontal="left" vertical="top" wrapText="1"/>
    </xf>
    <xf numFmtId="6" fontId="12" fillId="0" borderId="10" xfId="0" applyNumberFormat="1" applyFont="1" applyBorder="1" applyAlignment="1">
      <alignment horizontal="left" vertical="top" wrapText="1"/>
    </xf>
    <xf numFmtId="6" fontId="15" fillId="0" borderId="10" xfId="0" applyNumberFormat="1" applyFont="1" applyBorder="1" applyAlignment="1">
      <alignment horizontal="left" vertical="top" wrapText="1"/>
    </xf>
    <xf numFmtId="0" fontId="12" fillId="0" borderId="0" xfId="0" applyFont="1" applyAlignment="1">
      <alignment vertical="top"/>
    </xf>
    <xf numFmtId="0" fontId="0" fillId="2" borderId="0" xfId="0" applyFill="1"/>
    <xf numFmtId="0" fontId="13" fillId="2" borderId="0" xfId="0" applyFont="1" applyFill="1" applyAlignment="1">
      <alignment vertical="center" wrapText="1"/>
    </xf>
    <xf numFmtId="0" fontId="0" fillId="4" borderId="0" xfId="0" applyFill="1"/>
    <xf numFmtId="0" fontId="0" fillId="2" borderId="0" xfId="0" applyFill="1" applyAlignment="1">
      <alignment wrapText="1"/>
    </xf>
    <xf numFmtId="0" fontId="2" fillId="9" borderId="9" xfId="0" applyFont="1" applyFill="1" applyBorder="1" applyAlignment="1">
      <alignment horizontal="center" vertical="center"/>
    </xf>
    <xf numFmtId="0" fontId="2" fillId="9" borderId="10" xfId="0" applyFont="1" applyFill="1" applyBorder="1" applyAlignment="1">
      <alignment vertical="top"/>
    </xf>
    <xf numFmtId="0" fontId="2" fillId="3" borderId="10" xfId="0" applyFont="1" applyFill="1" applyBorder="1" applyAlignment="1">
      <alignment vertical="top"/>
    </xf>
    <xf numFmtId="0" fontId="2" fillId="9" borderId="10" xfId="0" applyFont="1" applyFill="1" applyBorder="1" applyAlignment="1">
      <alignment horizontal="left" vertical="top"/>
    </xf>
    <xf numFmtId="0" fontId="2" fillId="3" borderId="10" xfId="0" applyFont="1" applyFill="1" applyBorder="1" applyAlignment="1">
      <alignment horizontal="left" vertical="top" wrapText="1"/>
    </xf>
    <xf numFmtId="0" fontId="2" fillId="4" borderId="0" xfId="0" applyFont="1" applyFill="1"/>
    <xf numFmtId="0" fontId="19" fillId="0" borderId="10" xfId="0" applyFont="1" applyBorder="1" applyAlignment="1">
      <alignment horizontal="left" vertical="top" wrapText="1"/>
    </xf>
    <xf numFmtId="0" fontId="0" fillId="0" borderId="11" xfId="0" applyBorder="1" applyAlignment="1">
      <alignment horizontal="left" vertical="top" wrapText="1"/>
    </xf>
    <xf numFmtId="0" fontId="0" fillId="2" borderId="14" xfId="0" applyFill="1" applyBorder="1" applyAlignment="1">
      <alignment vertical="center"/>
    </xf>
    <xf numFmtId="0" fontId="0" fillId="2" borderId="19" xfId="0" applyFill="1" applyBorder="1" applyAlignment="1">
      <alignment vertical="center"/>
    </xf>
    <xf numFmtId="0" fontId="0" fillId="2" borderId="14" xfId="0" applyFill="1" applyBorder="1" applyAlignment="1">
      <alignment horizontal="right" vertical="center"/>
    </xf>
    <xf numFmtId="0" fontId="0" fillId="2" borderId="19" xfId="0" applyFill="1" applyBorder="1" applyAlignment="1">
      <alignment horizontal="right" vertical="center"/>
    </xf>
    <xf numFmtId="0" fontId="0" fillId="2" borderId="14" xfId="0" applyFill="1" applyBorder="1" applyAlignment="1">
      <alignment horizontal="center" vertical="center"/>
    </xf>
    <xf numFmtId="0" fontId="0" fillId="2" borderId="19" xfId="0" applyFill="1" applyBorder="1" applyAlignment="1">
      <alignment horizontal="center" vertical="center"/>
    </xf>
    <xf numFmtId="0" fontId="2" fillId="10" borderId="26" xfId="0" applyFont="1" applyFill="1" applyBorder="1" applyAlignment="1">
      <alignment vertical="center"/>
    </xf>
    <xf numFmtId="0" fontId="2" fillId="10" borderId="15" xfId="0" applyFont="1" applyFill="1" applyBorder="1" applyAlignment="1">
      <alignment vertical="center"/>
    </xf>
    <xf numFmtId="0" fontId="2" fillId="10" borderId="18" xfId="0" applyFont="1" applyFill="1" applyBorder="1" applyAlignment="1">
      <alignment vertical="center"/>
    </xf>
    <xf numFmtId="0" fontId="2" fillId="10" borderId="27" xfId="0" applyFont="1" applyFill="1" applyBorder="1" applyAlignment="1">
      <alignment vertical="center"/>
    </xf>
    <xf numFmtId="0" fontId="18" fillId="10" borderId="16" xfId="0" applyFont="1" applyFill="1" applyBorder="1" applyAlignment="1">
      <alignment vertical="center"/>
    </xf>
    <xf numFmtId="0" fontId="18" fillId="10" borderId="38" xfId="0" applyFont="1" applyFill="1" applyBorder="1" applyAlignment="1">
      <alignment vertical="center"/>
    </xf>
    <xf numFmtId="0" fontId="0" fillId="2" borderId="28" xfId="0" applyFill="1" applyBorder="1" applyAlignment="1">
      <alignment vertical="center"/>
    </xf>
    <xf numFmtId="0" fontId="0" fillId="2" borderId="25" xfId="0" applyFill="1" applyBorder="1" applyAlignment="1">
      <alignment horizontal="right" vertical="center"/>
    </xf>
    <xf numFmtId="0" fontId="0" fillId="2" borderId="22" xfId="0" applyFill="1" applyBorder="1" applyAlignment="1">
      <alignment horizontal="right" vertical="center"/>
    </xf>
    <xf numFmtId="0" fontId="0" fillId="2" borderId="29" xfId="0" applyFill="1" applyBorder="1" applyAlignment="1">
      <alignment vertical="center"/>
    </xf>
    <xf numFmtId="164" fontId="0" fillId="2" borderId="14" xfId="4" applyNumberFormat="1" applyFont="1" applyFill="1" applyBorder="1" applyAlignment="1">
      <alignment horizontal="right" vertical="center"/>
    </xf>
    <xf numFmtId="164" fontId="0" fillId="2" borderId="19" xfId="4" applyNumberFormat="1" applyFont="1" applyFill="1" applyBorder="1" applyAlignment="1">
      <alignment horizontal="right" vertical="center"/>
    </xf>
    <xf numFmtId="0" fontId="0" fillId="2" borderId="30" xfId="0" applyFill="1" applyBorder="1" applyAlignment="1">
      <alignment vertical="center"/>
    </xf>
    <xf numFmtId="164" fontId="0" fillId="2" borderId="31" xfId="0" applyNumberFormat="1" applyFill="1" applyBorder="1" applyAlignment="1">
      <alignment horizontal="right" vertical="center"/>
    </xf>
    <xf numFmtId="164" fontId="0" fillId="2" borderId="32" xfId="0" applyNumberFormat="1" applyFill="1" applyBorder="1" applyAlignment="1">
      <alignment horizontal="right" vertical="center"/>
    </xf>
    <xf numFmtId="164" fontId="0" fillId="2" borderId="25" xfId="4" applyNumberFormat="1" applyFont="1" applyFill="1" applyBorder="1" applyAlignment="1">
      <alignment horizontal="left" vertical="center"/>
    </xf>
    <xf numFmtId="164" fontId="0" fillId="2" borderId="22" xfId="4" applyNumberFormat="1" applyFont="1" applyFill="1" applyBorder="1" applyAlignment="1">
      <alignment horizontal="left" vertical="center"/>
    </xf>
    <xf numFmtId="0" fontId="0" fillId="2" borderId="26" xfId="0" applyFill="1" applyBorder="1" applyAlignment="1">
      <alignment vertical="center" wrapText="1"/>
    </xf>
    <xf numFmtId="0" fontId="0" fillId="2" borderId="29" xfId="0" applyFill="1" applyBorder="1" applyAlignment="1">
      <alignment vertical="center" wrapText="1"/>
    </xf>
    <xf numFmtId="0" fontId="18" fillId="7" borderId="28" xfId="0" applyFont="1" applyFill="1" applyBorder="1" applyAlignment="1">
      <alignment vertical="center"/>
    </xf>
    <xf numFmtId="0" fontId="18" fillId="7" borderId="29" xfId="0" applyFont="1" applyFill="1" applyBorder="1" applyAlignment="1">
      <alignment vertical="center"/>
    </xf>
    <xf numFmtId="164" fontId="0" fillId="2" borderId="14" xfId="0" applyNumberFormat="1" applyFill="1" applyBorder="1" applyAlignment="1">
      <alignment horizontal="center" vertical="center"/>
    </xf>
    <xf numFmtId="164" fontId="0" fillId="2" borderId="19" xfId="0" applyNumberFormat="1" applyFill="1" applyBorder="1" applyAlignment="1">
      <alignment horizontal="center" vertical="center"/>
    </xf>
    <xf numFmtId="0" fontId="2" fillId="6" borderId="27" xfId="0" applyFont="1" applyFill="1" applyBorder="1" applyAlignment="1">
      <alignment vertical="center" wrapText="1"/>
    </xf>
    <xf numFmtId="10" fontId="0" fillId="2" borderId="24" xfId="0" applyNumberFormat="1" applyFill="1" applyBorder="1" applyAlignment="1">
      <alignment vertical="center"/>
    </xf>
    <xf numFmtId="10" fontId="0" fillId="2" borderId="21" xfId="0" applyNumberFormat="1" applyFill="1" applyBorder="1" applyAlignment="1">
      <alignment vertical="center"/>
    </xf>
    <xf numFmtId="164" fontId="0" fillId="2" borderId="23" xfId="4" applyNumberFormat="1" applyFont="1" applyFill="1" applyBorder="1" applyAlignment="1">
      <alignment horizontal="left" vertical="center"/>
    </xf>
    <xf numFmtId="164" fontId="0" fillId="2" borderId="40" xfId="4" applyNumberFormat="1" applyFont="1" applyFill="1" applyBorder="1" applyAlignment="1">
      <alignment horizontal="left" vertical="center"/>
    </xf>
    <xf numFmtId="0" fontId="0" fillId="2" borderId="27" xfId="0" applyFill="1" applyBorder="1" applyAlignment="1">
      <alignment vertical="center"/>
    </xf>
    <xf numFmtId="164" fontId="0" fillId="2" borderId="37" xfId="4" applyNumberFormat="1" applyFont="1" applyFill="1" applyBorder="1" applyAlignment="1">
      <alignment horizontal="left" vertical="center"/>
    </xf>
    <xf numFmtId="164" fontId="0" fillId="2" borderId="17" xfId="4" applyNumberFormat="1" applyFont="1" applyFill="1" applyBorder="1" applyAlignment="1">
      <alignment horizontal="left" vertical="center"/>
    </xf>
    <xf numFmtId="0" fontId="0" fillId="2" borderId="26" xfId="0" applyFill="1" applyBorder="1" applyAlignment="1">
      <alignment vertical="center"/>
    </xf>
    <xf numFmtId="164" fontId="0" fillId="2" borderId="18" xfId="4" applyNumberFormat="1" applyFont="1" applyFill="1" applyBorder="1" applyAlignment="1">
      <alignment horizontal="left" vertical="center"/>
    </xf>
    <xf numFmtId="0" fontId="0" fillId="2" borderId="39" xfId="0" applyFill="1" applyBorder="1" applyAlignment="1">
      <alignment vertical="center"/>
    </xf>
    <xf numFmtId="164" fontId="0" fillId="2" borderId="20" xfId="4" applyNumberFormat="1" applyFont="1" applyFill="1" applyBorder="1" applyAlignment="1">
      <alignment horizontal="left" vertical="center"/>
    </xf>
    <xf numFmtId="164" fontId="0" fillId="2" borderId="21" xfId="4" applyNumberFormat="1" applyFont="1" applyFill="1" applyBorder="1" applyAlignment="1">
      <alignment horizontal="left" vertical="center"/>
    </xf>
    <xf numFmtId="0" fontId="0" fillId="2" borderId="0" xfId="0" applyFill="1" applyAlignment="1">
      <alignment vertical="top"/>
    </xf>
    <xf numFmtId="0" fontId="12" fillId="2" borderId="0" xfId="0" applyFont="1" applyFill="1" applyAlignment="1">
      <alignment vertical="top" wrapText="1"/>
    </xf>
    <xf numFmtId="0" fontId="4" fillId="0" borderId="0" xfId="2" applyFont="1" applyAlignment="1">
      <alignment horizontal="center"/>
    </xf>
    <xf numFmtId="0" fontId="11" fillId="2" borderId="6" xfId="1" applyFont="1" applyFill="1" applyBorder="1" applyAlignment="1">
      <alignment horizontal="left" vertical="top"/>
    </xf>
    <xf numFmtId="0" fontId="11" fillId="2" borderId="7" xfId="1" applyFont="1" applyFill="1" applyBorder="1" applyAlignment="1">
      <alignment horizontal="left" vertical="top"/>
    </xf>
    <xf numFmtId="0" fontId="11" fillId="2" borderId="8" xfId="1" applyFont="1" applyFill="1" applyBorder="1" applyAlignment="1">
      <alignment horizontal="left" vertical="top"/>
    </xf>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0" fontId="3" fillId="2" borderId="0" xfId="1" applyFill="1"/>
    <xf numFmtId="0" fontId="8" fillId="2" borderId="0" xfId="1" applyFont="1" applyFill="1" applyAlignment="1">
      <alignment horizontal="center" vertical="center"/>
    </xf>
    <xf numFmtId="0" fontId="5" fillId="2" borderId="0" xfId="1" applyFont="1" applyFill="1" applyAlignment="1">
      <alignment horizontal="left" vertical="center"/>
    </xf>
    <xf numFmtId="0" fontId="11" fillId="2" borderId="1" xfId="1" applyFont="1" applyFill="1" applyBorder="1" applyAlignment="1">
      <alignment horizontal="left" vertical="top" wrapText="1"/>
    </xf>
    <xf numFmtId="0" fontId="11" fillId="2" borderId="2" xfId="1" applyFont="1" applyFill="1" applyBorder="1" applyAlignment="1">
      <alignment horizontal="left" vertical="top" wrapText="1"/>
    </xf>
    <xf numFmtId="0" fontId="11" fillId="2" borderId="3" xfId="1" applyFont="1" applyFill="1" applyBorder="1" applyAlignment="1">
      <alignment horizontal="left" vertical="top" wrapText="1"/>
    </xf>
    <xf numFmtId="0" fontId="11" fillId="2" borderId="4" xfId="1" applyFont="1" applyFill="1" applyBorder="1" applyAlignment="1">
      <alignment horizontal="left" vertical="top" wrapText="1"/>
    </xf>
    <xf numFmtId="0" fontId="11" fillId="2" borderId="0" xfId="1" applyFont="1" applyFill="1" applyAlignment="1">
      <alignment horizontal="left" vertical="top" wrapText="1"/>
    </xf>
    <xf numFmtId="0" fontId="11" fillId="2" borderId="5" xfId="1" applyFont="1" applyFill="1" applyBorder="1" applyAlignment="1">
      <alignment horizontal="left" vertical="top" wrapText="1"/>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0" xfId="0" applyFont="1" applyAlignment="1">
      <alignment horizontal="center" vertical="top" wrapText="1"/>
    </xf>
    <xf numFmtId="0" fontId="13" fillId="2" borderId="0" xfId="0" applyFont="1" applyFill="1" applyAlignment="1">
      <alignment horizontal="center" vertical="center" wrapText="1"/>
    </xf>
    <xf numFmtId="0" fontId="14" fillId="8" borderId="12" xfId="0" applyFont="1" applyFill="1" applyBorder="1" applyAlignment="1">
      <alignment horizontal="left" vertical="center"/>
    </xf>
    <xf numFmtId="0" fontId="14" fillId="8" borderId="33" xfId="0" applyFont="1" applyFill="1" applyBorder="1" applyAlignment="1">
      <alignment horizontal="left" vertical="center"/>
    </xf>
    <xf numFmtId="0" fontId="14" fillId="8" borderId="13" xfId="0" applyFont="1" applyFill="1" applyBorder="1" applyAlignment="1">
      <alignment horizontal="left" vertical="center"/>
    </xf>
    <xf numFmtId="0" fontId="14" fillId="5" borderId="12" xfId="0" applyFont="1" applyFill="1" applyBorder="1" applyAlignment="1">
      <alignment horizontal="left" vertical="center"/>
    </xf>
    <xf numFmtId="0" fontId="14" fillId="5" borderId="33" xfId="0" applyFont="1" applyFill="1" applyBorder="1" applyAlignment="1">
      <alignment horizontal="left" vertical="center"/>
    </xf>
    <xf numFmtId="0" fontId="14" fillId="5" borderId="13" xfId="0" applyFont="1" applyFill="1" applyBorder="1" applyAlignment="1">
      <alignment horizontal="left" vertical="center"/>
    </xf>
    <xf numFmtId="0" fontId="0" fillId="2" borderId="34" xfId="0" quotePrefix="1" applyFill="1" applyBorder="1" applyAlignment="1">
      <alignment horizontal="left" vertical="top" wrapText="1"/>
    </xf>
    <xf numFmtId="0" fontId="0" fillId="2" borderId="35" xfId="0" applyFill="1" applyBorder="1" applyAlignment="1">
      <alignment horizontal="left" vertical="top" wrapText="1"/>
    </xf>
    <xf numFmtId="0" fontId="0" fillId="2" borderId="36" xfId="0" applyFill="1" applyBorder="1" applyAlignment="1">
      <alignment horizontal="left" vertical="top" wrapText="1"/>
    </xf>
    <xf numFmtId="0" fontId="12" fillId="2" borderId="34" xfId="0" quotePrefix="1" applyFont="1" applyFill="1" applyBorder="1" applyAlignment="1">
      <alignment horizontal="left" vertical="top" wrapText="1"/>
    </xf>
    <xf numFmtId="0" fontId="12" fillId="2" borderId="35" xfId="0" applyFont="1" applyFill="1" applyBorder="1" applyAlignment="1">
      <alignment horizontal="left" vertical="top" wrapText="1"/>
    </xf>
    <xf numFmtId="0" fontId="12" fillId="2" borderId="36" xfId="0" applyFont="1" applyFill="1" applyBorder="1" applyAlignment="1">
      <alignment horizontal="left" vertical="top" wrapText="1"/>
    </xf>
    <xf numFmtId="0" fontId="14" fillId="8" borderId="6" xfId="0" applyFont="1" applyFill="1" applyBorder="1" applyAlignment="1">
      <alignment horizontal="left" vertical="center"/>
    </xf>
    <xf numFmtId="0" fontId="14" fillId="8" borderId="7" xfId="0" applyFont="1" applyFill="1" applyBorder="1" applyAlignment="1">
      <alignment horizontal="left" vertical="center"/>
    </xf>
    <xf numFmtId="0" fontId="14" fillId="8" borderId="8" xfId="0" applyFont="1" applyFill="1" applyBorder="1" applyAlignment="1">
      <alignment horizontal="left" vertical="center"/>
    </xf>
  </cellXfs>
  <cellStyles count="5">
    <cellStyle name="Currency" xfId="4" builtinId="4"/>
    <cellStyle name="Hyperlink" xfId="3" builtinId="8"/>
    <cellStyle name="Normal" xfId="0" builtinId="0"/>
    <cellStyle name="Normal 3 2" xfId="1" xr:uid="{00000000-0005-0000-0000-000002000000}"/>
    <cellStyle name="Normal 4 2" xfId="2" xr:uid="{00000000-0005-0000-0000-000003000000}"/>
  </cellStyles>
  <dxfs count="46">
    <dxf>
      <font>
        <b/>
        <i val="0"/>
      </font>
      <fill>
        <patternFill>
          <bgColor rgb="FFFFFF00"/>
        </patternFill>
      </fill>
    </dxf>
    <dxf>
      <font>
        <b/>
        <i val="0"/>
        <color rgb="FF0000CC"/>
      </font>
    </dxf>
    <dxf>
      <font>
        <b/>
        <i val="0"/>
        <color rgb="FFFF0000"/>
      </font>
    </dxf>
    <dxf>
      <font>
        <color rgb="FF0000CC"/>
      </font>
    </dxf>
    <dxf>
      <font>
        <b val="0"/>
        <i val="0"/>
        <color auto="1"/>
      </font>
    </dxf>
    <dxf>
      <font>
        <b/>
        <i val="0"/>
      </font>
      <fill>
        <patternFill>
          <bgColor rgb="FFFFFF00"/>
        </patternFill>
      </fill>
    </dxf>
    <dxf>
      <font>
        <b/>
        <i val="0"/>
        <color rgb="FF0000CC"/>
      </font>
    </dxf>
    <dxf>
      <font>
        <b/>
        <i val="0"/>
        <color rgb="FFFF0000"/>
      </font>
    </dxf>
    <dxf>
      <font>
        <b/>
        <i val="0"/>
      </font>
      <fill>
        <patternFill>
          <bgColor rgb="FFFFFF00"/>
        </patternFill>
      </fill>
    </dxf>
    <dxf>
      <font>
        <b/>
        <i val="0"/>
        <color rgb="FF0000CC"/>
      </font>
    </dxf>
    <dxf>
      <font>
        <b/>
        <i val="0"/>
        <color rgb="FFFF0000"/>
      </font>
    </dxf>
    <dxf>
      <font>
        <b/>
        <i val="0"/>
      </font>
      <fill>
        <patternFill>
          <bgColor rgb="FFFFFF00"/>
        </patternFill>
      </fill>
    </dxf>
    <dxf>
      <font>
        <b/>
        <i val="0"/>
        <color rgb="FF0000CC"/>
      </font>
    </dxf>
    <dxf>
      <font>
        <b/>
        <i val="0"/>
        <color rgb="FFFF0000"/>
      </font>
    </dxf>
    <dxf>
      <font>
        <b/>
        <i val="0"/>
      </font>
      <fill>
        <patternFill>
          <bgColor rgb="FFFFFF00"/>
        </patternFill>
      </fill>
    </dxf>
    <dxf>
      <font>
        <b/>
        <i val="0"/>
        <color rgb="FF0000CC"/>
      </font>
    </dxf>
    <dxf>
      <font>
        <b/>
        <i val="0"/>
        <color rgb="FFFF0000"/>
      </font>
    </dxf>
    <dxf>
      <font>
        <color rgb="FF0000CC"/>
      </font>
    </dxf>
    <dxf>
      <font>
        <b val="0"/>
        <i val="0"/>
        <color auto="1"/>
      </font>
    </dxf>
    <dxf>
      <font>
        <color rgb="FF0000CC"/>
      </font>
    </dxf>
    <dxf>
      <font>
        <b val="0"/>
        <i val="0"/>
        <color auto="1"/>
      </font>
    </dxf>
    <dxf>
      <font>
        <color rgb="FF0000CC"/>
      </font>
    </dxf>
    <dxf>
      <font>
        <b val="0"/>
        <i val="0"/>
        <color auto="1"/>
      </font>
    </dxf>
    <dxf>
      <font>
        <b/>
        <i val="0"/>
      </font>
      <fill>
        <patternFill>
          <bgColor rgb="FFFFFF00"/>
        </patternFill>
      </fill>
    </dxf>
    <dxf>
      <font>
        <b/>
        <i val="0"/>
        <color rgb="FF0000CC"/>
      </font>
    </dxf>
    <dxf>
      <font>
        <b/>
        <i val="0"/>
        <color rgb="FFFF0000"/>
      </font>
    </dxf>
    <dxf>
      <font>
        <color rgb="FF0000CC"/>
      </font>
    </dxf>
    <dxf>
      <font>
        <b val="0"/>
        <i val="0"/>
        <color auto="1"/>
      </font>
    </dxf>
    <dxf>
      <font>
        <color rgb="FF0000CC"/>
      </font>
    </dxf>
    <dxf>
      <font>
        <b val="0"/>
        <i val="0"/>
        <color auto="1"/>
      </font>
    </dxf>
    <dxf>
      <font>
        <color rgb="FF0000CC"/>
      </font>
    </dxf>
    <dxf>
      <font>
        <b val="0"/>
        <i val="0"/>
        <color auto="1"/>
      </font>
    </dxf>
    <dxf>
      <font>
        <b/>
        <i val="0"/>
      </font>
      <fill>
        <patternFill>
          <bgColor rgb="FFFFFF00"/>
        </patternFill>
      </fill>
    </dxf>
    <dxf>
      <font>
        <color rgb="FF0000CC"/>
      </font>
    </dxf>
    <dxf>
      <font>
        <b val="0"/>
        <i val="0"/>
        <color auto="1"/>
      </font>
    </dxf>
    <dxf>
      <font>
        <b/>
        <i val="0"/>
        <color rgb="FF0000CC"/>
      </font>
    </dxf>
    <dxf>
      <font>
        <b/>
        <i val="0"/>
        <color rgb="FFFF0000"/>
      </font>
    </dxf>
    <dxf>
      <font>
        <color rgb="FF0000CC"/>
      </font>
    </dxf>
    <dxf>
      <font>
        <b val="0"/>
        <i val="0"/>
        <color auto="1"/>
      </font>
    </dxf>
    <dxf>
      <font>
        <b/>
        <i val="0"/>
      </font>
      <fill>
        <patternFill>
          <bgColor rgb="FFFFFF00"/>
        </patternFill>
      </fill>
    </dxf>
    <dxf>
      <font>
        <color rgb="FF0000CC"/>
      </font>
    </dxf>
    <dxf>
      <font>
        <b val="0"/>
        <i val="0"/>
        <color auto="1"/>
      </font>
    </dxf>
    <dxf>
      <font>
        <b/>
        <i val="0"/>
        <color rgb="FF0000CC"/>
      </font>
    </dxf>
    <dxf>
      <font>
        <b/>
        <i val="0"/>
        <color rgb="FFFF0000"/>
      </font>
    </dxf>
    <dxf>
      <font>
        <color rgb="FF0000CC"/>
      </font>
    </dxf>
    <dxf>
      <font>
        <b val="0"/>
        <i val="0"/>
        <color auto="1"/>
      </font>
    </dxf>
  </dxfs>
  <tableStyles count="0" defaultTableStyle="TableStyleMedium2" defaultPivotStyle="PivotStyleLight16"/>
  <colors>
    <mruColors>
      <color rgb="FF0000CC"/>
      <color rgb="FF006600"/>
      <color rgb="FFFF7C80"/>
      <color rgb="FF52AAAE"/>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803172"/>
          <a:ext cx="4876800" cy="1871570"/>
        </a:xfrm>
        <a:prstGeom prst="rect">
          <a:avLst/>
        </a:prstGeom>
      </xdr:spPr>
    </xdr:pic>
    <xdr:clientData/>
  </xdr:twoCellAnchor>
  <xdr:twoCellAnchor>
    <xdr:from>
      <xdr:col>0</xdr:col>
      <xdr:colOff>152400</xdr:colOff>
      <xdr:row>24</xdr:row>
      <xdr:rowOff>127000</xdr:rowOff>
    </xdr:from>
    <xdr:to>
      <xdr:col>10</xdr:col>
      <xdr:colOff>381000</xdr:colOff>
      <xdr:row>38</xdr:row>
      <xdr:rowOff>166158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2400" y="4665133"/>
          <a:ext cx="6324600" cy="26468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br>
            <a:rPr lang="en-US" sz="2800" b="1">
              <a:solidFill>
                <a:schemeClr val="dk1"/>
              </a:solidFill>
              <a:latin typeface="Arial" pitchFamily="34" charset="0"/>
              <a:ea typeface="+mn-ea"/>
              <a:cs typeface="Arial" pitchFamily="34" charset="0"/>
            </a:rPr>
          </a:br>
          <a:r>
            <a:rPr lang="en-US" sz="2800" b="1">
              <a:solidFill>
                <a:schemeClr val="dk1"/>
              </a:solidFill>
              <a:latin typeface="Arial" pitchFamily="34" charset="0"/>
              <a:ea typeface="+mn-ea"/>
              <a:cs typeface="Arial" pitchFamily="34" charset="0"/>
            </a:rPr>
            <a:t>Regular Premium (RP) Endowment </a:t>
          </a:r>
        </a:p>
        <a:p>
          <a:pPr algn="ctr"/>
          <a:r>
            <a:rPr lang="en-US" sz="2800" b="1">
              <a:solidFill>
                <a:schemeClr val="dk1"/>
              </a:solidFill>
              <a:latin typeface="Arial" pitchFamily="34" charset="0"/>
              <a:ea typeface="+mn-ea"/>
              <a:cs typeface="Arial" pitchFamily="34" charset="0"/>
            </a:rPr>
            <a:t>with Guranteed Cash Benefit (GCB)</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541959</xdr:colOff>
      <xdr:row>0</xdr:row>
      <xdr:rowOff>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685959" y="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16493</xdr:rowOff>
    </xdr:from>
    <xdr:to>
      <xdr:col>6</xdr:col>
      <xdr:colOff>266010</xdr:colOff>
      <xdr:row>2</xdr:row>
      <xdr:rowOff>197028</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13527974" y="16493"/>
          <a:ext cx="1489828" cy="56053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101278</xdr:colOff>
      <xdr:row>0</xdr:row>
      <xdr:rowOff>31151</xdr:rowOff>
    </xdr:from>
    <xdr:to>
      <xdr:col>2</xdr:col>
      <xdr:colOff>1334770</xdr:colOff>
      <xdr:row>3</xdr:row>
      <xdr:rowOff>35836</xdr:rowOff>
    </xdr:to>
    <xdr:pic>
      <xdr:nvPicPr>
        <xdr:cNvPr id="2" name="Picture 1" descr="PIAS.png">
          <a:extLst>
            <a:ext uri="{FF2B5EF4-FFF2-40B4-BE49-F238E27FC236}">
              <a16:creationId xmlns:a16="http://schemas.microsoft.com/office/drawing/2014/main" id="{37802704-4F82-4C53-BC93-67DF5FDF84E4}"/>
            </a:ext>
          </a:extLst>
        </xdr:cNvPr>
        <xdr:cNvPicPr>
          <a:picLocks noChangeAspect="1"/>
        </xdr:cNvPicPr>
      </xdr:nvPicPr>
      <xdr:blipFill>
        <a:blip xmlns:r="http://schemas.openxmlformats.org/officeDocument/2006/relationships" r:embed="rId1" cstate="print"/>
        <a:stretch>
          <a:fillRect/>
        </a:stretch>
      </xdr:blipFill>
      <xdr:spPr>
        <a:xfrm>
          <a:off x="5197153" y="31151"/>
          <a:ext cx="1233492" cy="54761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101278</xdr:colOff>
      <xdr:row>0</xdr:row>
      <xdr:rowOff>31151</xdr:rowOff>
    </xdr:from>
    <xdr:to>
      <xdr:col>2</xdr:col>
      <xdr:colOff>1334770</xdr:colOff>
      <xdr:row>3</xdr:row>
      <xdr:rowOff>35836</xdr:rowOff>
    </xdr:to>
    <xdr:pic>
      <xdr:nvPicPr>
        <xdr:cNvPr id="2" name="Picture 1" descr="PIAS.png">
          <a:extLst>
            <a:ext uri="{FF2B5EF4-FFF2-40B4-BE49-F238E27FC236}">
              <a16:creationId xmlns:a16="http://schemas.microsoft.com/office/drawing/2014/main" id="{4041768C-3155-4734-AD75-256D688314E3}"/>
            </a:ext>
          </a:extLst>
        </xdr:cNvPr>
        <xdr:cNvPicPr>
          <a:picLocks noChangeAspect="1"/>
        </xdr:cNvPicPr>
      </xdr:nvPicPr>
      <xdr:blipFill>
        <a:blip xmlns:r="http://schemas.openxmlformats.org/officeDocument/2006/relationships" r:embed="rId1" cstate="print"/>
        <a:stretch>
          <a:fillRect/>
        </a:stretch>
      </xdr:blipFill>
      <xdr:spPr>
        <a:xfrm>
          <a:off x="5193343" y="29246"/>
          <a:ext cx="1237302" cy="54951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101278</xdr:colOff>
      <xdr:row>0</xdr:row>
      <xdr:rowOff>31151</xdr:rowOff>
    </xdr:from>
    <xdr:to>
      <xdr:col>2</xdr:col>
      <xdr:colOff>1334770</xdr:colOff>
      <xdr:row>3</xdr:row>
      <xdr:rowOff>35836</xdr:rowOff>
    </xdr:to>
    <xdr:pic>
      <xdr:nvPicPr>
        <xdr:cNvPr id="2" name="Picture 1" descr="PIAS.png">
          <a:extLst>
            <a:ext uri="{FF2B5EF4-FFF2-40B4-BE49-F238E27FC236}">
              <a16:creationId xmlns:a16="http://schemas.microsoft.com/office/drawing/2014/main" id="{164B3B55-680C-46F9-9331-F9413F9F521B}"/>
            </a:ext>
          </a:extLst>
        </xdr:cNvPr>
        <xdr:cNvPicPr>
          <a:picLocks noChangeAspect="1"/>
        </xdr:cNvPicPr>
      </xdr:nvPicPr>
      <xdr:blipFill>
        <a:blip xmlns:r="http://schemas.openxmlformats.org/officeDocument/2006/relationships" r:embed="rId1" cstate="print"/>
        <a:stretch>
          <a:fillRect/>
        </a:stretch>
      </xdr:blipFill>
      <xdr:spPr>
        <a:xfrm>
          <a:off x="5193343" y="29246"/>
          <a:ext cx="1237302" cy="54951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101278</xdr:colOff>
      <xdr:row>0</xdr:row>
      <xdr:rowOff>31151</xdr:rowOff>
    </xdr:from>
    <xdr:to>
      <xdr:col>2</xdr:col>
      <xdr:colOff>1334770</xdr:colOff>
      <xdr:row>3</xdr:row>
      <xdr:rowOff>35836</xdr:rowOff>
    </xdr:to>
    <xdr:pic>
      <xdr:nvPicPr>
        <xdr:cNvPr id="2" name="Picture 1" descr="PIAS.png">
          <a:extLst>
            <a:ext uri="{FF2B5EF4-FFF2-40B4-BE49-F238E27FC236}">
              <a16:creationId xmlns:a16="http://schemas.microsoft.com/office/drawing/2014/main" id="{4B9B2D4B-2961-4113-91EE-B9F5BD783D7C}"/>
            </a:ext>
          </a:extLst>
        </xdr:cNvPr>
        <xdr:cNvPicPr>
          <a:picLocks noChangeAspect="1"/>
        </xdr:cNvPicPr>
      </xdr:nvPicPr>
      <xdr:blipFill>
        <a:blip xmlns:r="http://schemas.openxmlformats.org/officeDocument/2006/relationships" r:embed="rId1" cstate="print"/>
        <a:stretch>
          <a:fillRect/>
        </a:stretch>
      </xdr:blipFill>
      <xdr:spPr>
        <a:xfrm>
          <a:off x="5193343" y="29246"/>
          <a:ext cx="1237302" cy="54951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showGridLines="0" zoomScale="70" zoomScaleNormal="70" workbookViewId="0">
      <selection activeCell="A2" sqref="A2"/>
    </sheetView>
  </sheetViews>
  <sheetFormatPr defaultRowHeight="14.5" x14ac:dyDescent="0.35"/>
  <sheetData>
    <row r="1" spans="1:10" x14ac:dyDescent="0.35">
      <c r="A1" s="1"/>
      <c r="B1" s="1"/>
      <c r="C1" s="1"/>
      <c r="D1" s="1"/>
      <c r="E1" s="1"/>
      <c r="F1" s="1"/>
      <c r="G1" s="1"/>
      <c r="H1" s="1"/>
      <c r="I1" s="1"/>
      <c r="J1" s="1"/>
    </row>
    <row r="2" spans="1:10" x14ac:dyDescent="0.35">
      <c r="A2" s="1"/>
      <c r="B2" s="1"/>
      <c r="C2" s="1"/>
      <c r="D2" s="1"/>
      <c r="E2" s="1"/>
      <c r="F2" s="1"/>
      <c r="G2" s="1"/>
      <c r="H2" s="1"/>
      <c r="I2" s="1"/>
      <c r="J2" s="1"/>
    </row>
    <row r="3" spans="1:10" ht="17.5" x14ac:dyDescent="0.35">
      <c r="A3" s="94" t="s">
        <v>0</v>
      </c>
      <c r="B3" s="94"/>
      <c r="C3" s="94"/>
      <c r="D3" s="94"/>
      <c r="E3" s="94"/>
      <c r="F3" s="94"/>
      <c r="G3" s="94"/>
      <c r="H3" s="94"/>
      <c r="I3" s="94"/>
      <c r="J3" s="94"/>
    </row>
    <row r="4" spans="1:10" ht="17.5" x14ac:dyDescent="0.35">
      <c r="A4" s="94" t="s">
        <v>1</v>
      </c>
      <c r="B4" s="94"/>
      <c r="C4" s="94"/>
      <c r="D4" s="94"/>
      <c r="E4" s="94"/>
      <c r="F4" s="94"/>
      <c r="G4" s="94"/>
      <c r="H4" s="94"/>
      <c r="I4" s="94"/>
      <c r="J4" s="94"/>
    </row>
    <row r="5" spans="1:10" x14ac:dyDescent="0.35">
      <c r="A5" s="1"/>
      <c r="B5" s="1"/>
      <c r="C5" s="1"/>
      <c r="D5" s="1"/>
      <c r="E5" s="1"/>
      <c r="F5" s="1"/>
      <c r="G5" s="1"/>
      <c r="H5" s="1"/>
      <c r="I5" s="1"/>
      <c r="J5" s="1"/>
    </row>
    <row r="6" spans="1:10" x14ac:dyDescent="0.35">
      <c r="A6" s="1"/>
      <c r="B6" s="1"/>
      <c r="C6" s="1"/>
      <c r="D6" s="1"/>
      <c r="E6" s="1"/>
      <c r="F6" s="1"/>
      <c r="G6" s="1"/>
      <c r="H6" s="1"/>
      <c r="I6" s="1"/>
      <c r="J6" s="1"/>
    </row>
    <row r="7" spans="1:10" x14ac:dyDescent="0.35">
      <c r="A7" s="1"/>
      <c r="B7" s="1"/>
      <c r="C7" s="1"/>
      <c r="D7" s="1"/>
      <c r="E7" s="1"/>
      <c r="F7" s="1"/>
      <c r="G7" s="1"/>
      <c r="H7" s="1"/>
      <c r="I7" s="1"/>
      <c r="J7" s="1"/>
    </row>
    <row r="8" spans="1:10" x14ac:dyDescent="0.35">
      <c r="A8" s="1"/>
      <c r="B8" s="1"/>
      <c r="C8" s="1"/>
      <c r="D8" s="1"/>
      <c r="E8" s="1"/>
      <c r="F8" s="1"/>
      <c r="G8" s="1"/>
      <c r="H8" s="1"/>
      <c r="I8" s="1"/>
      <c r="J8" s="1"/>
    </row>
    <row r="9" spans="1:10" x14ac:dyDescent="0.35">
      <c r="A9" s="1"/>
      <c r="B9" s="1"/>
      <c r="C9" s="1"/>
      <c r="D9" s="1"/>
      <c r="E9" s="1"/>
      <c r="F9" s="1"/>
      <c r="G9" s="1"/>
      <c r="H9" s="1"/>
      <c r="I9" s="1"/>
      <c r="J9" s="1"/>
    </row>
    <row r="10" spans="1:10" x14ac:dyDescent="0.35">
      <c r="A10" s="1"/>
      <c r="B10" s="1"/>
      <c r="C10" s="1"/>
      <c r="D10" s="1"/>
      <c r="E10" s="1"/>
      <c r="F10" s="1"/>
      <c r="G10" s="1"/>
      <c r="H10" s="1"/>
      <c r="I10" s="1"/>
      <c r="J10" s="1"/>
    </row>
    <row r="11" spans="1:10" x14ac:dyDescent="0.35">
      <c r="A11" s="1"/>
      <c r="B11" s="1"/>
      <c r="C11" s="1"/>
      <c r="D11" s="1"/>
      <c r="E11" s="1"/>
      <c r="F11" s="1"/>
      <c r="G11" s="1"/>
      <c r="H11" s="1"/>
      <c r="I11" s="1"/>
      <c r="J11" s="1"/>
    </row>
    <row r="12" spans="1:10" x14ac:dyDescent="0.35">
      <c r="A12" s="1"/>
      <c r="B12" s="1"/>
      <c r="C12" s="1"/>
      <c r="D12" s="1"/>
      <c r="E12" s="1"/>
      <c r="F12" s="1"/>
      <c r="G12" s="1"/>
      <c r="H12" s="1"/>
      <c r="I12" s="1"/>
      <c r="J12" s="1"/>
    </row>
    <row r="13" spans="1:10" x14ac:dyDescent="0.35">
      <c r="A13" s="1"/>
      <c r="B13" s="1"/>
      <c r="C13" s="1"/>
      <c r="D13" s="1"/>
      <c r="E13" s="1"/>
      <c r="F13" s="1"/>
      <c r="G13" s="1"/>
      <c r="H13" s="1"/>
      <c r="I13" s="1"/>
      <c r="J13" s="1"/>
    </row>
    <row r="14" spans="1:10" x14ac:dyDescent="0.35">
      <c r="A14" s="1"/>
      <c r="B14" s="1"/>
      <c r="C14" s="1"/>
      <c r="D14" s="1"/>
      <c r="E14" s="1"/>
      <c r="F14" s="1"/>
      <c r="G14" s="1"/>
      <c r="H14" s="1"/>
      <c r="I14" s="1"/>
      <c r="J14" s="1"/>
    </row>
    <row r="15" spans="1:10" x14ac:dyDescent="0.35">
      <c r="A15" s="1"/>
      <c r="B15" s="1"/>
      <c r="C15" s="1"/>
      <c r="D15" s="1"/>
      <c r="E15" s="1"/>
      <c r="F15" s="1"/>
      <c r="G15" s="1"/>
      <c r="H15" s="1"/>
      <c r="I15" s="1"/>
      <c r="J15" s="1"/>
    </row>
    <row r="16" spans="1:10" x14ac:dyDescent="0.35">
      <c r="A16" s="1"/>
      <c r="B16" s="1"/>
      <c r="C16" s="1"/>
      <c r="D16" s="1"/>
      <c r="E16" s="1"/>
      <c r="F16" s="1"/>
      <c r="G16" s="1"/>
      <c r="H16" s="1"/>
      <c r="I16" s="1"/>
      <c r="J16" s="1"/>
    </row>
    <row r="17" spans="1:10" x14ac:dyDescent="0.35">
      <c r="A17" s="1"/>
      <c r="B17" s="1"/>
      <c r="C17" s="1"/>
      <c r="D17" s="1"/>
      <c r="E17" s="1"/>
      <c r="F17" s="1"/>
      <c r="G17" s="1"/>
      <c r="H17" s="1"/>
      <c r="I17" s="1"/>
      <c r="J17" s="1"/>
    </row>
    <row r="18" spans="1:10" x14ac:dyDescent="0.35">
      <c r="A18" s="1"/>
      <c r="B18" s="1"/>
      <c r="C18" s="1"/>
      <c r="D18" s="1"/>
      <c r="E18" s="1"/>
      <c r="F18" s="1"/>
      <c r="G18" s="1"/>
      <c r="H18" s="1"/>
      <c r="I18" s="1"/>
      <c r="J18" s="1"/>
    </row>
    <row r="19" spans="1:10" x14ac:dyDescent="0.35">
      <c r="A19" s="1"/>
      <c r="B19" s="1"/>
      <c r="C19" s="1"/>
      <c r="D19" s="1"/>
      <c r="E19" s="1"/>
      <c r="F19" s="1"/>
      <c r="G19" s="1"/>
      <c r="H19" s="1"/>
      <c r="I19" s="1"/>
      <c r="J19" s="1"/>
    </row>
    <row r="20" spans="1:10" x14ac:dyDescent="0.35">
      <c r="A20" s="1"/>
      <c r="B20" s="1"/>
      <c r="C20" s="1"/>
      <c r="D20" s="1"/>
      <c r="E20" s="1"/>
      <c r="F20" s="1"/>
      <c r="G20" s="1"/>
      <c r="H20" s="1"/>
      <c r="I20" s="1"/>
      <c r="J20" s="1"/>
    </row>
    <row r="21" spans="1:10" x14ac:dyDescent="0.35">
      <c r="A21" s="1"/>
      <c r="B21" s="1"/>
      <c r="C21" s="1"/>
      <c r="D21" s="1"/>
      <c r="E21" s="1"/>
      <c r="F21" s="1"/>
      <c r="G21" s="1"/>
      <c r="H21" s="1"/>
      <c r="I21" s="1"/>
      <c r="J21" s="1"/>
    </row>
    <row r="22" spans="1:10" x14ac:dyDescent="0.35">
      <c r="A22" s="1"/>
      <c r="B22" s="1"/>
      <c r="C22" s="1"/>
      <c r="D22" s="1"/>
      <c r="E22" s="1"/>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row r="25" spans="1:10" x14ac:dyDescent="0.35">
      <c r="A25" s="1"/>
      <c r="B25" s="1"/>
      <c r="C25" s="1"/>
      <c r="D25" s="1"/>
      <c r="E25" s="1"/>
      <c r="F25" s="1"/>
      <c r="G25" s="1"/>
      <c r="H25" s="1"/>
      <c r="I25" s="1"/>
      <c r="J25" s="1"/>
    </row>
    <row r="26" spans="1:10" x14ac:dyDescent="0.35">
      <c r="A26" s="1"/>
      <c r="B26" s="1"/>
      <c r="C26" s="1"/>
      <c r="D26" s="1"/>
      <c r="E26" s="1"/>
      <c r="F26" s="1"/>
      <c r="G26" s="1"/>
      <c r="H26" s="1"/>
      <c r="I26" s="1"/>
      <c r="J26" s="1"/>
    </row>
    <row r="27" spans="1:10" x14ac:dyDescent="0.35">
      <c r="A27" s="1"/>
      <c r="B27" s="1"/>
      <c r="C27" s="1"/>
      <c r="D27" s="1"/>
      <c r="E27" s="1"/>
      <c r="F27" s="1"/>
      <c r="G27" s="1"/>
      <c r="H27" s="1"/>
      <c r="I27" s="1"/>
      <c r="J27" s="1"/>
    </row>
    <row r="28" spans="1:10" x14ac:dyDescent="0.35">
      <c r="A28" s="1"/>
      <c r="B28" s="1"/>
      <c r="C28" s="1"/>
      <c r="D28" s="1"/>
      <c r="E28" s="1"/>
      <c r="F28" s="1"/>
      <c r="G28" s="1"/>
      <c r="H28" s="1"/>
      <c r="I28" s="1"/>
      <c r="J28" s="1"/>
    </row>
    <row r="29" spans="1:10" x14ac:dyDescent="0.35">
      <c r="A29" s="1"/>
      <c r="B29" s="1"/>
      <c r="C29" s="1"/>
      <c r="D29" s="1"/>
      <c r="E29" s="1"/>
      <c r="F29" s="1"/>
      <c r="G29" s="1"/>
      <c r="H29" s="1"/>
      <c r="I29" s="1"/>
      <c r="J29" s="1"/>
    </row>
    <row r="30" spans="1:10" x14ac:dyDescent="0.35">
      <c r="A30" s="1"/>
      <c r="B30" s="1"/>
      <c r="C30" s="1"/>
      <c r="D30" s="1"/>
      <c r="E30" s="1"/>
      <c r="F30" s="1"/>
      <c r="G30" s="1"/>
      <c r="H30" s="1"/>
      <c r="I30" s="1"/>
      <c r="J30" s="1"/>
    </row>
    <row r="31" spans="1:10" x14ac:dyDescent="0.35">
      <c r="A31" s="1"/>
      <c r="B31" s="1"/>
      <c r="C31" s="1"/>
      <c r="D31" s="1"/>
      <c r="E31" s="1"/>
      <c r="F31" s="1"/>
      <c r="G31" s="1"/>
      <c r="H31" s="1"/>
      <c r="I31" s="1"/>
      <c r="J31" s="1"/>
    </row>
    <row r="32" spans="1:10" x14ac:dyDescent="0.35">
      <c r="A32" s="1"/>
      <c r="B32" s="1"/>
      <c r="C32" s="1"/>
      <c r="D32" s="1"/>
      <c r="E32" s="1"/>
      <c r="F32" s="1"/>
      <c r="G32" s="1"/>
      <c r="H32" s="1"/>
      <c r="I32" s="1"/>
      <c r="J32" s="1"/>
    </row>
    <row r="33" spans="1:10" x14ac:dyDescent="0.35">
      <c r="A33" s="1"/>
      <c r="B33" s="1"/>
      <c r="C33" s="1"/>
      <c r="D33" s="1"/>
      <c r="E33" s="1"/>
      <c r="F33" s="1"/>
      <c r="G33" s="1"/>
      <c r="H33" s="1"/>
      <c r="I33" s="1"/>
      <c r="J33" s="1"/>
    </row>
    <row r="34" spans="1:10" x14ac:dyDescent="0.35">
      <c r="A34" s="1"/>
      <c r="B34" s="1"/>
      <c r="C34" s="1"/>
      <c r="D34" s="1"/>
      <c r="E34" s="1"/>
      <c r="F34" s="1"/>
      <c r="G34" s="1"/>
      <c r="H34" s="1"/>
      <c r="I34" s="1"/>
      <c r="J34" s="1"/>
    </row>
    <row r="35" spans="1:10" x14ac:dyDescent="0.35">
      <c r="A35" s="1"/>
      <c r="B35" s="1"/>
      <c r="C35" s="1"/>
      <c r="D35" s="1"/>
      <c r="E35" s="1"/>
      <c r="F35" s="1"/>
      <c r="G35" s="1"/>
      <c r="H35" s="1"/>
      <c r="I35" s="1"/>
      <c r="J35" s="1"/>
    </row>
    <row r="36" spans="1:10" x14ac:dyDescent="0.35">
      <c r="A36" s="1"/>
      <c r="B36" s="1"/>
      <c r="C36" s="1"/>
      <c r="D36" s="1"/>
      <c r="E36" s="1"/>
      <c r="F36" s="1"/>
      <c r="G36" s="1"/>
      <c r="H36" s="1"/>
      <c r="I36" s="1"/>
      <c r="J36" s="1"/>
    </row>
    <row r="37" spans="1:10" x14ac:dyDescent="0.35">
      <c r="A37" s="1"/>
      <c r="B37" s="1"/>
      <c r="C37" s="1"/>
      <c r="D37" s="1"/>
      <c r="E37" s="1"/>
      <c r="F37" s="1"/>
      <c r="G37" s="1"/>
      <c r="H37" s="1"/>
      <c r="I37" s="1"/>
      <c r="J37" s="1"/>
    </row>
    <row r="38" spans="1:10" x14ac:dyDescent="0.35">
      <c r="A38" s="1"/>
      <c r="B38" s="1"/>
      <c r="C38" s="1"/>
      <c r="D38" s="1"/>
      <c r="E38" s="1"/>
      <c r="F38" s="1"/>
      <c r="G38" s="1"/>
      <c r="H38" s="1"/>
      <c r="I38" s="1"/>
      <c r="J38" s="1"/>
    </row>
    <row r="39" spans="1:10" x14ac:dyDescent="0.35">
      <c r="A39" s="1"/>
      <c r="B39" s="1"/>
      <c r="C39" s="1"/>
      <c r="D39" s="1"/>
      <c r="E39" s="1"/>
      <c r="F39" s="1"/>
      <c r="G39" s="1"/>
      <c r="H39" s="1"/>
      <c r="I39" s="1"/>
      <c r="J39" s="1"/>
    </row>
    <row r="40" spans="1:10" x14ac:dyDescent="0.35">
      <c r="A40" s="1"/>
      <c r="B40" s="1"/>
      <c r="C40" s="1"/>
      <c r="D40" s="1"/>
      <c r="E40" s="1"/>
      <c r="F40" s="1"/>
      <c r="G40" s="1"/>
      <c r="H40" s="1"/>
      <c r="I40" s="1"/>
      <c r="J40" s="1"/>
    </row>
    <row r="41" spans="1:10" x14ac:dyDescent="0.35">
      <c r="A41" s="1"/>
      <c r="B41" s="1"/>
      <c r="C41" s="1"/>
      <c r="D41" s="1"/>
      <c r="E41" s="1"/>
      <c r="F41" s="1"/>
      <c r="G41" s="1"/>
      <c r="H41" s="1"/>
      <c r="I41" s="1"/>
      <c r="J41" s="1"/>
    </row>
    <row r="42" spans="1:10" x14ac:dyDescent="0.35">
      <c r="A42" s="1"/>
      <c r="B42" s="1"/>
      <c r="C42" s="1"/>
      <c r="D42" s="1"/>
      <c r="E42" s="1"/>
      <c r="F42" s="1"/>
      <c r="G42" s="1"/>
      <c r="H42" s="1"/>
      <c r="I42" s="1"/>
      <c r="J42" s="1"/>
    </row>
    <row r="43" spans="1:10" x14ac:dyDescent="0.35">
      <c r="A43" s="1"/>
      <c r="B43" s="1"/>
      <c r="C43" s="1"/>
      <c r="D43" s="1"/>
      <c r="E43" s="1"/>
      <c r="F43" s="1"/>
      <c r="G43" s="1"/>
      <c r="H43" s="1"/>
      <c r="I43" s="1"/>
      <c r="J43" s="1"/>
    </row>
    <row r="44" spans="1:10" x14ac:dyDescent="0.35">
      <c r="A44" s="1"/>
      <c r="B44" s="1"/>
      <c r="C44" s="1"/>
      <c r="D44" s="1"/>
      <c r="E44" s="1"/>
      <c r="F44" s="1"/>
      <c r="G44" s="1"/>
      <c r="H44" s="1"/>
      <c r="I44" s="1"/>
      <c r="J44" s="1"/>
    </row>
    <row r="45" spans="1:10" x14ac:dyDescent="0.35">
      <c r="A45" s="1"/>
      <c r="B45" s="1"/>
      <c r="C45" s="1"/>
      <c r="D45" s="1"/>
      <c r="E45" s="1"/>
      <c r="F45" s="1"/>
      <c r="G45" s="1"/>
      <c r="H45" s="1"/>
      <c r="I45" s="1"/>
      <c r="J45" s="1"/>
    </row>
    <row r="46" spans="1:10" x14ac:dyDescent="0.35">
      <c r="A46" s="1"/>
      <c r="B46" s="1"/>
      <c r="C46" s="1"/>
      <c r="D46" s="1"/>
      <c r="E46" s="1"/>
      <c r="F46" s="1"/>
      <c r="G46" s="1"/>
      <c r="H46" s="1"/>
      <c r="I46" s="1"/>
      <c r="J46" s="1"/>
    </row>
    <row r="47" spans="1:10" x14ac:dyDescent="0.35">
      <c r="A47" s="1"/>
      <c r="B47" s="1"/>
      <c r="C47" s="1"/>
      <c r="D47" s="1"/>
      <c r="E47" s="1"/>
      <c r="F47" s="1"/>
      <c r="G47" s="1"/>
      <c r="H47" s="1"/>
      <c r="I47" s="1"/>
      <c r="J47" s="1"/>
    </row>
    <row r="48" spans="1:10" x14ac:dyDescent="0.35">
      <c r="A48" s="1"/>
      <c r="B48" s="1"/>
      <c r="C48" s="1"/>
      <c r="D48" s="1"/>
      <c r="E48" s="1"/>
      <c r="F48" s="1"/>
      <c r="G48" s="1"/>
      <c r="H48" s="1"/>
      <c r="I48" s="1"/>
      <c r="J48" s="1"/>
    </row>
  </sheetData>
  <sheetProtection algorithmName="SHA-512" hashValue="rarld7KA7q8Xm1yPYCS942eCZESrI7eRm3abAtyPvLG9dOFKOpQpIcMczn6rTa6rKxs1oL03Wmt+DR7pnEagPg==" saltValue="dutR5IUFb6nr0MEo9JtxrA==" spinCount="100000" sheet="1" objects="1" scenarios="1"/>
  <mergeCells count="2">
    <mergeCell ref="A3:J3"/>
    <mergeCell ref="A4:J4"/>
  </mergeCells>
  <printOptions horizontalCentered="1" verticalCentered="1"/>
  <pageMargins left="0" right="0" top="0" bottom="0" header="0" footer="0"/>
  <pageSetup paperSize="9" orientation="portrait"/>
  <headerFooter>
    <oddFooter>&amp;L_x000D_&amp;1#&amp;"Calibri"&amp;8&amp;K0000FF Internal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1"/>
  <sheetViews>
    <sheetView zoomScale="85" zoomScaleNormal="85" workbookViewId="0">
      <selection activeCell="C15" sqref="C15"/>
    </sheetView>
  </sheetViews>
  <sheetFormatPr defaultColWidth="34.1796875" defaultRowHeight="33" customHeight="1" x14ac:dyDescent="0.3"/>
  <cols>
    <col min="1" max="16384" width="34.1796875" style="2"/>
  </cols>
  <sheetData>
    <row r="1" spans="1:7" ht="43.5" customHeight="1" x14ac:dyDescent="0.3">
      <c r="A1" s="98" t="s">
        <v>2</v>
      </c>
      <c r="B1" s="99"/>
      <c r="C1" s="99"/>
      <c r="D1" s="100"/>
      <c r="E1" s="100"/>
    </row>
    <row r="3" spans="1:7" ht="23" x14ac:dyDescent="0.3">
      <c r="A3" s="101" t="s">
        <v>3</v>
      </c>
      <c r="B3" s="100"/>
      <c r="C3" s="100"/>
      <c r="D3" s="100"/>
      <c r="E3" s="100"/>
    </row>
    <row r="4" spans="1:7" s="3" customFormat="1" ht="16" thickBot="1" x14ac:dyDescent="0.4">
      <c r="A4" s="102" t="s">
        <v>4</v>
      </c>
      <c r="B4" s="102"/>
      <c r="C4" s="102"/>
      <c r="F4" s="4"/>
    </row>
    <row r="5" spans="1:7" s="3" customFormat="1" ht="38.25" customHeight="1" x14ac:dyDescent="0.35">
      <c r="A5" s="103" t="s">
        <v>129</v>
      </c>
      <c r="B5" s="104"/>
      <c r="C5" s="104"/>
      <c r="D5" s="104"/>
      <c r="E5" s="105"/>
    </row>
    <row r="6" spans="1:7" s="3" customFormat="1" ht="33.75" customHeight="1" x14ac:dyDescent="0.35">
      <c r="A6" s="106"/>
      <c r="B6" s="107"/>
      <c r="C6" s="107"/>
      <c r="D6" s="107"/>
      <c r="E6" s="108"/>
      <c r="G6" s="5"/>
    </row>
    <row r="7" spans="1:7" s="3" customFormat="1" ht="60" customHeight="1" x14ac:dyDescent="0.35">
      <c r="A7" s="106"/>
      <c r="B7" s="107"/>
      <c r="C7" s="107"/>
      <c r="D7" s="107"/>
      <c r="E7" s="108"/>
    </row>
    <row r="8" spans="1:7" s="6" customFormat="1" ht="62.25" customHeight="1" x14ac:dyDescent="0.35">
      <c r="A8" s="106"/>
      <c r="B8" s="107"/>
      <c r="C8" s="107"/>
      <c r="D8" s="107"/>
      <c r="E8" s="108"/>
    </row>
    <row r="9" spans="1:7" s="6" customFormat="1" ht="3" customHeight="1" x14ac:dyDescent="0.35">
      <c r="A9" s="7"/>
      <c r="B9" s="8"/>
      <c r="C9" s="8"/>
      <c r="D9" s="8"/>
      <c r="E9" s="9"/>
    </row>
    <row r="10" spans="1:7" s="3" customFormat="1" ht="16" thickBot="1" x14ac:dyDescent="0.4">
      <c r="A10" s="95" t="s">
        <v>130</v>
      </c>
      <c r="B10" s="96"/>
      <c r="C10" s="96"/>
      <c r="D10" s="96"/>
      <c r="E10" s="97"/>
    </row>
    <row r="11" spans="1:7" s="3" customFormat="1" ht="15.5" x14ac:dyDescent="0.35"/>
  </sheetData>
  <sheetProtection algorithmName="SHA-512" hashValue="+VCMHgVVkno26Kdo9E+nVywjwULq9bUM3S/UKr9BCbAjCB78PeRPZHFOXfBH04uMwEJ0ELX5DZpIW1ey10ykEQ==" saltValue="UJ/77qWBl9F+/JIng5kDpg==" spinCount="100000" sheet="1" objects="1" scenarios="1"/>
  <mergeCells count="5">
    <mergeCell ref="A10:E10"/>
    <mergeCell ref="A1:E1"/>
    <mergeCell ref="A3:E3"/>
    <mergeCell ref="A4:C4"/>
    <mergeCell ref="A5:E8"/>
  </mergeCells>
  <printOptions horizontalCentered="1" verticalCentered="1"/>
  <pageMargins left="0" right="0" top="0" bottom="0" header="0" footer="0"/>
  <pageSetup paperSize="9" scale="84" orientation="landscape" r:id="rId1"/>
  <headerFooter>
    <oddFooter>&amp;L_x000D_&amp;1#&amp;"Calibri"&amp;8&amp;K0000FF 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D5"/>
  <sheetViews>
    <sheetView showGridLines="0" tabSelected="1" zoomScale="75" zoomScaleNormal="75" workbookViewId="0"/>
  </sheetViews>
  <sheetFormatPr defaultColWidth="8.81640625" defaultRowHeight="14.5" x14ac:dyDescent="0.35"/>
  <cols>
    <col min="1" max="1" width="12.81640625" style="10" bestFit="1" customWidth="1"/>
    <col min="2" max="2" width="25.81640625" style="10" bestFit="1" customWidth="1"/>
    <col min="3" max="3" width="28.36328125" style="10" customWidth="1"/>
    <col min="4" max="4" width="118" style="10" bestFit="1" customWidth="1"/>
    <col min="5" max="16384" width="8.81640625" style="10"/>
  </cols>
  <sheetData>
    <row r="2" spans="1:4" x14ac:dyDescent="0.35">
      <c r="A2" s="31" t="s">
        <v>21</v>
      </c>
      <c r="B2" s="31" t="s">
        <v>23</v>
      </c>
      <c r="C2" s="31" t="s">
        <v>75</v>
      </c>
      <c r="D2" s="31" t="s">
        <v>24</v>
      </c>
    </row>
    <row r="3" spans="1:4" s="37" customFormat="1" ht="82" customHeight="1" x14ac:dyDescent="0.35">
      <c r="A3" s="28" t="s">
        <v>58</v>
      </c>
      <c r="B3" s="20" t="s">
        <v>60</v>
      </c>
      <c r="C3" s="20" t="s">
        <v>76</v>
      </c>
      <c r="D3" s="21" t="s">
        <v>118</v>
      </c>
    </row>
    <row r="4" spans="1:4" ht="159.5" x14ac:dyDescent="0.35">
      <c r="A4" s="32" t="s">
        <v>61</v>
      </c>
      <c r="B4" s="33" t="s">
        <v>62</v>
      </c>
      <c r="C4" s="33" t="s">
        <v>77</v>
      </c>
      <c r="D4" s="34" t="s">
        <v>124</v>
      </c>
    </row>
    <row r="5" spans="1:4" ht="81" customHeight="1" x14ac:dyDescent="0.35">
      <c r="A5" s="11" t="s">
        <v>70</v>
      </c>
      <c r="B5" s="12" t="s">
        <v>71</v>
      </c>
      <c r="C5" s="12" t="s">
        <v>77</v>
      </c>
      <c r="D5" s="34" t="s">
        <v>125</v>
      </c>
    </row>
  </sheetData>
  <sheetProtection algorithmName="SHA-512" hashValue="+IAFsfrCsdM89IV6x6NAjKQJMPLjhmMr/uPOLdway05iYPqaL42Jnlqf/YaLkwKFf0ghYazzg0c1ILvrRwm8kQ==" saltValue="6SY+/9AzO/YKrj9gO2yaZA==" spinCount="100000" sheet="1" objects="1" scenarios="1"/>
  <pageMargins left="0.7" right="0.7" top="0.75" bottom="0.75" header="0.3" footer="0.3"/>
  <pageSetup paperSize="9" orientation="landscape"/>
  <headerFooter>
    <oddFooter>&amp;L_x000D_&amp;1#&amp;"Calibri"&amp;8&amp;K0000FF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28"/>
  <sheetViews>
    <sheetView showGridLines="0" zoomScale="75" zoomScaleNormal="75" workbookViewId="0">
      <pane xSplit="1" ySplit="5" topLeftCell="B6" activePane="bottomRight" state="frozen"/>
      <selection pane="topRight" activeCell="B1" sqref="B1"/>
      <selection pane="bottomLeft" activeCell="A6" sqref="A6"/>
      <selection pane="bottomRight" activeCell="B6" sqref="B6"/>
    </sheetView>
  </sheetViews>
  <sheetFormatPr defaultColWidth="8.81640625" defaultRowHeight="14.5" x14ac:dyDescent="0.35"/>
  <cols>
    <col min="1" max="1" width="34.453125" style="10" customWidth="1"/>
    <col min="2" max="2" width="61.1796875" style="10" customWidth="1"/>
    <col min="3" max="4" width="64.81640625" style="10" customWidth="1"/>
    <col min="5" max="16384" width="8.81640625" style="10"/>
  </cols>
  <sheetData>
    <row r="1" spans="1:4" x14ac:dyDescent="0.35">
      <c r="A1" s="109" t="s">
        <v>5</v>
      </c>
      <c r="B1" s="110"/>
      <c r="C1" s="110"/>
      <c r="D1" s="110"/>
    </row>
    <row r="2" spans="1:4" x14ac:dyDescent="0.35">
      <c r="A2" s="111"/>
      <c r="B2" s="112"/>
      <c r="C2" s="112"/>
      <c r="D2" s="112"/>
    </row>
    <row r="3" spans="1:4" ht="20.5" customHeight="1" x14ac:dyDescent="0.35">
      <c r="A3" s="111"/>
      <c r="B3" s="112"/>
      <c r="C3" s="112"/>
      <c r="D3" s="112"/>
    </row>
    <row r="4" spans="1:4" x14ac:dyDescent="0.35">
      <c r="A4" s="43" t="s">
        <v>6</v>
      </c>
      <c r="B4" s="44" t="s">
        <v>58</v>
      </c>
      <c r="C4" s="44" t="s">
        <v>70</v>
      </c>
      <c r="D4" s="44" t="s">
        <v>61</v>
      </c>
    </row>
    <row r="5" spans="1:4" s="13" customFormat="1" ht="29" x14ac:dyDescent="0.35">
      <c r="A5" s="45" t="s">
        <v>7</v>
      </c>
      <c r="B5" s="46" t="s">
        <v>60</v>
      </c>
      <c r="C5" s="31" t="s">
        <v>71</v>
      </c>
      <c r="D5" s="31" t="s">
        <v>62</v>
      </c>
    </row>
    <row r="6" spans="1:4" x14ac:dyDescent="0.35">
      <c r="A6" s="22" t="s">
        <v>8</v>
      </c>
      <c r="B6" s="23" t="s">
        <v>9</v>
      </c>
      <c r="C6" s="23" t="s">
        <v>10</v>
      </c>
      <c r="D6" s="23" t="s">
        <v>10</v>
      </c>
    </row>
    <row r="7" spans="1:4" ht="13.75" customHeight="1" x14ac:dyDescent="0.35">
      <c r="A7" s="22" t="s">
        <v>75</v>
      </c>
      <c r="B7" s="23" t="s">
        <v>120</v>
      </c>
      <c r="C7" s="49" t="s">
        <v>121</v>
      </c>
      <c r="D7" s="49" t="s">
        <v>121</v>
      </c>
    </row>
    <row r="8" spans="1:4" ht="82" customHeight="1" x14ac:dyDescent="0.35">
      <c r="A8" s="11" t="s">
        <v>11</v>
      </c>
      <c r="B8" s="16" t="s">
        <v>28</v>
      </c>
      <c r="C8" s="14" t="s">
        <v>110</v>
      </c>
      <c r="D8" s="14" t="s">
        <v>56</v>
      </c>
    </row>
    <row r="9" spans="1:4" x14ac:dyDescent="0.35">
      <c r="A9" s="11" t="s">
        <v>12</v>
      </c>
      <c r="B9" s="12" t="s">
        <v>29</v>
      </c>
      <c r="C9" s="12" t="s">
        <v>111</v>
      </c>
      <c r="D9" s="12" t="s">
        <v>50</v>
      </c>
    </row>
    <row r="10" spans="1:4" ht="120.65" customHeight="1" x14ac:dyDescent="0.35">
      <c r="A10" s="11" t="s">
        <v>13</v>
      </c>
      <c r="B10" s="20" t="s">
        <v>51</v>
      </c>
      <c r="C10" s="14" t="s">
        <v>100</v>
      </c>
      <c r="D10" s="14" t="s">
        <v>63</v>
      </c>
    </row>
    <row r="11" spans="1:4" ht="19.5" customHeight="1" x14ac:dyDescent="0.35">
      <c r="A11" s="24" t="s">
        <v>39</v>
      </c>
      <c r="B11" s="20" t="s">
        <v>27</v>
      </c>
      <c r="C11" s="20" t="s">
        <v>74</v>
      </c>
      <c r="D11" s="20" t="s">
        <v>42</v>
      </c>
    </row>
    <row r="12" spans="1:4" ht="43.5" x14ac:dyDescent="0.35">
      <c r="A12" s="11" t="s">
        <v>47</v>
      </c>
      <c r="B12" s="25" t="s">
        <v>49</v>
      </c>
      <c r="C12" s="19" t="s">
        <v>72</v>
      </c>
      <c r="D12" s="19" t="s">
        <v>48</v>
      </c>
    </row>
    <row r="13" spans="1:4" ht="59.4" customHeight="1" x14ac:dyDescent="0.35">
      <c r="A13" s="11" t="s">
        <v>54</v>
      </c>
      <c r="B13" s="35" t="s">
        <v>53</v>
      </c>
      <c r="C13" s="35" t="s">
        <v>73</v>
      </c>
      <c r="D13" s="36" t="s">
        <v>52</v>
      </c>
    </row>
    <row r="14" spans="1:4" ht="195" customHeight="1" x14ac:dyDescent="0.35">
      <c r="A14" s="11" t="s">
        <v>16</v>
      </c>
      <c r="B14" s="25" t="s">
        <v>40</v>
      </c>
      <c r="C14" s="19" t="s">
        <v>119</v>
      </c>
      <c r="D14" s="19" t="s">
        <v>43</v>
      </c>
    </row>
    <row r="15" spans="1:4" ht="29" x14ac:dyDescent="0.35">
      <c r="A15" s="15" t="s">
        <v>30</v>
      </c>
      <c r="B15" s="48" t="s">
        <v>103</v>
      </c>
      <c r="C15" s="14" t="s">
        <v>104</v>
      </c>
      <c r="D15" s="48" t="s">
        <v>103</v>
      </c>
    </row>
    <row r="16" spans="1:4" ht="132" customHeight="1" x14ac:dyDescent="0.35">
      <c r="A16" s="15" t="s">
        <v>31</v>
      </c>
      <c r="B16" s="20" t="s">
        <v>105</v>
      </c>
      <c r="C16" s="20" t="s">
        <v>112</v>
      </c>
      <c r="D16" s="20" t="s">
        <v>106</v>
      </c>
    </row>
    <row r="17" spans="1:8" x14ac:dyDescent="0.35">
      <c r="A17" s="11" t="s">
        <v>15</v>
      </c>
      <c r="B17" s="26" t="s">
        <v>19</v>
      </c>
      <c r="C17" s="20" t="s">
        <v>35</v>
      </c>
      <c r="D17" s="20" t="s">
        <v>35</v>
      </c>
    </row>
    <row r="18" spans="1:8" ht="72.5" x14ac:dyDescent="0.35">
      <c r="A18" s="27" t="s">
        <v>38</v>
      </c>
      <c r="B18" s="20" t="s">
        <v>34</v>
      </c>
      <c r="C18" s="20" t="s">
        <v>107</v>
      </c>
      <c r="D18" s="20" t="s">
        <v>64</v>
      </c>
    </row>
    <row r="19" spans="1:8" x14ac:dyDescent="0.35">
      <c r="A19" s="11" t="s">
        <v>57</v>
      </c>
      <c r="B19" s="12" t="s">
        <v>33</v>
      </c>
      <c r="C19" s="16" t="s">
        <v>37</v>
      </c>
      <c r="D19" s="16" t="s">
        <v>37</v>
      </c>
    </row>
    <row r="20" spans="1:8" ht="34" customHeight="1" x14ac:dyDescent="0.35">
      <c r="A20" s="11" t="s">
        <v>14</v>
      </c>
      <c r="B20" s="17" t="s">
        <v>36</v>
      </c>
      <c r="C20" s="20" t="s">
        <v>108</v>
      </c>
      <c r="D20" s="20" t="s">
        <v>65</v>
      </c>
    </row>
    <row r="21" spans="1:8" ht="43" customHeight="1" x14ac:dyDescent="0.35">
      <c r="A21" s="27" t="s">
        <v>55</v>
      </c>
      <c r="B21" s="14" t="s">
        <v>35</v>
      </c>
      <c r="C21" s="17" t="s">
        <v>35</v>
      </c>
      <c r="D21" s="17" t="s">
        <v>44</v>
      </c>
    </row>
    <row r="22" spans="1:8" ht="48.65" customHeight="1" x14ac:dyDescent="0.35">
      <c r="A22" s="27" t="s">
        <v>45</v>
      </c>
      <c r="B22" s="14" t="s">
        <v>35</v>
      </c>
      <c r="C22" s="17" t="s">
        <v>35</v>
      </c>
      <c r="D22" s="17" t="s">
        <v>66</v>
      </c>
    </row>
    <row r="23" spans="1:8" ht="48.65" customHeight="1" x14ac:dyDescent="0.35">
      <c r="A23" s="27" t="s">
        <v>46</v>
      </c>
      <c r="B23" s="14" t="s">
        <v>35</v>
      </c>
      <c r="C23" s="17" t="s">
        <v>102</v>
      </c>
      <c r="D23" s="17" t="s">
        <v>67</v>
      </c>
    </row>
    <row r="24" spans="1:8" ht="98.15" customHeight="1" x14ac:dyDescent="0.35">
      <c r="A24" s="11" t="s">
        <v>18</v>
      </c>
      <c r="B24" s="18" t="s">
        <v>32</v>
      </c>
      <c r="C24" s="21" t="s">
        <v>101</v>
      </c>
      <c r="D24" s="21" t="s">
        <v>68</v>
      </c>
    </row>
    <row r="25" spans="1:8" ht="237.65" customHeight="1" x14ac:dyDescent="0.35">
      <c r="A25" s="28" t="s">
        <v>17</v>
      </c>
      <c r="B25" s="21" t="s">
        <v>41</v>
      </c>
      <c r="C25" s="21" t="s">
        <v>109</v>
      </c>
      <c r="D25" s="21" t="s">
        <v>69</v>
      </c>
      <c r="G25" s="92"/>
      <c r="H25" s="92"/>
    </row>
    <row r="26" spans="1:8" ht="54.65" customHeight="1" x14ac:dyDescent="0.35">
      <c r="A26" s="30" t="s">
        <v>59</v>
      </c>
      <c r="B26" s="29" t="s">
        <v>97</v>
      </c>
      <c r="C26" s="29" t="s">
        <v>98</v>
      </c>
      <c r="D26" s="29" t="s">
        <v>99</v>
      </c>
      <c r="G26" s="93"/>
      <c r="H26" s="92"/>
    </row>
    <row r="27" spans="1:8" x14ac:dyDescent="0.35">
      <c r="G27" s="92"/>
      <c r="H27" s="92"/>
    </row>
    <row r="28" spans="1:8" x14ac:dyDescent="0.35">
      <c r="G28" s="92"/>
      <c r="H28" s="92"/>
    </row>
  </sheetData>
  <sheetProtection algorithmName="SHA-512" hashValue="0a1/3FFDnDQJ5ru+jfbGE0Kf+aVMTiFK+FecIhSK13g+t9OmbSp/XsXPnYzv/KdoR+ialk0NaZ4pRsiw3TbkKA==" saltValue="eXasQBbLstMlpJgl+jK68g==" spinCount="100000" sheet="1" objects="1" scenarios="1"/>
  <mergeCells count="1">
    <mergeCell ref="A1:D3"/>
  </mergeCells>
  <printOptions horizontalCentered="1" verticalCentered="1"/>
  <pageMargins left="0" right="0" top="0" bottom="0" header="0" footer="0"/>
  <pageSetup paperSize="8" scale="60" orientation="landscape"/>
  <headerFooter>
    <oddFooter>&amp;L_x000D_&amp;1#&amp;"Calibri"&amp;8&amp;K0000FF Internal</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11586-C9B3-4C70-AA17-6C481B4B06F3}">
  <dimension ref="A1:Q54"/>
  <sheetViews>
    <sheetView zoomScale="75" zoomScaleNormal="75" workbookViewId="0">
      <selection activeCell="C31" sqref="C31"/>
    </sheetView>
  </sheetViews>
  <sheetFormatPr defaultColWidth="8.90625" defaultRowHeight="14.5" x14ac:dyDescent="0.35"/>
  <cols>
    <col min="1" max="1" width="54.36328125" style="38" customWidth="1"/>
    <col min="2" max="2" width="20" style="38" bestFit="1" customWidth="1"/>
    <col min="3" max="3" width="20.54296875" style="38" customWidth="1"/>
    <col min="4" max="4" width="8.90625" style="38"/>
    <col min="5" max="5" width="35.90625" style="38" customWidth="1"/>
    <col min="6" max="6" width="8.90625" style="38" customWidth="1"/>
    <col min="7" max="7" width="54.54296875" style="38" bestFit="1" customWidth="1"/>
    <col min="8" max="9" width="20" style="38" bestFit="1" customWidth="1"/>
    <col min="10" max="10" width="8.90625" style="38" customWidth="1"/>
    <col min="11" max="11" width="24.1796875" style="38" customWidth="1"/>
    <col min="12" max="17" width="8.90625" style="38" customWidth="1"/>
    <col min="18" max="16384" width="8.90625" style="38"/>
  </cols>
  <sheetData>
    <row r="1" spans="1:17" ht="14.4" customHeight="1" x14ac:dyDescent="0.35">
      <c r="A1" s="113" t="s">
        <v>22</v>
      </c>
      <c r="B1" s="113"/>
      <c r="C1" s="113"/>
      <c r="D1" s="39"/>
      <c r="E1" s="39"/>
      <c r="F1" s="39"/>
      <c r="G1" s="39"/>
      <c r="H1" s="39"/>
      <c r="I1" s="39"/>
      <c r="J1" s="39"/>
      <c r="K1" s="39"/>
      <c r="L1" s="39"/>
      <c r="M1" s="39"/>
      <c r="N1" s="39"/>
      <c r="O1" s="39"/>
      <c r="P1" s="39"/>
      <c r="Q1" s="39"/>
    </row>
    <row r="2" spans="1:17" ht="14.4" customHeight="1" x14ac:dyDescent="0.35">
      <c r="A2" s="113"/>
      <c r="B2" s="113"/>
      <c r="C2" s="113"/>
      <c r="D2" s="39"/>
      <c r="E2" s="39"/>
      <c r="F2" s="39"/>
      <c r="G2" s="39"/>
      <c r="H2" s="39"/>
      <c r="I2" s="39"/>
      <c r="J2" s="39"/>
      <c r="K2" s="39"/>
      <c r="L2" s="39"/>
      <c r="M2" s="39"/>
      <c r="N2" s="39"/>
      <c r="O2" s="39"/>
      <c r="P2" s="39"/>
      <c r="Q2" s="39"/>
    </row>
    <row r="3" spans="1:17" ht="14.4" customHeight="1" x14ac:dyDescent="0.35">
      <c r="A3" s="113"/>
      <c r="B3" s="113"/>
      <c r="C3" s="113"/>
      <c r="D3" s="39"/>
      <c r="E3" s="39"/>
      <c r="F3" s="39"/>
      <c r="G3" s="39"/>
      <c r="H3" s="39"/>
      <c r="I3" s="39"/>
      <c r="J3" s="39"/>
      <c r="K3" s="39"/>
      <c r="L3" s="39"/>
      <c r="M3" s="39"/>
      <c r="N3" s="39"/>
      <c r="O3" s="39"/>
      <c r="P3" s="39"/>
      <c r="Q3" s="39"/>
    </row>
    <row r="4" spans="1:17" ht="15" thickBot="1" x14ac:dyDescent="0.4"/>
    <row r="5" spans="1:17" ht="30.65" customHeight="1" thickBot="1" x14ac:dyDescent="0.4">
      <c r="A5" s="41" t="s">
        <v>95</v>
      </c>
      <c r="C5" s="47" t="s">
        <v>26</v>
      </c>
      <c r="E5" s="42" t="s">
        <v>93</v>
      </c>
    </row>
    <row r="6" spans="1:17" x14ac:dyDescent="0.35">
      <c r="A6" s="56" t="s">
        <v>21</v>
      </c>
      <c r="B6" s="57" t="s">
        <v>70</v>
      </c>
      <c r="C6" s="58" t="s">
        <v>61</v>
      </c>
      <c r="E6" s="120" t="s">
        <v>122</v>
      </c>
    </row>
    <row r="7" spans="1:17" ht="15" customHeight="1" thickBot="1" x14ac:dyDescent="0.4">
      <c r="A7" s="59" t="s">
        <v>20</v>
      </c>
      <c r="B7" s="60" t="s">
        <v>71</v>
      </c>
      <c r="C7" s="61" t="s">
        <v>62</v>
      </c>
      <c r="E7" s="121"/>
    </row>
    <row r="8" spans="1:17" x14ac:dyDescent="0.35">
      <c r="A8" s="62" t="s">
        <v>80</v>
      </c>
      <c r="B8" s="63">
        <v>5</v>
      </c>
      <c r="C8" s="64">
        <v>5</v>
      </c>
      <c r="E8" s="121"/>
    </row>
    <row r="9" spans="1:17" x14ac:dyDescent="0.35">
      <c r="A9" s="65" t="s">
        <v>81</v>
      </c>
      <c r="B9" s="52">
        <v>10</v>
      </c>
      <c r="C9" s="53">
        <v>10</v>
      </c>
      <c r="E9" s="121"/>
    </row>
    <row r="10" spans="1:17" x14ac:dyDescent="0.35">
      <c r="A10" s="65" t="s">
        <v>25</v>
      </c>
      <c r="B10" s="66">
        <v>50000</v>
      </c>
      <c r="C10" s="67">
        <v>50000</v>
      </c>
      <c r="E10" s="121"/>
    </row>
    <row r="11" spans="1:17" ht="15" thickBot="1" x14ac:dyDescent="0.4">
      <c r="A11" s="68" t="s">
        <v>78</v>
      </c>
      <c r="B11" s="69">
        <f>B10*B8</f>
        <v>250000</v>
      </c>
      <c r="C11" s="70">
        <f>C10*C8</f>
        <v>250000</v>
      </c>
      <c r="E11" s="121"/>
    </row>
    <row r="12" spans="1:17" ht="15" thickBot="1" x14ac:dyDescent="0.4">
      <c r="A12" s="114" t="s">
        <v>90</v>
      </c>
      <c r="B12" s="115"/>
      <c r="C12" s="116"/>
      <c r="E12" s="121"/>
    </row>
    <row r="13" spans="1:17" x14ac:dyDescent="0.35">
      <c r="A13" s="62" t="s">
        <v>79</v>
      </c>
      <c r="B13" s="71">
        <f>B10*0.1</f>
        <v>5000</v>
      </c>
      <c r="C13" s="72">
        <f>C10*0.1</f>
        <v>5000</v>
      </c>
      <c r="E13" s="121"/>
    </row>
    <row r="14" spans="1:17" x14ac:dyDescent="0.35">
      <c r="A14" s="65" t="s">
        <v>113</v>
      </c>
      <c r="B14" s="71">
        <v>0</v>
      </c>
      <c r="C14" s="72">
        <v>3883</v>
      </c>
      <c r="E14" s="121"/>
    </row>
    <row r="15" spans="1:17" x14ac:dyDescent="0.35">
      <c r="A15" s="65" t="s">
        <v>114</v>
      </c>
      <c r="B15" s="71">
        <f>B13+B14</f>
        <v>5000</v>
      </c>
      <c r="C15" s="72">
        <f>C13+C14</f>
        <v>8883</v>
      </c>
      <c r="E15" s="121"/>
    </row>
    <row r="16" spans="1:17" x14ac:dyDescent="0.35">
      <c r="A16" s="65" t="s">
        <v>16</v>
      </c>
      <c r="B16" s="71" t="s">
        <v>82</v>
      </c>
      <c r="C16" s="72" t="s">
        <v>82</v>
      </c>
      <c r="E16" s="121"/>
    </row>
    <row r="17" spans="1:5" x14ac:dyDescent="0.35">
      <c r="A17" s="65" t="s">
        <v>84</v>
      </c>
      <c r="B17" s="71">
        <f>(B9-1)*B13</f>
        <v>45000</v>
      </c>
      <c r="C17" s="72">
        <f>(C9-1)*C13</f>
        <v>45000</v>
      </c>
      <c r="E17" s="121"/>
    </row>
    <row r="18" spans="1:5" x14ac:dyDescent="0.35">
      <c r="A18" s="65" t="s">
        <v>115</v>
      </c>
      <c r="B18" s="71">
        <f>(B9-1)*B14</f>
        <v>0</v>
      </c>
      <c r="C18" s="72">
        <f>(C9-1)*C14</f>
        <v>34947</v>
      </c>
      <c r="E18" s="121"/>
    </row>
    <row r="19" spans="1:5" ht="15" thickBot="1" x14ac:dyDescent="0.4">
      <c r="A19" s="68" t="s">
        <v>85</v>
      </c>
      <c r="B19" s="71">
        <f>(B9-1)*B15</f>
        <v>45000</v>
      </c>
      <c r="C19" s="72">
        <f>(C9-1)*C15</f>
        <v>79947</v>
      </c>
      <c r="E19" s="121"/>
    </row>
    <row r="20" spans="1:5" ht="15" thickBot="1" x14ac:dyDescent="0.4">
      <c r="A20" s="114" t="s">
        <v>31</v>
      </c>
      <c r="B20" s="115"/>
      <c r="C20" s="116"/>
      <c r="E20" s="121"/>
    </row>
    <row r="21" spans="1:5" x14ac:dyDescent="0.35">
      <c r="A21" s="73" t="s">
        <v>83</v>
      </c>
      <c r="B21" s="71">
        <f>B11-B17</f>
        <v>205000</v>
      </c>
      <c r="C21" s="72">
        <f>209333</f>
        <v>209333</v>
      </c>
      <c r="E21" s="121"/>
    </row>
    <row r="22" spans="1:5" x14ac:dyDescent="0.35">
      <c r="A22" s="74" t="s">
        <v>92</v>
      </c>
      <c r="B22" s="71">
        <v>57500</v>
      </c>
      <c r="C22" s="72">
        <v>13250</v>
      </c>
      <c r="E22" s="121"/>
    </row>
    <row r="23" spans="1:5" ht="15" thickBot="1" x14ac:dyDescent="0.4">
      <c r="A23" s="68" t="s">
        <v>116</v>
      </c>
      <c r="B23" s="71">
        <f>B21+B22</f>
        <v>262500</v>
      </c>
      <c r="C23" s="72">
        <f>C21+C22</f>
        <v>222583</v>
      </c>
      <c r="E23" s="121"/>
    </row>
    <row r="24" spans="1:5" ht="15" thickBot="1" x14ac:dyDescent="0.4">
      <c r="A24" s="117" t="s">
        <v>91</v>
      </c>
      <c r="B24" s="118"/>
      <c r="C24" s="119"/>
      <c r="E24" s="121"/>
    </row>
    <row r="25" spans="1:5" x14ac:dyDescent="0.35">
      <c r="A25" s="75" t="s">
        <v>89</v>
      </c>
      <c r="B25" s="71">
        <f>B21+B17</f>
        <v>250000</v>
      </c>
      <c r="C25" s="72">
        <f>C21+C17</f>
        <v>254333</v>
      </c>
      <c r="E25" s="121"/>
    </row>
    <row r="26" spans="1:5" x14ac:dyDescent="0.35">
      <c r="A26" s="76" t="s">
        <v>88</v>
      </c>
      <c r="B26" s="77" t="str">
        <f>IF(B25&gt;=B11,"Yes","No")</f>
        <v>Yes</v>
      </c>
      <c r="C26" s="78" t="str">
        <f>IF(C25&gt;=C11,"Yes","No")</f>
        <v>Yes</v>
      </c>
      <c r="E26" s="121"/>
    </row>
    <row r="27" spans="1:5" x14ac:dyDescent="0.35">
      <c r="A27" s="65" t="s">
        <v>87</v>
      </c>
      <c r="B27" s="71">
        <f>B19+B23</f>
        <v>307500</v>
      </c>
      <c r="C27" s="72">
        <f>C19+C23</f>
        <v>302530</v>
      </c>
      <c r="E27" s="121"/>
    </row>
    <row r="28" spans="1:5" ht="15" thickBot="1" x14ac:dyDescent="0.4">
      <c r="A28" s="79" t="s">
        <v>86</v>
      </c>
      <c r="B28" s="80">
        <v>2.8400000000000002E-2</v>
      </c>
      <c r="C28" s="81">
        <v>2.8000000000000001E-2</v>
      </c>
      <c r="E28" s="122"/>
    </row>
    <row r="30" spans="1:5" ht="15" thickBot="1" x14ac:dyDescent="0.4"/>
    <row r="31" spans="1:5" ht="29.5" thickBot="1" x14ac:dyDescent="0.4">
      <c r="A31" s="41" t="s">
        <v>94</v>
      </c>
      <c r="C31" s="47" t="s">
        <v>26</v>
      </c>
      <c r="E31" s="42" t="s">
        <v>93</v>
      </c>
    </row>
    <row r="32" spans="1:5" x14ac:dyDescent="0.35">
      <c r="A32" s="56" t="s">
        <v>21</v>
      </c>
      <c r="B32" s="57" t="s">
        <v>70</v>
      </c>
      <c r="C32" s="58" t="s">
        <v>61</v>
      </c>
      <c r="E32" s="120" t="s">
        <v>123</v>
      </c>
    </row>
    <row r="33" spans="1:5" ht="15" customHeight="1" thickBot="1" x14ac:dyDescent="0.4">
      <c r="A33" s="59" t="s">
        <v>20</v>
      </c>
      <c r="B33" s="60" t="s">
        <v>71</v>
      </c>
      <c r="C33" s="61" t="s">
        <v>62</v>
      </c>
      <c r="E33" s="121"/>
    </row>
    <row r="34" spans="1:5" x14ac:dyDescent="0.35">
      <c r="A34" s="62" t="s">
        <v>80</v>
      </c>
      <c r="B34" s="63">
        <v>5</v>
      </c>
      <c r="C34" s="64">
        <v>5</v>
      </c>
      <c r="E34" s="121"/>
    </row>
    <row r="35" spans="1:5" x14ac:dyDescent="0.35">
      <c r="A35" s="65" t="s">
        <v>81</v>
      </c>
      <c r="B35" s="52">
        <v>10</v>
      </c>
      <c r="C35" s="53">
        <v>10</v>
      </c>
      <c r="E35" s="121"/>
    </row>
    <row r="36" spans="1:5" x14ac:dyDescent="0.35">
      <c r="A36" s="65" t="s">
        <v>25</v>
      </c>
      <c r="B36" s="66">
        <v>100000</v>
      </c>
      <c r="C36" s="67">
        <v>100000</v>
      </c>
      <c r="E36" s="121"/>
    </row>
    <row r="37" spans="1:5" ht="15" thickBot="1" x14ac:dyDescent="0.4">
      <c r="A37" s="68" t="s">
        <v>78</v>
      </c>
      <c r="B37" s="69">
        <f>B36*B34</f>
        <v>500000</v>
      </c>
      <c r="C37" s="70">
        <f>C36*C34</f>
        <v>500000</v>
      </c>
      <c r="E37" s="121"/>
    </row>
    <row r="38" spans="1:5" ht="15" thickBot="1" x14ac:dyDescent="0.4">
      <c r="A38" s="114" t="s">
        <v>90</v>
      </c>
      <c r="B38" s="115"/>
      <c r="C38" s="116"/>
      <c r="E38" s="121"/>
    </row>
    <row r="39" spans="1:5" x14ac:dyDescent="0.35">
      <c r="A39" s="62" t="s">
        <v>79</v>
      </c>
      <c r="B39" s="71">
        <f>B36*0.1</f>
        <v>10000</v>
      </c>
      <c r="C39" s="72">
        <f>C36*0.1</f>
        <v>10000</v>
      </c>
      <c r="E39" s="121"/>
    </row>
    <row r="40" spans="1:5" x14ac:dyDescent="0.35">
      <c r="A40" s="65" t="s">
        <v>113</v>
      </c>
      <c r="B40" s="71">
        <v>0</v>
      </c>
      <c r="C40" s="72">
        <v>7767</v>
      </c>
      <c r="E40" s="121"/>
    </row>
    <row r="41" spans="1:5" x14ac:dyDescent="0.35">
      <c r="A41" s="65" t="s">
        <v>114</v>
      </c>
      <c r="B41" s="71">
        <f>B39+B40</f>
        <v>10000</v>
      </c>
      <c r="C41" s="72">
        <f>C39+C40</f>
        <v>17767</v>
      </c>
      <c r="E41" s="121"/>
    </row>
    <row r="42" spans="1:5" x14ac:dyDescent="0.35">
      <c r="A42" s="65" t="s">
        <v>16</v>
      </c>
      <c r="B42" s="54" t="s">
        <v>82</v>
      </c>
      <c r="C42" s="55" t="s">
        <v>82</v>
      </c>
      <c r="E42" s="121"/>
    </row>
    <row r="43" spans="1:5" x14ac:dyDescent="0.35">
      <c r="A43" s="65" t="s">
        <v>84</v>
      </c>
      <c r="B43" s="71">
        <f>(B35-1)*B39</f>
        <v>90000</v>
      </c>
      <c r="C43" s="72">
        <f>(C35-1)*C39</f>
        <v>90000</v>
      </c>
      <c r="E43" s="121"/>
    </row>
    <row r="44" spans="1:5" x14ac:dyDescent="0.35">
      <c r="A44" s="65" t="s">
        <v>115</v>
      </c>
      <c r="B44" s="71">
        <f>(B35-1)*B40</f>
        <v>0</v>
      </c>
      <c r="C44" s="72">
        <f>(C35-1)*C40</f>
        <v>69903</v>
      </c>
      <c r="E44" s="121"/>
    </row>
    <row r="45" spans="1:5" ht="15" thickBot="1" x14ac:dyDescent="0.4">
      <c r="A45" s="68" t="s">
        <v>85</v>
      </c>
      <c r="B45" s="71">
        <f>(B35-1)*B41</f>
        <v>90000</v>
      </c>
      <c r="C45" s="72">
        <f>(C35-1)*C41</f>
        <v>159903</v>
      </c>
      <c r="E45" s="121"/>
    </row>
    <row r="46" spans="1:5" ht="15" thickBot="1" x14ac:dyDescent="0.4">
      <c r="A46" s="114" t="s">
        <v>31</v>
      </c>
      <c r="B46" s="115"/>
      <c r="C46" s="116"/>
      <c r="E46" s="121"/>
    </row>
    <row r="47" spans="1:5" x14ac:dyDescent="0.35">
      <c r="A47" s="73" t="s">
        <v>83</v>
      </c>
      <c r="B47" s="71">
        <f>B37-B43</f>
        <v>410000</v>
      </c>
      <c r="C47" s="72">
        <v>418667</v>
      </c>
      <c r="E47" s="121"/>
    </row>
    <row r="48" spans="1:5" x14ac:dyDescent="0.35">
      <c r="A48" s="74" t="s">
        <v>92</v>
      </c>
      <c r="B48" s="71">
        <v>115000</v>
      </c>
      <c r="C48" s="72">
        <v>26500</v>
      </c>
      <c r="E48" s="121"/>
    </row>
    <row r="49" spans="1:5" ht="15" thickBot="1" x14ac:dyDescent="0.4">
      <c r="A49" s="68" t="s">
        <v>116</v>
      </c>
      <c r="B49" s="71">
        <f>B47+B48</f>
        <v>525000</v>
      </c>
      <c r="C49" s="72">
        <f>C47+C48</f>
        <v>445167</v>
      </c>
      <c r="E49" s="121"/>
    </row>
    <row r="50" spans="1:5" ht="15" thickBot="1" x14ac:dyDescent="0.4">
      <c r="A50" s="117" t="s">
        <v>91</v>
      </c>
      <c r="B50" s="118"/>
      <c r="C50" s="119"/>
      <c r="E50" s="121"/>
    </row>
    <row r="51" spans="1:5" x14ac:dyDescent="0.35">
      <c r="A51" s="75" t="s">
        <v>89</v>
      </c>
      <c r="B51" s="71">
        <f>B47+B43</f>
        <v>500000</v>
      </c>
      <c r="C51" s="72">
        <f>C47+C43</f>
        <v>508667</v>
      </c>
      <c r="E51" s="121"/>
    </row>
    <row r="52" spans="1:5" x14ac:dyDescent="0.35">
      <c r="A52" s="76" t="s">
        <v>88</v>
      </c>
      <c r="B52" s="77" t="str">
        <f>IF(B51&gt;=B37,"Yes","No")</f>
        <v>Yes</v>
      </c>
      <c r="C52" s="78" t="str">
        <f>IF(C51&gt;=C37,"Yes","No")</f>
        <v>Yes</v>
      </c>
      <c r="E52" s="121"/>
    </row>
    <row r="53" spans="1:5" x14ac:dyDescent="0.35">
      <c r="A53" s="65" t="s">
        <v>87</v>
      </c>
      <c r="B53" s="71">
        <f>B45+B49</f>
        <v>615000</v>
      </c>
      <c r="C53" s="72">
        <f>C45+C49</f>
        <v>605070</v>
      </c>
      <c r="E53" s="121"/>
    </row>
    <row r="54" spans="1:5" ht="15" thickBot="1" x14ac:dyDescent="0.4">
      <c r="A54" s="79" t="s">
        <v>86</v>
      </c>
      <c r="B54" s="80">
        <v>2.8400000000000002E-2</v>
      </c>
      <c r="C54" s="81">
        <v>2.8000000000000001E-2</v>
      </c>
      <c r="E54" s="122"/>
    </row>
  </sheetData>
  <sheetProtection algorithmName="SHA-512" hashValue="SDgXjBxPSuzfgqMcEvurKIUsL4LtMVaFQLA3qpivFspwHw07fMdHPVUQmfIKqy9Y3EsgOxBRPolPikFFN6KMOA==" saltValue="Oqhfv0rkHBZTE5iED6t/Lg==" spinCount="100000" sheet="1" objects="1" scenarios="1"/>
  <mergeCells count="9">
    <mergeCell ref="A1:C3"/>
    <mergeCell ref="A38:C38"/>
    <mergeCell ref="A46:C46"/>
    <mergeCell ref="A50:C50"/>
    <mergeCell ref="E32:E54"/>
    <mergeCell ref="E6:E28"/>
    <mergeCell ref="A24:C24"/>
    <mergeCell ref="A20:C20"/>
    <mergeCell ref="A12:C12"/>
  </mergeCells>
  <conditionalFormatting sqref="B25:C25">
    <cfRule type="duplicateValues" dxfId="45" priority="34"/>
    <cfRule type="top10" dxfId="44" priority="35" rank="1"/>
  </conditionalFormatting>
  <conditionalFormatting sqref="B26:C26">
    <cfRule type="cellIs" dxfId="43" priority="64" operator="equal">
      <formula>"No"</formula>
    </cfRule>
    <cfRule type="cellIs" dxfId="42" priority="65" operator="equal">
      <formula>"Yes"</formula>
    </cfRule>
  </conditionalFormatting>
  <conditionalFormatting sqref="B27:C27">
    <cfRule type="duplicateValues" dxfId="41" priority="32"/>
    <cfRule type="top10" dxfId="40" priority="33" rank="1"/>
  </conditionalFormatting>
  <conditionalFormatting sqref="B28:C28">
    <cfRule type="top10" dxfId="39" priority="63" rank="1"/>
  </conditionalFormatting>
  <conditionalFormatting sqref="B51:C51">
    <cfRule type="duplicateValues" dxfId="38" priority="3"/>
    <cfRule type="top10" dxfId="37" priority="4" rank="1"/>
  </conditionalFormatting>
  <conditionalFormatting sqref="B52:C52">
    <cfRule type="cellIs" dxfId="36" priority="30" operator="equal">
      <formula>"No"</formula>
    </cfRule>
    <cfRule type="cellIs" dxfId="35" priority="31" operator="equal">
      <formula>"Yes"</formula>
    </cfRule>
  </conditionalFormatting>
  <conditionalFormatting sqref="B53:C53">
    <cfRule type="duplicateValues" dxfId="34" priority="1"/>
    <cfRule type="top10" dxfId="33" priority="2" rank="1"/>
  </conditionalFormatting>
  <conditionalFormatting sqref="B54:C54">
    <cfRule type="top10" dxfId="32" priority="29" rank="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C07C-B0A4-48F7-B8BD-2BDD36B27CB0}">
  <dimension ref="A1:Q54"/>
  <sheetViews>
    <sheetView zoomScale="75" zoomScaleNormal="75" workbookViewId="0">
      <selection activeCell="B25" sqref="B25:C25"/>
    </sheetView>
  </sheetViews>
  <sheetFormatPr defaultColWidth="8.90625" defaultRowHeight="14.5" x14ac:dyDescent="0.35"/>
  <cols>
    <col min="1" max="1" width="54.36328125" style="38" customWidth="1"/>
    <col min="2" max="2" width="20" style="38" bestFit="1" customWidth="1"/>
    <col min="3" max="3" width="20.54296875" style="38" customWidth="1"/>
    <col min="4" max="4" width="8.90625" style="38"/>
    <col min="5" max="5" width="40.54296875" style="38" customWidth="1"/>
    <col min="6" max="6" width="8.90625" style="38" customWidth="1"/>
    <col min="7" max="7" width="54.54296875" style="38" bestFit="1" customWidth="1"/>
    <col min="8" max="9" width="20" style="38" bestFit="1" customWidth="1"/>
    <col min="10" max="10" width="8.90625" style="38" customWidth="1"/>
    <col min="11" max="11" width="24.1796875" style="38" customWidth="1"/>
    <col min="12" max="17" width="8.90625" style="38" customWidth="1"/>
    <col min="18" max="16384" width="8.90625" style="38"/>
  </cols>
  <sheetData>
    <row r="1" spans="1:17" ht="14.4" customHeight="1" x14ac:dyDescent="0.35">
      <c r="A1" s="113" t="s">
        <v>22</v>
      </c>
      <c r="B1" s="113"/>
      <c r="C1" s="113"/>
      <c r="D1" s="39"/>
      <c r="E1" s="39"/>
      <c r="F1" s="39"/>
      <c r="G1" s="39"/>
      <c r="H1" s="39"/>
      <c r="I1" s="39"/>
      <c r="J1" s="39"/>
      <c r="K1" s="39"/>
      <c r="L1" s="39"/>
      <c r="M1" s="39"/>
      <c r="N1" s="39"/>
      <c r="O1" s="39"/>
      <c r="P1" s="39"/>
      <c r="Q1" s="39"/>
    </row>
    <row r="2" spans="1:17" ht="14.4" customHeight="1" x14ac:dyDescent="0.35">
      <c r="A2" s="113"/>
      <c r="B2" s="113"/>
      <c r="C2" s="113"/>
      <c r="D2" s="39"/>
      <c r="E2" s="39"/>
      <c r="F2" s="39"/>
      <c r="G2" s="39"/>
      <c r="H2" s="39"/>
      <c r="I2" s="39"/>
      <c r="J2" s="39"/>
      <c r="K2" s="39"/>
      <c r="L2" s="39"/>
      <c r="M2" s="39"/>
      <c r="N2" s="39"/>
      <c r="O2" s="39"/>
      <c r="P2" s="39"/>
      <c r="Q2" s="39"/>
    </row>
    <row r="3" spans="1:17" ht="14.4" customHeight="1" x14ac:dyDescent="0.35">
      <c r="A3" s="113"/>
      <c r="B3" s="113"/>
      <c r="C3" s="113"/>
      <c r="D3" s="39"/>
      <c r="E3" s="39"/>
      <c r="F3" s="39"/>
      <c r="G3" s="39"/>
      <c r="H3" s="39"/>
      <c r="I3" s="39"/>
      <c r="J3" s="39"/>
      <c r="K3" s="39"/>
      <c r="L3" s="39"/>
      <c r="M3" s="39"/>
      <c r="N3" s="39"/>
      <c r="O3" s="39"/>
      <c r="P3" s="39"/>
      <c r="Q3" s="39"/>
    </row>
    <row r="4" spans="1:17" ht="15" thickBot="1" x14ac:dyDescent="0.4"/>
    <row r="5" spans="1:17" ht="30.65" customHeight="1" thickBot="1" x14ac:dyDescent="0.4">
      <c r="A5" s="41" t="s">
        <v>95</v>
      </c>
      <c r="C5" s="40" t="s">
        <v>26</v>
      </c>
      <c r="E5" s="42" t="s">
        <v>93</v>
      </c>
    </row>
    <row r="6" spans="1:17" ht="14.4" customHeight="1" x14ac:dyDescent="0.35">
      <c r="A6" s="56" t="s">
        <v>21</v>
      </c>
      <c r="B6" s="57" t="s">
        <v>58</v>
      </c>
      <c r="C6" s="58" t="s">
        <v>70</v>
      </c>
      <c r="E6" s="123" t="s">
        <v>126</v>
      </c>
    </row>
    <row r="7" spans="1:17" ht="15" customHeight="1" thickBot="1" x14ac:dyDescent="0.4">
      <c r="A7" s="59" t="s">
        <v>20</v>
      </c>
      <c r="B7" s="60" t="s">
        <v>96</v>
      </c>
      <c r="C7" s="61" t="s">
        <v>71</v>
      </c>
      <c r="E7" s="124"/>
    </row>
    <row r="8" spans="1:17" x14ac:dyDescent="0.35">
      <c r="A8" s="62" t="s">
        <v>80</v>
      </c>
      <c r="B8" s="63">
        <v>12</v>
      </c>
      <c r="C8" s="64">
        <v>7</v>
      </c>
      <c r="E8" s="124"/>
    </row>
    <row r="9" spans="1:17" x14ac:dyDescent="0.35">
      <c r="A9" s="65" t="s">
        <v>81</v>
      </c>
      <c r="B9" s="52">
        <v>12</v>
      </c>
      <c r="C9" s="53">
        <v>12</v>
      </c>
      <c r="E9" s="124"/>
    </row>
    <row r="10" spans="1:17" x14ac:dyDescent="0.35">
      <c r="A10" s="65" t="s">
        <v>25</v>
      </c>
      <c r="B10" s="66">
        <v>14220</v>
      </c>
      <c r="C10" s="67">
        <v>50000</v>
      </c>
      <c r="E10" s="124"/>
    </row>
    <row r="11" spans="1:17" ht="15" thickBot="1" x14ac:dyDescent="0.4">
      <c r="A11" s="68" t="s">
        <v>78</v>
      </c>
      <c r="B11" s="69">
        <f>B10*B8</f>
        <v>170640</v>
      </c>
      <c r="C11" s="70">
        <f>C10*C8</f>
        <v>350000</v>
      </c>
      <c r="E11" s="124"/>
    </row>
    <row r="12" spans="1:17" ht="15" thickBot="1" x14ac:dyDescent="0.4">
      <c r="A12" s="114" t="s">
        <v>90</v>
      </c>
      <c r="B12" s="115"/>
      <c r="C12" s="116"/>
      <c r="E12" s="124"/>
    </row>
    <row r="13" spans="1:17" x14ac:dyDescent="0.35">
      <c r="A13" s="87" t="s">
        <v>79</v>
      </c>
      <c r="B13" s="82">
        <v>5000</v>
      </c>
      <c r="C13" s="88">
        <f>C10*0.1</f>
        <v>5000</v>
      </c>
      <c r="E13" s="124"/>
    </row>
    <row r="14" spans="1:17" x14ac:dyDescent="0.35">
      <c r="A14" s="65" t="s">
        <v>113</v>
      </c>
      <c r="B14" s="71">
        <v>0</v>
      </c>
      <c r="C14" s="72">
        <v>0</v>
      </c>
      <c r="E14" s="124"/>
    </row>
    <row r="15" spans="1:17" x14ac:dyDescent="0.35">
      <c r="A15" s="65" t="s">
        <v>114</v>
      </c>
      <c r="B15" s="71">
        <f>B13+B14</f>
        <v>5000</v>
      </c>
      <c r="C15" s="72">
        <f>C13+C14</f>
        <v>5000</v>
      </c>
      <c r="E15" s="124"/>
    </row>
    <row r="16" spans="1:17" x14ac:dyDescent="0.35">
      <c r="A16" s="65" t="s">
        <v>16</v>
      </c>
      <c r="B16" s="50" t="s">
        <v>82</v>
      </c>
      <c r="C16" s="51" t="s">
        <v>82</v>
      </c>
      <c r="E16" s="124"/>
    </row>
    <row r="17" spans="1:5" x14ac:dyDescent="0.35">
      <c r="A17" s="65" t="s">
        <v>84</v>
      </c>
      <c r="B17" s="71">
        <f>(B9-2)*B13</f>
        <v>50000</v>
      </c>
      <c r="C17" s="72">
        <f>(C9-1)*C13</f>
        <v>55000</v>
      </c>
      <c r="E17" s="124"/>
    </row>
    <row r="18" spans="1:5" x14ac:dyDescent="0.35">
      <c r="A18" s="65" t="s">
        <v>115</v>
      </c>
      <c r="B18" s="71">
        <f>(B9-1)*B14</f>
        <v>0</v>
      </c>
      <c r="C18" s="72">
        <f>(C9-1)*C14</f>
        <v>0</v>
      </c>
      <c r="E18" s="124"/>
    </row>
    <row r="19" spans="1:5" ht="15" thickBot="1" x14ac:dyDescent="0.4">
      <c r="A19" s="89" t="s">
        <v>117</v>
      </c>
      <c r="B19" s="90">
        <f>B17+B18</f>
        <v>50000</v>
      </c>
      <c r="C19" s="91">
        <f>C17+C18</f>
        <v>55000</v>
      </c>
      <c r="E19" s="124"/>
    </row>
    <row r="20" spans="1:5" ht="15" thickBot="1" x14ac:dyDescent="0.4">
      <c r="A20" s="126" t="s">
        <v>31</v>
      </c>
      <c r="B20" s="127"/>
      <c r="C20" s="128"/>
      <c r="E20" s="124"/>
    </row>
    <row r="21" spans="1:5" x14ac:dyDescent="0.35">
      <c r="A21" s="73" t="s">
        <v>83</v>
      </c>
      <c r="B21" s="71">
        <v>110000</v>
      </c>
      <c r="C21" s="72">
        <f>C11-C19</f>
        <v>295000</v>
      </c>
      <c r="E21" s="124"/>
    </row>
    <row r="22" spans="1:5" x14ac:dyDescent="0.35">
      <c r="A22" s="74" t="s">
        <v>92</v>
      </c>
      <c r="B22" s="71">
        <v>24883</v>
      </c>
      <c r="C22" s="72">
        <v>94500</v>
      </c>
      <c r="E22" s="124"/>
    </row>
    <row r="23" spans="1:5" ht="15" thickBot="1" x14ac:dyDescent="0.4">
      <c r="A23" s="68" t="s">
        <v>116</v>
      </c>
      <c r="B23" s="71">
        <f>B21+B22</f>
        <v>134883</v>
      </c>
      <c r="C23" s="72">
        <f>C21+C22</f>
        <v>389500</v>
      </c>
      <c r="E23" s="124"/>
    </row>
    <row r="24" spans="1:5" ht="15" thickBot="1" x14ac:dyDescent="0.4">
      <c r="A24" s="117" t="s">
        <v>91</v>
      </c>
      <c r="B24" s="118"/>
      <c r="C24" s="119"/>
      <c r="E24" s="124"/>
    </row>
    <row r="25" spans="1:5" x14ac:dyDescent="0.35">
      <c r="A25" s="75" t="s">
        <v>89</v>
      </c>
      <c r="B25" s="71">
        <f>B21+B17</f>
        <v>160000</v>
      </c>
      <c r="C25" s="72">
        <f>C21+C17</f>
        <v>350000</v>
      </c>
      <c r="E25" s="124"/>
    </row>
    <row r="26" spans="1:5" x14ac:dyDescent="0.35">
      <c r="A26" s="76" t="s">
        <v>88</v>
      </c>
      <c r="B26" s="77" t="str">
        <f>IF(B25&gt;=B11,"Yes","No")</f>
        <v>No</v>
      </c>
      <c r="C26" s="78" t="str">
        <f>IF(C25&gt;=C11,"Yes","No")</f>
        <v>Yes</v>
      </c>
      <c r="E26" s="124"/>
    </row>
    <row r="27" spans="1:5" x14ac:dyDescent="0.35">
      <c r="A27" s="65" t="s">
        <v>87</v>
      </c>
      <c r="B27" s="71">
        <f>B19+B23</f>
        <v>184883</v>
      </c>
      <c r="C27" s="72">
        <f>C19+C23</f>
        <v>444500</v>
      </c>
      <c r="E27" s="124"/>
    </row>
    <row r="28" spans="1:5" ht="15" thickBot="1" x14ac:dyDescent="0.4">
      <c r="A28" s="79" t="s">
        <v>86</v>
      </c>
      <c r="B28" s="80">
        <v>1.6E-2</v>
      </c>
      <c r="C28" s="81">
        <v>2.8899999999999999E-2</v>
      </c>
      <c r="E28" s="125"/>
    </row>
    <row r="30" spans="1:5" ht="15" thickBot="1" x14ac:dyDescent="0.4"/>
    <row r="31" spans="1:5" ht="29.5" thickBot="1" x14ac:dyDescent="0.4">
      <c r="A31" s="41" t="s">
        <v>94</v>
      </c>
      <c r="C31" s="47" t="s">
        <v>26</v>
      </c>
      <c r="E31" s="42" t="s">
        <v>93</v>
      </c>
    </row>
    <row r="32" spans="1:5" ht="14.4" customHeight="1" x14ac:dyDescent="0.35">
      <c r="A32" s="56" t="s">
        <v>21</v>
      </c>
      <c r="B32" s="57" t="s">
        <v>58</v>
      </c>
      <c r="C32" s="58" t="s">
        <v>70</v>
      </c>
      <c r="E32" s="123" t="s">
        <v>126</v>
      </c>
    </row>
    <row r="33" spans="1:5" ht="15" customHeight="1" thickBot="1" x14ac:dyDescent="0.4">
      <c r="A33" s="59" t="s">
        <v>20</v>
      </c>
      <c r="B33" s="60" t="s">
        <v>96</v>
      </c>
      <c r="C33" s="61" t="s">
        <v>71</v>
      </c>
      <c r="E33" s="124"/>
    </row>
    <row r="34" spans="1:5" x14ac:dyDescent="0.35">
      <c r="A34" s="62" t="s">
        <v>80</v>
      </c>
      <c r="B34" s="63">
        <v>12</v>
      </c>
      <c r="C34" s="64">
        <v>7</v>
      </c>
      <c r="E34" s="124"/>
    </row>
    <row r="35" spans="1:5" x14ac:dyDescent="0.35">
      <c r="A35" s="65" t="s">
        <v>81</v>
      </c>
      <c r="B35" s="52">
        <v>12</v>
      </c>
      <c r="C35" s="53">
        <v>12</v>
      </c>
      <c r="E35" s="124"/>
    </row>
    <row r="36" spans="1:5" x14ac:dyDescent="0.35">
      <c r="A36" s="65" t="s">
        <v>25</v>
      </c>
      <c r="B36" s="66">
        <v>28440</v>
      </c>
      <c r="C36" s="67">
        <v>100000</v>
      </c>
      <c r="E36" s="124"/>
    </row>
    <row r="37" spans="1:5" ht="15" thickBot="1" x14ac:dyDescent="0.4">
      <c r="A37" s="68" t="s">
        <v>78</v>
      </c>
      <c r="B37" s="69">
        <f>B36*B34</f>
        <v>341280</v>
      </c>
      <c r="C37" s="70">
        <f>C36*C34</f>
        <v>700000</v>
      </c>
      <c r="E37" s="124"/>
    </row>
    <row r="38" spans="1:5" ht="15" thickBot="1" x14ac:dyDescent="0.4">
      <c r="A38" s="114" t="s">
        <v>90</v>
      </c>
      <c r="B38" s="115"/>
      <c r="C38" s="116"/>
      <c r="E38" s="124"/>
    </row>
    <row r="39" spans="1:5" x14ac:dyDescent="0.35">
      <c r="A39" s="62" t="s">
        <v>79</v>
      </c>
      <c r="B39" s="71">
        <v>10000</v>
      </c>
      <c r="C39" s="72">
        <f>C36*0.1</f>
        <v>10000</v>
      </c>
      <c r="E39" s="124"/>
    </row>
    <row r="40" spans="1:5" x14ac:dyDescent="0.35">
      <c r="A40" s="65" t="s">
        <v>113</v>
      </c>
      <c r="B40" s="71">
        <v>0</v>
      </c>
      <c r="C40" s="72">
        <v>0</v>
      </c>
      <c r="E40" s="124"/>
    </row>
    <row r="41" spans="1:5" x14ac:dyDescent="0.35">
      <c r="A41" s="65" t="s">
        <v>114</v>
      </c>
      <c r="B41" s="71">
        <f>B39+B40</f>
        <v>10000</v>
      </c>
      <c r="C41" s="72">
        <f>C39+C40</f>
        <v>10000</v>
      </c>
      <c r="E41" s="124"/>
    </row>
    <row r="42" spans="1:5" x14ac:dyDescent="0.35">
      <c r="A42" s="65" t="s">
        <v>16</v>
      </c>
      <c r="B42" s="50" t="s">
        <v>82</v>
      </c>
      <c r="C42" s="51" t="s">
        <v>82</v>
      </c>
      <c r="E42" s="124"/>
    </row>
    <row r="43" spans="1:5" x14ac:dyDescent="0.35">
      <c r="A43" s="65" t="s">
        <v>84</v>
      </c>
      <c r="B43" s="71">
        <f>(B35-2)*B39</f>
        <v>100000</v>
      </c>
      <c r="C43" s="72">
        <f>(C35-1)*C39</f>
        <v>110000</v>
      </c>
      <c r="E43" s="124"/>
    </row>
    <row r="44" spans="1:5" x14ac:dyDescent="0.35">
      <c r="A44" s="65" t="s">
        <v>115</v>
      </c>
      <c r="B44" s="71">
        <f>(B35-1)*B40</f>
        <v>0</v>
      </c>
      <c r="C44" s="72">
        <f>(C35-1)*C40</f>
        <v>0</v>
      </c>
      <c r="E44" s="124"/>
    </row>
    <row r="45" spans="1:5" ht="15" thickBot="1" x14ac:dyDescent="0.4">
      <c r="A45" s="68" t="s">
        <v>117</v>
      </c>
      <c r="B45" s="71">
        <f>B43+B44</f>
        <v>100000</v>
      </c>
      <c r="C45" s="72">
        <f>C43+C44</f>
        <v>110000</v>
      </c>
      <c r="E45" s="124"/>
    </row>
    <row r="46" spans="1:5" ht="15" thickBot="1" x14ac:dyDescent="0.4">
      <c r="A46" s="114" t="s">
        <v>31</v>
      </c>
      <c r="B46" s="115"/>
      <c r="C46" s="116"/>
      <c r="E46" s="124"/>
    </row>
    <row r="47" spans="1:5" x14ac:dyDescent="0.35">
      <c r="A47" s="73" t="s">
        <v>83</v>
      </c>
      <c r="B47" s="82">
        <v>220000</v>
      </c>
      <c r="C47" s="83">
        <f>C37-C43</f>
        <v>590000</v>
      </c>
      <c r="E47" s="124"/>
    </row>
    <row r="48" spans="1:5" x14ac:dyDescent="0.35">
      <c r="A48" s="74" t="s">
        <v>92</v>
      </c>
      <c r="B48" s="71">
        <v>49767</v>
      </c>
      <c r="C48" s="72">
        <v>189000</v>
      </c>
      <c r="E48" s="124"/>
    </row>
    <row r="49" spans="1:5" ht="15" thickBot="1" x14ac:dyDescent="0.4">
      <c r="A49" s="84" t="s">
        <v>116</v>
      </c>
      <c r="B49" s="85">
        <f>B47+B48</f>
        <v>269767</v>
      </c>
      <c r="C49" s="86">
        <f>C47+C48</f>
        <v>779000</v>
      </c>
      <c r="E49" s="124"/>
    </row>
    <row r="50" spans="1:5" ht="15" thickBot="1" x14ac:dyDescent="0.4">
      <c r="A50" s="117" t="s">
        <v>91</v>
      </c>
      <c r="B50" s="118"/>
      <c r="C50" s="119"/>
      <c r="E50" s="124"/>
    </row>
    <row r="51" spans="1:5" x14ac:dyDescent="0.35">
      <c r="A51" s="75" t="s">
        <v>89</v>
      </c>
      <c r="B51" s="71">
        <f>B47+B43</f>
        <v>320000</v>
      </c>
      <c r="C51" s="72">
        <f>C47+C43</f>
        <v>700000</v>
      </c>
      <c r="E51" s="124"/>
    </row>
    <row r="52" spans="1:5" x14ac:dyDescent="0.35">
      <c r="A52" s="76" t="s">
        <v>88</v>
      </c>
      <c r="B52" s="77" t="str">
        <f>IF(B51&gt;=B37,"Yes","No")</f>
        <v>No</v>
      </c>
      <c r="C52" s="78" t="str">
        <f>IF(C51&gt;=C37,"Yes","No")</f>
        <v>Yes</v>
      </c>
      <c r="E52" s="124"/>
    </row>
    <row r="53" spans="1:5" x14ac:dyDescent="0.35">
      <c r="A53" s="65" t="s">
        <v>87</v>
      </c>
      <c r="B53" s="71">
        <f>B45+B49</f>
        <v>369767</v>
      </c>
      <c r="C53" s="72">
        <f>C45+C49</f>
        <v>889000</v>
      </c>
      <c r="E53" s="124"/>
    </row>
    <row r="54" spans="1:5" ht="15" thickBot="1" x14ac:dyDescent="0.4">
      <c r="A54" s="79" t="s">
        <v>86</v>
      </c>
      <c r="B54" s="80">
        <v>1.6E-2</v>
      </c>
      <c r="C54" s="81">
        <v>2.8899999999999999E-2</v>
      </c>
      <c r="E54" s="125"/>
    </row>
  </sheetData>
  <sheetProtection algorithmName="SHA-512" hashValue="tZWYAeVl+Io1agxnh0dwbxb8jhH2Xw+31VmID70Lq/H4n7rLfgdGIybCxXEiJpLJt0xvLGzbafamxplEWbg17A==" saltValue="/EVoEQhWPwdNrc8y1SIMCg==" spinCount="100000" sheet="1" objects="1" scenarios="1"/>
  <mergeCells count="9">
    <mergeCell ref="E32:E54"/>
    <mergeCell ref="A38:C38"/>
    <mergeCell ref="A46:C46"/>
    <mergeCell ref="A50:C50"/>
    <mergeCell ref="A1:C3"/>
    <mergeCell ref="E6:E28"/>
    <mergeCell ref="A12:C12"/>
    <mergeCell ref="A20:C20"/>
    <mergeCell ref="A24:C24"/>
  </mergeCells>
  <conditionalFormatting sqref="B13:C13">
    <cfRule type="duplicateValues" dxfId="31" priority="36"/>
    <cfRule type="top10" dxfId="30" priority="37" rank="1"/>
  </conditionalFormatting>
  <conditionalFormatting sqref="B14:C14">
    <cfRule type="duplicateValues" dxfId="29" priority="34"/>
    <cfRule type="top10" dxfId="28" priority="35" rank="1"/>
  </conditionalFormatting>
  <conditionalFormatting sqref="B15:C15">
    <cfRule type="duplicateValues" dxfId="27" priority="32"/>
    <cfRule type="top10" dxfId="26" priority="33" rank="1"/>
  </conditionalFormatting>
  <conditionalFormatting sqref="B26:C26">
    <cfRule type="cellIs" dxfId="25" priority="39" operator="equal">
      <formula>"No"</formula>
    </cfRule>
    <cfRule type="cellIs" dxfId="24" priority="40" operator="equal">
      <formula>"Yes"</formula>
    </cfRule>
  </conditionalFormatting>
  <conditionalFormatting sqref="B28:C28">
    <cfRule type="top10" dxfId="23" priority="38" rank="1"/>
  </conditionalFormatting>
  <conditionalFormatting sqref="B39:C39">
    <cfRule type="duplicateValues" dxfId="22" priority="17"/>
    <cfRule type="top10" dxfId="21" priority="18" rank="1"/>
  </conditionalFormatting>
  <conditionalFormatting sqref="B40:C40">
    <cfRule type="duplicateValues" dxfId="20" priority="15"/>
    <cfRule type="top10" dxfId="19" priority="16" rank="1"/>
  </conditionalFormatting>
  <conditionalFormatting sqref="B41:C41">
    <cfRule type="duplicateValues" dxfId="18" priority="13"/>
    <cfRule type="top10" dxfId="17" priority="14" rank="1"/>
  </conditionalFormatting>
  <conditionalFormatting sqref="B52:C52">
    <cfRule type="cellIs" dxfId="16" priority="20" operator="equal">
      <formula>"No"</formula>
    </cfRule>
    <cfRule type="cellIs" dxfId="15" priority="21" operator="equal">
      <formula>"Yes"</formula>
    </cfRule>
  </conditionalFormatting>
  <conditionalFormatting sqref="B54:C54">
    <cfRule type="top10" dxfId="14" priority="19" rank="1"/>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45FCC-49EA-4540-97A6-DFE5B7BFD29A}">
  <dimension ref="A1:Q54"/>
  <sheetViews>
    <sheetView zoomScale="75" zoomScaleNormal="75" workbookViewId="0">
      <selection activeCell="G48" sqref="G48"/>
    </sheetView>
  </sheetViews>
  <sheetFormatPr defaultColWidth="8.90625" defaultRowHeight="14.5" x14ac:dyDescent="0.35"/>
  <cols>
    <col min="1" max="1" width="54.36328125" style="38" customWidth="1"/>
    <col min="2" max="2" width="20" style="38" bestFit="1" customWidth="1"/>
    <col min="3" max="3" width="20.54296875" style="38" customWidth="1"/>
    <col min="4" max="4" width="8.90625" style="38"/>
    <col min="5" max="5" width="39.6328125" style="38" customWidth="1"/>
    <col min="6" max="6" width="8.90625" style="38" customWidth="1"/>
    <col min="7" max="7" width="54.54296875" style="38" bestFit="1" customWidth="1"/>
    <col min="8" max="9" width="20" style="38" bestFit="1" customWidth="1"/>
    <col min="10" max="10" width="8.90625" style="38" customWidth="1"/>
    <col min="11" max="11" width="24.1796875" style="38" customWidth="1"/>
    <col min="12" max="17" width="8.90625" style="38" customWidth="1"/>
    <col min="18" max="16384" width="8.90625" style="38"/>
  </cols>
  <sheetData>
    <row r="1" spans="1:17" ht="14.4" customHeight="1" x14ac:dyDescent="0.35">
      <c r="A1" s="113" t="s">
        <v>22</v>
      </c>
      <c r="B1" s="113"/>
      <c r="C1" s="113"/>
      <c r="D1" s="39"/>
      <c r="E1" s="39"/>
      <c r="F1" s="39"/>
      <c r="G1" s="39"/>
      <c r="H1" s="39"/>
      <c r="I1" s="39"/>
      <c r="J1" s="39"/>
      <c r="K1" s="39"/>
      <c r="L1" s="39"/>
      <c r="M1" s="39"/>
      <c r="N1" s="39"/>
      <c r="O1" s="39"/>
      <c r="P1" s="39"/>
      <c r="Q1" s="39"/>
    </row>
    <row r="2" spans="1:17" ht="14.4" customHeight="1" x14ac:dyDescent="0.35">
      <c r="A2" s="113"/>
      <c r="B2" s="113"/>
      <c r="C2" s="113"/>
      <c r="D2" s="39"/>
      <c r="E2" s="39"/>
      <c r="F2" s="39"/>
      <c r="G2" s="39"/>
      <c r="H2" s="39"/>
      <c r="I2" s="39"/>
      <c r="J2" s="39"/>
      <c r="K2" s="39"/>
      <c r="L2" s="39"/>
      <c r="M2" s="39"/>
      <c r="N2" s="39"/>
      <c r="O2" s="39"/>
      <c r="P2" s="39"/>
      <c r="Q2" s="39"/>
    </row>
    <row r="3" spans="1:17" ht="14.4" customHeight="1" x14ac:dyDescent="0.35">
      <c r="A3" s="113"/>
      <c r="B3" s="113"/>
      <c r="C3" s="113"/>
      <c r="D3" s="39"/>
      <c r="E3" s="39"/>
      <c r="F3" s="39"/>
      <c r="G3" s="39"/>
      <c r="H3" s="39"/>
      <c r="I3" s="39"/>
      <c r="J3" s="39"/>
      <c r="K3" s="39"/>
      <c r="L3" s="39"/>
      <c r="M3" s="39"/>
      <c r="N3" s="39"/>
      <c r="O3" s="39"/>
      <c r="P3" s="39"/>
      <c r="Q3" s="39"/>
    </row>
    <row r="4" spans="1:17" ht="15" thickBot="1" x14ac:dyDescent="0.4"/>
    <row r="5" spans="1:17" ht="30.65" customHeight="1" thickBot="1" x14ac:dyDescent="0.4">
      <c r="A5" s="41" t="s">
        <v>95</v>
      </c>
      <c r="C5" s="47" t="s">
        <v>26</v>
      </c>
      <c r="E5" s="42" t="s">
        <v>93</v>
      </c>
    </row>
    <row r="6" spans="1:17" ht="14.4" customHeight="1" x14ac:dyDescent="0.35">
      <c r="A6" s="56" t="s">
        <v>21</v>
      </c>
      <c r="B6" s="57" t="s">
        <v>58</v>
      </c>
      <c r="C6" s="58" t="s">
        <v>61</v>
      </c>
      <c r="E6" s="123" t="s">
        <v>127</v>
      </c>
    </row>
    <row r="7" spans="1:17" ht="15" customHeight="1" thickBot="1" x14ac:dyDescent="0.4">
      <c r="A7" s="59" t="s">
        <v>20</v>
      </c>
      <c r="B7" s="60" t="s">
        <v>96</v>
      </c>
      <c r="C7" s="61" t="s">
        <v>62</v>
      </c>
      <c r="E7" s="124"/>
    </row>
    <row r="8" spans="1:17" x14ac:dyDescent="0.35">
      <c r="A8" s="62" t="s">
        <v>80</v>
      </c>
      <c r="B8" s="63">
        <v>15</v>
      </c>
      <c r="C8" s="64">
        <v>10</v>
      </c>
      <c r="E8" s="124"/>
    </row>
    <row r="9" spans="1:17" x14ac:dyDescent="0.35">
      <c r="A9" s="65" t="s">
        <v>81</v>
      </c>
      <c r="B9" s="52">
        <v>15</v>
      </c>
      <c r="C9" s="53">
        <v>15</v>
      </c>
      <c r="E9" s="124"/>
    </row>
    <row r="10" spans="1:17" x14ac:dyDescent="0.35">
      <c r="A10" s="65" t="s">
        <v>25</v>
      </c>
      <c r="B10" s="66">
        <v>11870</v>
      </c>
      <c r="C10" s="67">
        <v>26315.8</v>
      </c>
      <c r="E10" s="124"/>
    </row>
    <row r="11" spans="1:17" ht="15" thickBot="1" x14ac:dyDescent="0.4">
      <c r="A11" s="68" t="s">
        <v>78</v>
      </c>
      <c r="B11" s="69">
        <f>B10*B8</f>
        <v>178050</v>
      </c>
      <c r="C11" s="70">
        <f>C10*C8</f>
        <v>263158</v>
      </c>
      <c r="E11" s="124"/>
    </row>
    <row r="12" spans="1:17" ht="15" thickBot="1" x14ac:dyDescent="0.4">
      <c r="A12" s="114" t="s">
        <v>90</v>
      </c>
      <c r="B12" s="115"/>
      <c r="C12" s="116"/>
      <c r="E12" s="124"/>
    </row>
    <row r="13" spans="1:17" x14ac:dyDescent="0.35">
      <c r="A13" s="87" t="s">
        <v>79</v>
      </c>
      <c r="B13" s="71">
        <v>5000</v>
      </c>
      <c r="C13" s="72">
        <v>5000</v>
      </c>
      <c r="E13" s="124"/>
    </row>
    <row r="14" spans="1:17" x14ac:dyDescent="0.35">
      <c r="A14" s="65" t="s">
        <v>113</v>
      </c>
      <c r="B14" s="71">
        <v>0</v>
      </c>
      <c r="C14" s="72">
        <v>2900</v>
      </c>
      <c r="E14" s="124"/>
    </row>
    <row r="15" spans="1:17" x14ac:dyDescent="0.35">
      <c r="A15" s="65" t="s">
        <v>114</v>
      </c>
      <c r="B15" s="71">
        <f>B13+B14</f>
        <v>5000</v>
      </c>
      <c r="C15" s="72">
        <f>C13+C14</f>
        <v>7900</v>
      </c>
      <c r="E15" s="124"/>
    </row>
    <row r="16" spans="1:17" x14ac:dyDescent="0.35">
      <c r="A16" s="65" t="s">
        <v>16</v>
      </c>
      <c r="B16" s="71" t="s">
        <v>82</v>
      </c>
      <c r="C16" s="72" t="s">
        <v>82</v>
      </c>
      <c r="E16" s="124"/>
    </row>
    <row r="17" spans="1:5" x14ac:dyDescent="0.35">
      <c r="A17" s="65" t="s">
        <v>84</v>
      </c>
      <c r="B17" s="71">
        <f>(B9-2)*B13</f>
        <v>65000</v>
      </c>
      <c r="C17" s="72">
        <f>(C9-1)*C13</f>
        <v>70000</v>
      </c>
      <c r="E17" s="124"/>
    </row>
    <row r="18" spans="1:5" x14ac:dyDescent="0.35">
      <c r="A18" s="65" t="s">
        <v>115</v>
      </c>
      <c r="B18" s="71">
        <f>(B9-1)*B14</f>
        <v>0</v>
      </c>
      <c r="C18" s="72">
        <f>(C9-1)*C14</f>
        <v>40600</v>
      </c>
      <c r="E18" s="124"/>
    </row>
    <row r="19" spans="1:5" ht="15" thickBot="1" x14ac:dyDescent="0.4">
      <c r="A19" s="89" t="s">
        <v>117</v>
      </c>
      <c r="B19" s="71">
        <f>B17+B18</f>
        <v>65000</v>
      </c>
      <c r="C19" s="72">
        <f>C17+C18</f>
        <v>110600</v>
      </c>
      <c r="E19" s="124"/>
    </row>
    <row r="20" spans="1:5" ht="15" thickBot="1" x14ac:dyDescent="0.4">
      <c r="A20" s="126" t="s">
        <v>31</v>
      </c>
      <c r="B20" s="127"/>
      <c r="C20" s="128"/>
      <c r="E20" s="124"/>
    </row>
    <row r="21" spans="1:5" x14ac:dyDescent="0.35">
      <c r="A21" s="73" t="s">
        <v>83</v>
      </c>
      <c r="B21" s="71">
        <v>95000</v>
      </c>
      <c r="C21" s="72">
        <v>198333</v>
      </c>
      <c r="E21" s="124"/>
    </row>
    <row r="22" spans="1:5" x14ac:dyDescent="0.35">
      <c r="A22" s="74" t="s">
        <v>92</v>
      </c>
      <c r="B22" s="71">
        <v>38606</v>
      </c>
      <c r="C22" s="72">
        <v>12167</v>
      </c>
      <c r="E22" s="124"/>
    </row>
    <row r="23" spans="1:5" ht="15" thickBot="1" x14ac:dyDescent="0.4">
      <c r="A23" s="68" t="s">
        <v>116</v>
      </c>
      <c r="B23" s="71">
        <f>B21+B22</f>
        <v>133606</v>
      </c>
      <c r="C23" s="72">
        <f>C21+C22</f>
        <v>210500</v>
      </c>
      <c r="E23" s="124"/>
    </row>
    <row r="24" spans="1:5" ht="15" thickBot="1" x14ac:dyDescent="0.4">
      <c r="A24" s="117" t="s">
        <v>91</v>
      </c>
      <c r="B24" s="118"/>
      <c r="C24" s="119"/>
      <c r="E24" s="124"/>
    </row>
    <row r="25" spans="1:5" x14ac:dyDescent="0.35">
      <c r="A25" s="75" t="s">
        <v>89</v>
      </c>
      <c r="B25" s="71">
        <f>B21+B17</f>
        <v>160000</v>
      </c>
      <c r="C25" s="72">
        <f>C21+C17</f>
        <v>268333</v>
      </c>
      <c r="E25" s="124"/>
    </row>
    <row r="26" spans="1:5" x14ac:dyDescent="0.35">
      <c r="A26" s="76" t="s">
        <v>88</v>
      </c>
      <c r="B26" s="77" t="str">
        <f>IF(B25&gt;=B11,"Yes","No")</f>
        <v>No</v>
      </c>
      <c r="C26" s="78" t="str">
        <f>IF(C25&gt;=C11,"Yes","No")</f>
        <v>Yes</v>
      </c>
      <c r="E26" s="124"/>
    </row>
    <row r="27" spans="1:5" x14ac:dyDescent="0.35">
      <c r="A27" s="65" t="s">
        <v>87</v>
      </c>
      <c r="B27" s="71">
        <f>B19+B23</f>
        <v>198606</v>
      </c>
      <c r="C27" s="72">
        <f>C19+C23</f>
        <v>321100</v>
      </c>
      <c r="E27" s="124"/>
    </row>
    <row r="28" spans="1:5" ht="15" thickBot="1" x14ac:dyDescent="0.4">
      <c r="A28" s="79" t="s">
        <v>86</v>
      </c>
      <c r="B28" s="80">
        <v>1.9199999999999998E-2</v>
      </c>
      <c r="C28" s="81">
        <v>2.47E-2</v>
      </c>
      <c r="E28" s="125"/>
    </row>
    <row r="30" spans="1:5" ht="15" thickBot="1" x14ac:dyDescent="0.4"/>
    <row r="31" spans="1:5" ht="29.5" thickBot="1" x14ac:dyDescent="0.4">
      <c r="A31" s="41" t="s">
        <v>94</v>
      </c>
      <c r="C31" s="47" t="s">
        <v>26</v>
      </c>
      <c r="E31" s="42" t="s">
        <v>93</v>
      </c>
    </row>
    <row r="32" spans="1:5" ht="14.4" customHeight="1" x14ac:dyDescent="0.35">
      <c r="A32" s="56" t="s">
        <v>21</v>
      </c>
      <c r="B32" s="57" t="s">
        <v>58</v>
      </c>
      <c r="C32" s="58" t="s">
        <v>61</v>
      </c>
      <c r="E32" s="123" t="s">
        <v>127</v>
      </c>
    </row>
    <row r="33" spans="1:5" ht="15" customHeight="1" thickBot="1" x14ac:dyDescent="0.4">
      <c r="A33" s="59" t="s">
        <v>20</v>
      </c>
      <c r="B33" s="60" t="s">
        <v>96</v>
      </c>
      <c r="C33" s="61" t="s">
        <v>62</v>
      </c>
      <c r="E33" s="124"/>
    </row>
    <row r="34" spans="1:5" x14ac:dyDescent="0.35">
      <c r="A34" s="62" t="s">
        <v>80</v>
      </c>
      <c r="B34" s="63">
        <v>15</v>
      </c>
      <c r="C34" s="64">
        <v>10</v>
      </c>
      <c r="E34" s="124"/>
    </row>
    <row r="35" spans="1:5" x14ac:dyDescent="0.35">
      <c r="A35" s="65" t="s">
        <v>81</v>
      </c>
      <c r="B35" s="52">
        <v>15</v>
      </c>
      <c r="C35" s="53">
        <v>15</v>
      </c>
      <c r="E35" s="124"/>
    </row>
    <row r="36" spans="1:5" x14ac:dyDescent="0.35">
      <c r="A36" s="65" t="s">
        <v>25</v>
      </c>
      <c r="B36" s="66">
        <v>23740</v>
      </c>
      <c r="C36" s="67">
        <v>52631.6</v>
      </c>
      <c r="E36" s="124"/>
    </row>
    <row r="37" spans="1:5" ht="15" thickBot="1" x14ac:dyDescent="0.4">
      <c r="A37" s="68" t="s">
        <v>78</v>
      </c>
      <c r="B37" s="69">
        <f>B36*B34</f>
        <v>356100</v>
      </c>
      <c r="C37" s="70">
        <f>C36*C34</f>
        <v>526316</v>
      </c>
      <c r="E37" s="124"/>
    </row>
    <row r="38" spans="1:5" ht="15" thickBot="1" x14ac:dyDescent="0.4">
      <c r="A38" s="114" t="s">
        <v>90</v>
      </c>
      <c r="B38" s="115"/>
      <c r="C38" s="116"/>
      <c r="E38" s="124"/>
    </row>
    <row r="39" spans="1:5" x14ac:dyDescent="0.35">
      <c r="A39" s="62" t="s">
        <v>79</v>
      </c>
      <c r="B39" s="71">
        <v>10000</v>
      </c>
      <c r="C39" s="72">
        <v>10000</v>
      </c>
      <c r="E39" s="124"/>
    </row>
    <row r="40" spans="1:5" x14ac:dyDescent="0.35">
      <c r="A40" s="65" t="s">
        <v>113</v>
      </c>
      <c r="B40" s="71">
        <v>0</v>
      </c>
      <c r="C40" s="72">
        <v>5800</v>
      </c>
      <c r="E40" s="124"/>
    </row>
    <row r="41" spans="1:5" x14ac:dyDescent="0.35">
      <c r="A41" s="65" t="s">
        <v>114</v>
      </c>
      <c r="B41" s="71">
        <f>B39+B40</f>
        <v>10000</v>
      </c>
      <c r="C41" s="72">
        <f>C39+C40</f>
        <v>15800</v>
      </c>
      <c r="E41" s="124"/>
    </row>
    <row r="42" spans="1:5" x14ac:dyDescent="0.35">
      <c r="A42" s="65" t="s">
        <v>16</v>
      </c>
      <c r="B42" s="71" t="s">
        <v>82</v>
      </c>
      <c r="C42" s="72" t="s">
        <v>82</v>
      </c>
      <c r="E42" s="124"/>
    </row>
    <row r="43" spans="1:5" x14ac:dyDescent="0.35">
      <c r="A43" s="65" t="s">
        <v>84</v>
      </c>
      <c r="B43" s="71">
        <f>(B35-2)*B39</f>
        <v>130000</v>
      </c>
      <c r="C43" s="72">
        <f>(C35-1)*C39</f>
        <v>140000</v>
      </c>
      <c r="E43" s="124"/>
    </row>
    <row r="44" spans="1:5" x14ac:dyDescent="0.35">
      <c r="A44" s="65" t="s">
        <v>115</v>
      </c>
      <c r="B44" s="71">
        <f>(B35-1)*B40</f>
        <v>0</v>
      </c>
      <c r="C44" s="72">
        <f>(C35-1)*C40</f>
        <v>81200</v>
      </c>
      <c r="E44" s="124"/>
    </row>
    <row r="45" spans="1:5" ht="15" thickBot="1" x14ac:dyDescent="0.4">
      <c r="A45" s="68" t="s">
        <v>117</v>
      </c>
      <c r="B45" s="71">
        <f>B43+B44</f>
        <v>130000</v>
      </c>
      <c r="C45" s="72">
        <f>C43+C44</f>
        <v>221200</v>
      </c>
      <c r="E45" s="124"/>
    </row>
    <row r="46" spans="1:5" ht="15" thickBot="1" x14ac:dyDescent="0.4">
      <c r="A46" s="114" t="s">
        <v>31</v>
      </c>
      <c r="B46" s="115"/>
      <c r="C46" s="116"/>
      <c r="E46" s="124"/>
    </row>
    <row r="47" spans="1:5" x14ac:dyDescent="0.35">
      <c r="A47" s="73" t="s">
        <v>83</v>
      </c>
      <c r="B47" s="82">
        <v>190000</v>
      </c>
      <c r="C47" s="83">
        <v>396667</v>
      </c>
      <c r="E47" s="124"/>
    </row>
    <row r="48" spans="1:5" x14ac:dyDescent="0.35">
      <c r="A48" s="74" t="s">
        <v>92</v>
      </c>
      <c r="B48" s="71">
        <v>77213</v>
      </c>
      <c r="C48" s="72">
        <v>24333</v>
      </c>
      <c r="E48" s="124"/>
    </row>
    <row r="49" spans="1:5" ht="15" thickBot="1" x14ac:dyDescent="0.4">
      <c r="A49" s="84" t="s">
        <v>116</v>
      </c>
      <c r="B49" s="85">
        <f>B47+B48</f>
        <v>267213</v>
      </c>
      <c r="C49" s="86">
        <f>C47+C48</f>
        <v>421000</v>
      </c>
      <c r="E49" s="124"/>
    </row>
    <row r="50" spans="1:5" ht="15" thickBot="1" x14ac:dyDescent="0.4">
      <c r="A50" s="117" t="s">
        <v>91</v>
      </c>
      <c r="B50" s="118"/>
      <c r="C50" s="119"/>
      <c r="E50" s="124"/>
    </row>
    <row r="51" spans="1:5" x14ac:dyDescent="0.35">
      <c r="A51" s="75" t="s">
        <v>89</v>
      </c>
      <c r="B51" s="71">
        <f>B47+B43</f>
        <v>320000</v>
      </c>
      <c r="C51" s="72">
        <f>C47+C43</f>
        <v>536667</v>
      </c>
      <c r="E51" s="124"/>
    </row>
    <row r="52" spans="1:5" x14ac:dyDescent="0.35">
      <c r="A52" s="76" t="s">
        <v>88</v>
      </c>
      <c r="B52" s="77" t="str">
        <f>IF(B51&gt;=B37,"Yes","No")</f>
        <v>No</v>
      </c>
      <c r="C52" s="78" t="str">
        <f>IF(C51&gt;=C37,"Yes","No")</f>
        <v>Yes</v>
      </c>
      <c r="E52" s="124"/>
    </row>
    <row r="53" spans="1:5" x14ac:dyDescent="0.35">
      <c r="A53" s="65" t="s">
        <v>87</v>
      </c>
      <c r="B53" s="71">
        <f>B45+B49</f>
        <v>397213</v>
      </c>
      <c r="C53" s="72">
        <f>C45+C49</f>
        <v>642200</v>
      </c>
      <c r="E53" s="124"/>
    </row>
    <row r="54" spans="1:5" ht="15" thickBot="1" x14ac:dyDescent="0.4">
      <c r="A54" s="79" t="s">
        <v>86</v>
      </c>
      <c r="B54" s="80">
        <v>1.9199999999999998E-2</v>
      </c>
      <c r="C54" s="81">
        <v>2.47E-2</v>
      </c>
      <c r="E54" s="125"/>
    </row>
  </sheetData>
  <sheetProtection algorithmName="SHA-512" hashValue="M02G8lPfsNPO5nY3evs1MGh+ck+shaVzt6yc00+8IkbHYhrup2qzWw3m86FmgdLyFXayi5YtWAq6oDBrI2AJeQ==" saltValue="XfTJR+vjk9c2aad1u5cwVA==" spinCount="100000" sheet="1" objects="1" scenarios="1"/>
  <mergeCells count="9">
    <mergeCell ref="E32:E54"/>
    <mergeCell ref="A38:C38"/>
    <mergeCell ref="A46:C46"/>
    <mergeCell ref="A50:C50"/>
    <mergeCell ref="A1:C3"/>
    <mergeCell ref="E6:E28"/>
    <mergeCell ref="A12:C12"/>
    <mergeCell ref="A20:C20"/>
    <mergeCell ref="A24:C24"/>
  </mergeCells>
  <conditionalFormatting sqref="B26:C26">
    <cfRule type="cellIs" dxfId="13" priority="31" operator="equal">
      <formula>"No"</formula>
    </cfRule>
    <cfRule type="cellIs" dxfId="12" priority="32" operator="equal">
      <formula>"Yes"</formula>
    </cfRule>
  </conditionalFormatting>
  <conditionalFormatting sqref="B28:C28">
    <cfRule type="top10" dxfId="11" priority="30" rank="1"/>
  </conditionalFormatting>
  <conditionalFormatting sqref="B52:C52">
    <cfRule type="cellIs" dxfId="10" priority="22" operator="equal">
      <formula>"No"</formula>
    </cfRule>
    <cfRule type="cellIs" dxfId="9" priority="23" operator="equal">
      <formula>"Yes"</formula>
    </cfRule>
  </conditionalFormatting>
  <conditionalFormatting sqref="B54:C54">
    <cfRule type="top10" dxfId="8" priority="21" rank="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D5A89-E4C3-44B8-B1BA-CCC586EBD244}">
  <dimension ref="A1:Q54"/>
  <sheetViews>
    <sheetView topLeftCell="A5" zoomScale="75" zoomScaleNormal="75" workbookViewId="0">
      <selection activeCell="D59" sqref="D59"/>
    </sheetView>
  </sheetViews>
  <sheetFormatPr defaultColWidth="8.90625" defaultRowHeight="14.5" x14ac:dyDescent="0.35"/>
  <cols>
    <col min="1" max="1" width="54.36328125" style="38" customWidth="1"/>
    <col min="2" max="2" width="20" style="38" bestFit="1" customWidth="1"/>
    <col min="3" max="3" width="20.54296875" style="38" customWidth="1"/>
    <col min="4" max="4" width="8.90625" style="38"/>
    <col min="5" max="5" width="42.81640625" style="38" customWidth="1"/>
    <col min="6" max="6" width="8.90625" style="38" customWidth="1"/>
    <col min="7" max="7" width="54.54296875" style="38" bestFit="1" customWidth="1"/>
    <col min="8" max="9" width="20" style="38" bestFit="1" customWidth="1"/>
    <col min="10" max="10" width="8.90625" style="38" customWidth="1"/>
    <col min="11" max="11" width="24.1796875" style="38" customWidth="1"/>
    <col min="12" max="17" width="8.90625" style="38" customWidth="1"/>
    <col min="18" max="16384" width="8.90625" style="38"/>
  </cols>
  <sheetData>
    <row r="1" spans="1:17" ht="14.4" customHeight="1" x14ac:dyDescent="0.35">
      <c r="A1" s="113" t="s">
        <v>22</v>
      </c>
      <c r="B1" s="113"/>
      <c r="C1" s="113"/>
      <c r="D1" s="39"/>
      <c r="E1" s="39"/>
      <c r="F1" s="39"/>
      <c r="G1" s="39"/>
      <c r="H1" s="39"/>
      <c r="I1" s="39"/>
      <c r="J1" s="39"/>
      <c r="K1" s="39"/>
      <c r="L1" s="39"/>
      <c r="M1" s="39"/>
      <c r="N1" s="39"/>
      <c r="O1" s="39"/>
      <c r="P1" s="39"/>
      <c r="Q1" s="39"/>
    </row>
    <row r="2" spans="1:17" ht="14.4" customHeight="1" x14ac:dyDescent="0.35">
      <c r="A2" s="113"/>
      <c r="B2" s="113"/>
      <c r="C2" s="113"/>
      <c r="D2" s="39"/>
      <c r="E2" s="39"/>
      <c r="F2" s="39"/>
      <c r="G2" s="39"/>
      <c r="H2" s="39"/>
      <c r="I2" s="39"/>
      <c r="J2" s="39"/>
      <c r="K2" s="39"/>
      <c r="L2" s="39"/>
      <c r="M2" s="39"/>
      <c r="N2" s="39"/>
      <c r="O2" s="39"/>
      <c r="P2" s="39"/>
      <c r="Q2" s="39"/>
    </row>
    <row r="3" spans="1:17" ht="14.4" customHeight="1" x14ac:dyDescent="0.35">
      <c r="A3" s="113"/>
      <c r="B3" s="113"/>
      <c r="C3" s="113"/>
      <c r="D3" s="39"/>
      <c r="E3" s="39"/>
      <c r="F3" s="39"/>
      <c r="G3" s="39"/>
      <c r="H3" s="39"/>
      <c r="I3" s="39"/>
      <c r="J3" s="39"/>
      <c r="K3" s="39"/>
      <c r="L3" s="39"/>
      <c r="M3" s="39"/>
      <c r="N3" s="39"/>
      <c r="O3" s="39"/>
      <c r="P3" s="39"/>
      <c r="Q3" s="39"/>
    </row>
    <row r="4" spans="1:17" ht="15" thickBot="1" x14ac:dyDescent="0.4"/>
    <row r="5" spans="1:17" ht="30.65" customHeight="1" thickBot="1" x14ac:dyDescent="0.4">
      <c r="A5" s="41" t="s">
        <v>95</v>
      </c>
      <c r="C5" s="47" t="s">
        <v>26</v>
      </c>
      <c r="E5" s="42" t="s">
        <v>93</v>
      </c>
    </row>
    <row r="6" spans="1:17" ht="14.4" customHeight="1" x14ac:dyDescent="0.35">
      <c r="A6" s="56" t="s">
        <v>21</v>
      </c>
      <c r="B6" s="57" t="s">
        <v>58</v>
      </c>
      <c r="C6" s="58" t="s">
        <v>61</v>
      </c>
      <c r="E6" s="123" t="s">
        <v>128</v>
      </c>
    </row>
    <row r="7" spans="1:17" ht="15" customHeight="1" thickBot="1" x14ac:dyDescent="0.4">
      <c r="A7" s="59" t="s">
        <v>20</v>
      </c>
      <c r="B7" s="60" t="s">
        <v>96</v>
      </c>
      <c r="C7" s="61" t="s">
        <v>62</v>
      </c>
      <c r="E7" s="124"/>
    </row>
    <row r="8" spans="1:17" x14ac:dyDescent="0.35">
      <c r="A8" s="62" t="s">
        <v>80</v>
      </c>
      <c r="B8" s="63">
        <v>25</v>
      </c>
      <c r="C8" s="64">
        <v>20</v>
      </c>
      <c r="E8" s="124"/>
    </row>
    <row r="9" spans="1:17" x14ac:dyDescent="0.35">
      <c r="A9" s="65" t="s">
        <v>81</v>
      </c>
      <c r="B9" s="52">
        <v>25</v>
      </c>
      <c r="C9" s="53">
        <v>25</v>
      </c>
      <c r="E9" s="124"/>
    </row>
    <row r="10" spans="1:17" x14ac:dyDescent="0.35">
      <c r="A10" s="65" t="s">
        <v>25</v>
      </c>
      <c r="B10" s="66">
        <v>8250</v>
      </c>
      <c r="C10" s="67">
        <v>14705.85</v>
      </c>
      <c r="E10" s="124"/>
    </row>
    <row r="11" spans="1:17" ht="15" thickBot="1" x14ac:dyDescent="0.4">
      <c r="A11" s="68" t="s">
        <v>78</v>
      </c>
      <c r="B11" s="69">
        <f>B10*B8</f>
        <v>206250</v>
      </c>
      <c r="C11" s="70">
        <f>C10*C8</f>
        <v>294117</v>
      </c>
      <c r="E11" s="124"/>
    </row>
    <row r="12" spans="1:17" ht="15" thickBot="1" x14ac:dyDescent="0.4">
      <c r="A12" s="114" t="s">
        <v>90</v>
      </c>
      <c r="B12" s="115"/>
      <c r="C12" s="116"/>
      <c r="E12" s="124"/>
    </row>
    <row r="13" spans="1:17" x14ac:dyDescent="0.35">
      <c r="A13" s="87" t="s">
        <v>79</v>
      </c>
      <c r="B13" s="71">
        <v>5000</v>
      </c>
      <c r="C13" s="72">
        <v>5000</v>
      </c>
      <c r="E13" s="124"/>
    </row>
    <row r="14" spans="1:17" x14ac:dyDescent="0.35">
      <c r="A14" s="65" t="s">
        <v>113</v>
      </c>
      <c r="B14" s="71">
        <v>0</v>
      </c>
      <c r="C14" s="72">
        <v>1767</v>
      </c>
      <c r="E14" s="124"/>
    </row>
    <row r="15" spans="1:17" x14ac:dyDescent="0.35">
      <c r="A15" s="65" t="s">
        <v>114</v>
      </c>
      <c r="B15" s="71">
        <f>B13+B14</f>
        <v>5000</v>
      </c>
      <c r="C15" s="72">
        <f>C13+C14</f>
        <v>6767</v>
      </c>
      <c r="E15" s="124"/>
    </row>
    <row r="16" spans="1:17" x14ac:dyDescent="0.35">
      <c r="A16" s="65" t="s">
        <v>16</v>
      </c>
      <c r="B16" s="71" t="s">
        <v>82</v>
      </c>
      <c r="C16" s="72" t="s">
        <v>82</v>
      </c>
      <c r="E16" s="124"/>
    </row>
    <row r="17" spans="1:5" x14ac:dyDescent="0.35">
      <c r="A17" s="65" t="s">
        <v>84</v>
      </c>
      <c r="B17" s="71">
        <f>(B9-2)*B13</f>
        <v>115000</v>
      </c>
      <c r="C17" s="72">
        <f>(C9-1)*C13</f>
        <v>120000</v>
      </c>
      <c r="E17" s="124"/>
    </row>
    <row r="18" spans="1:5" x14ac:dyDescent="0.35">
      <c r="A18" s="65" t="s">
        <v>115</v>
      </c>
      <c r="B18" s="71">
        <f>(B9-1)*B14</f>
        <v>0</v>
      </c>
      <c r="C18" s="72">
        <f>(C9-1)*C14</f>
        <v>42408</v>
      </c>
      <c r="E18" s="124"/>
    </row>
    <row r="19" spans="1:5" ht="15" thickBot="1" x14ac:dyDescent="0.4">
      <c r="A19" s="84" t="s">
        <v>117</v>
      </c>
      <c r="B19" s="71">
        <f>B17+B18</f>
        <v>115000</v>
      </c>
      <c r="C19" s="72">
        <f>C17+C18</f>
        <v>162408</v>
      </c>
      <c r="E19" s="124"/>
    </row>
    <row r="20" spans="1:5" ht="15" thickBot="1" x14ac:dyDescent="0.4">
      <c r="A20" s="114" t="s">
        <v>31</v>
      </c>
      <c r="B20" s="115"/>
      <c r="C20" s="116"/>
      <c r="E20" s="124"/>
    </row>
    <row r="21" spans="1:5" x14ac:dyDescent="0.35">
      <c r="A21" s="73" t="s">
        <v>83</v>
      </c>
      <c r="B21" s="71">
        <v>45000</v>
      </c>
      <c r="C21" s="72">
        <v>177000</v>
      </c>
      <c r="E21" s="124"/>
    </row>
    <row r="22" spans="1:5" x14ac:dyDescent="0.35">
      <c r="A22" s="74" t="s">
        <v>92</v>
      </c>
      <c r="B22" s="71">
        <v>90497</v>
      </c>
      <c r="C22" s="72">
        <v>7333</v>
      </c>
      <c r="E22" s="124"/>
    </row>
    <row r="23" spans="1:5" ht="15" thickBot="1" x14ac:dyDescent="0.4">
      <c r="A23" s="68" t="s">
        <v>116</v>
      </c>
      <c r="B23" s="71">
        <f>B21+B22</f>
        <v>135497</v>
      </c>
      <c r="C23" s="72">
        <f>C21+C22</f>
        <v>184333</v>
      </c>
      <c r="E23" s="124"/>
    </row>
    <row r="24" spans="1:5" ht="15" thickBot="1" x14ac:dyDescent="0.4">
      <c r="A24" s="117" t="s">
        <v>91</v>
      </c>
      <c r="B24" s="118"/>
      <c r="C24" s="119"/>
      <c r="E24" s="124"/>
    </row>
    <row r="25" spans="1:5" x14ac:dyDescent="0.35">
      <c r="A25" s="75" t="s">
        <v>89</v>
      </c>
      <c r="B25" s="71">
        <f>B21+B17</f>
        <v>160000</v>
      </c>
      <c r="C25" s="72">
        <f>C21+C17</f>
        <v>297000</v>
      </c>
      <c r="E25" s="124"/>
    </row>
    <row r="26" spans="1:5" x14ac:dyDescent="0.35">
      <c r="A26" s="76" t="s">
        <v>88</v>
      </c>
      <c r="B26" s="77" t="str">
        <f>IF(B25&gt;=B11,"Yes","No")</f>
        <v>No</v>
      </c>
      <c r="C26" s="78" t="str">
        <f>IF(C25&gt;=C11,"Yes","No")</f>
        <v>Yes</v>
      </c>
      <c r="E26" s="124"/>
    </row>
    <row r="27" spans="1:5" x14ac:dyDescent="0.35">
      <c r="A27" s="65" t="s">
        <v>87</v>
      </c>
      <c r="B27" s="71">
        <f>B19+B23</f>
        <v>250497</v>
      </c>
      <c r="C27" s="72">
        <f>C19+C23</f>
        <v>346741</v>
      </c>
      <c r="E27" s="124"/>
    </row>
    <row r="28" spans="1:5" ht="15" thickBot="1" x14ac:dyDescent="0.4">
      <c r="A28" s="79" t="s">
        <v>86</v>
      </c>
      <c r="B28" s="80">
        <v>2.6700000000000002E-2</v>
      </c>
      <c r="C28" s="81">
        <v>1.67E-2</v>
      </c>
      <c r="E28" s="125"/>
    </row>
    <row r="30" spans="1:5" ht="15" thickBot="1" x14ac:dyDescent="0.4"/>
    <row r="31" spans="1:5" ht="29.5" thickBot="1" x14ac:dyDescent="0.4">
      <c r="A31" s="41" t="s">
        <v>94</v>
      </c>
      <c r="C31" s="47" t="s">
        <v>26</v>
      </c>
      <c r="E31" s="42" t="s">
        <v>93</v>
      </c>
    </row>
    <row r="32" spans="1:5" ht="14.4" customHeight="1" x14ac:dyDescent="0.35">
      <c r="A32" s="56" t="s">
        <v>21</v>
      </c>
      <c r="B32" s="57" t="s">
        <v>58</v>
      </c>
      <c r="C32" s="58" t="s">
        <v>61</v>
      </c>
      <c r="E32" s="123" t="s">
        <v>128</v>
      </c>
    </row>
    <row r="33" spans="1:5" ht="15" customHeight="1" thickBot="1" x14ac:dyDescent="0.4">
      <c r="A33" s="59" t="s">
        <v>20</v>
      </c>
      <c r="B33" s="60" t="s">
        <v>96</v>
      </c>
      <c r="C33" s="61" t="s">
        <v>62</v>
      </c>
      <c r="E33" s="124"/>
    </row>
    <row r="34" spans="1:5" x14ac:dyDescent="0.35">
      <c r="A34" s="62" t="s">
        <v>80</v>
      </c>
      <c r="B34" s="63">
        <v>25</v>
      </c>
      <c r="C34" s="64">
        <v>20</v>
      </c>
      <c r="E34" s="124"/>
    </row>
    <row r="35" spans="1:5" x14ac:dyDescent="0.35">
      <c r="A35" s="65" t="s">
        <v>81</v>
      </c>
      <c r="B35" s="52">
        <v>25</v>
      </c>
      <c r="C35" s="53">
        <v>25</v>
      </c>
      <c r="E35" s="124"/>
    </row>
    <row r="36" spans="1:5" x14ac:dyDescent="0.35">
      <c r="A36" s="65" t="s">
        <v>25</v>
      </c>
      <c r="B36" s="66">
        <v>16500</v>
      </c>
      <c r="C36" s="67">
        <v>29411.75</v>
      </c>
      <c r="E36" s="124"/>
    </row>
    <row r="37" spans="1:5" ht="15" thickBot="1" x14ac:dyDescent="0.4">
      <c r="A37" s="68" t="s">
        <v>78</v>
      </c>
      <c r="B37" s="69">
        <f>B36*B34</f>
        <v>412500</v>
      </c>
      <c r="C37" s="70">
        <f>C36*C34</f>
        <v>588235</v>
      </c>
      <c r="E37" s="124"/>
    </row>
    <row r="38" spans="1:5" ht="15" thickBot="1" x14ac:dyDescent="0.4">
      <c r="A38" s="114" t="s">
        <v>90</v>
      </c>
      <c r="B38" s="115"/>
      <c r="C38" s="116"/>
      <c r="E38" s="124"/>
    </row>
    <row r="39" spans="1:5" x14ac:dyDescent="0.35">
      <c r="A39" s="62" t="s">
        <v>79</v>
      </c>
      <c r="B39" s="71">
        <v>10000</v>
      </c>
      <c r="C39" s="72">
        <v>10000</v>
      </c>
      <c r="E39" s="124"/>
    </row>
    <row r="40" spans="1:5" x14ac:dyDescent="0.35">
      <c r="A40" s="65" t="s">
        <v>113</v>
      </c>
      <c r="B40" s="71">
        <v>0</v>
      </c>
      <c r="C40" s="72">
        <v>3533</v>
      </c>
      <c r="E40" s="124"/>
    </row>
    <row r="41" spans="1:5" x14ac:dyDescent="0.35">
      <c r="A41" s="65" t="s">
        <v>114</v>
      </c>
      <c r="B41" s="71">
        <f>B39+B40</f>
        <v>10000</v>
      </c>
      <c r="C41" s="72">
        <f>C39+C40</f>
        <v>13533</v>
      </c>
      <c r="E41" s="124"/>
    </row>
    <row r="42" spans="1:5" x14ac:dyDescent="0.35">
      <c r="A42" s="65" t="s">
        <v>16</v>
      </c>
      <c r="B42" s="71" t="s">
        <v>82</v>
      </c>
      <c r="C42" s="72" t="s">
        <v>82</v>
      </c>
      <c r="E42" s="124"/>
    </row>
    <row r="43" spans="1:5" x14ac:dyDescent="0.35">
      <c r="A43" s="65" t="s">
        <v>84</v>
      </c>
      <c r="B43" s="71">
        <f>(B35-2)*B39</f>
        <v>230000</v>
      </c>
      <c r="C43" s="72">
        <f>(C35-1)*C39</f>
        <v>240000</v>
      </c>
      <c r="E43" s="124"/>
    </row>
    <row r="44" spans="1:5" x14ac:dyDescent="0.35">
      <c r="A44" s="65" t="s">
        <v>115</v>
      </c>
      <c r="B44" s="71">
        <f>(B35-1)*B40</f>
        <v>0</v>
      </c>
      <c r="C44" s="72">
        <f>(C35-1)*C40</f>
        <v>84792</v>
      </c>
      <c r="E44" s="124"/>
    </row>
    <row r="45" spans="1:5" ht="15" thickBot="1" x14ac:dyDescent="0.4">
      <c r="A45" s="68" t="s">
        <v>117</v>
      </c>
      <c r="B45" s="71">
        <f>B43+B44</f>
        <v>230000</v>
      </c>
      <c r="C45" s="72">
        <f>C43+C44</f>
        <v>324792</v>
      </c>
      <c r="E45" s="124"/>
    </row>
    <row r="46" spans="1:5" ht="15" thickBot="1" x14ac:dyDescent="0.4">
      <c r="A46" s="114" t="s">
        <v>31</v>
      </c>
      <c r="B46" s="115"/>
      <c r="C46" s="116"/>
      <c r="E46" s="124"/>
    </row>
    <row r="47" spans="1:5" x14ac:dyDescent="0.35">
      <c r="A47" s="73" t="s">
        <v>83</v>
      </c>
      <c r="B47" s="82">
        <v>90000</v>
      </c>
      <c r="C47" s="83">
        <v>354000</v>
      </c>
      <c r="E47" s="124"/>
    </row>
    <row r="48" spans="1:5" x14ac:dyDescent="0.35">
      <c r="A48" s="74" t="s">
        <v>92</v>
      </c>
      <c r="B48" s="71">
        <v>180994</v>
      </c>
      <c r="C48" s="72">
        <v>14667</v>
      </c>
      <c r="E48" s="124"/>
    </row>
    <row r="49" spans="1:5" ht="15" thickBot="1" x14ac:dyDescent="0.4">
      <c r="A49" s="84" t="s">
        <v>116</v>
      </c>
      <c r="B49" s="85">
        <f>B47+B48</f>
        <v>270994</v>
      </c>
      <c r="C49" s="86">
        <f>C47+C48</f>
        <v>368667</v>
      </c>
      <c r="E49" s="124"/>
    </row>
    <row r="50" spans="1:5" ht="15" thickBot="1" x14ac:dyDescent="0.4">
      <c r="A50" s="117" t="s">
        <v>91</v>
      </c>
      <c r="B50" s="118"/>
      <c r="C50" s="119"/>
      <c r="E50" s="124"/>
    </row>
    <row r="51" spans="1:5" x14ac:dyDescent="0.35">
      <c r="A51" s="75" t="s">
        <v>89</v>
      </c>
      <c r="B51" s="71">
        <f>B47+B43</f>
        <v>320000</v>
      </c>
      <c r="C51" s="72">
        <f>C47+C43</f>
        <v>594000</v>
      </c>
      <c r="E51" s="124"/>
    </row>
    <row r="52" spans="1:5" x14ac:dyDescent="0.35">
      <c r="A52" s="76" t="s">
        <v>88</v>
      </c>
      <c r="B52" s="77" t="str">
        <f>IF(B51&gt;=B37,"Yes","No")</f>
        <v>No</v>
      </c>
      <c r="C52" s="78" t="str">
        <f>IF(C51&gt;=C37,"Yes","No")</f>
        <v>Yes</v>
      </c>
      <c r="E52" s="124"/>
    </row>
    <row r="53" spans="1:5" x14ac:dyDescent="0.35">
      <c r="A53" s="65" t="s">
        <v>87</v>
      </c>
      <c r="B53" s="71">
        <f>B45+B49</f>
        <v>500994</v>
      </c>
      <c r="C53" s="72">
        <f>C45+C49</f>
        <v>693459</v>
      </c>
      <c r="E53" s="124"/>
    </row>
    <row r="54" spans="1:5" ht="15" thickBot="1" x14ac:dyDescent="0.4">
      <c r="A54" s="79" t="s">
        <v>86</v>
      </c>
      <c r="B54" s="80">
        <v>2.6700000000000002E-2</v>
      </c>
      <c r="C54" s="81">
        <v>1.67E-2</v>
      </c>
      <c r="E54" s="125"/>
    </row>
  </sheetData>
  <sheetProtection algorithmName="SHA-512" hashValue="HAURSIkfQF1xdoIARlTluYx/a4ywrFrCqKOEsnbYGWcavl+TAg2t7Y6WM4HHoSxPOrHtNuiNRhKrPPei4CvndA==" saltValue="Z91oWD2rhynj9Lp9PXiiBg==" spinCount="100000" sheet="1" objects="1" scenarios="1"/>
  <mergeCells count="9">
    <mergeCell ref="E32:E54"/>
    <mergeCell ref="A38:C38"/>
    <mergeCell ref="A46:C46"/>
    <mergeCell ref="A50:C50"/>
    <mergeCell ref="A1:C3"/>
    <mergeCell ref="E6:E28"/>
    <mergeCell ref="A12:C12"/>
    <mergeCell ref="A20:C20"/>
    <mergeCell ref="A24:C24"/>
  </mergeCells>
  <conditionalFormatting sqref="B26:C26">
    <cfRule type="cellIs" dxfId="7" priority="25" operator="equal">
      <formula>"No"</formula>
    </cfRule>
    <cfRule type="cellIs" dxfId="6" priority="26" operator="equal">
      <formula>"Yes"</formula>
    </cfRule>
  </conditionalFormatting>
  <conditionalFormatting sqref="B28:C28">
    <cfRule type="top10" dxfId="5" priority="24" rank="1"/>
  </conditionalFormatting>
  <conditionalFormatting sqref="B39:C39">
    <cfRule type="duplicateValues" dxfId="4" priority="19"/>
    <cfRule type="top10" dxfId="3" priority="20" rank="1"/>
  </conditionalFormatting>
  <conditionalFormatting sqref="B52:C52">
    <cfRule type="cellIs" dxfId="2" priority="22" operator="equal">
      <formula>"No"</formula>
    </cfRule>
    <cfRule type="cellIs" dxfId="1" priority="23" operator="equal">
      <formula>"Yes"</formula>
    </cfRule>
  </conditionalFormatting>
  <conditionalFormatting sqref="B54:C54">
    <cfRule type="top10" dxfId="0" priority="21" rank="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Page</vt:lpstr>
      <vt:lpstr>Disclaimers</vt:lpstr>
      <vt:lpstr>What we like</vt:lpstr>
      <vt:lpstr>Product Features</vt:lpstr>
      <vt:lpstr>Policy Term 10</vt:lpstr>
      <vt:lpstr>Policy Term 12</vt:lpstr>
      <vt:lpstr>Policy Term 15</vt:lpstr>
      <vt:lpstr>Policy Term 25</vt:lpstr>
      <vt:lpstr>Disclaimers!Print_Area</vt:lpstr>
      <vt:lpstr>'Product Features'!Print_Area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Cristtin Teow</cp:lastModifiedBy>
  <cp:lastPrinted>2021-07-30T02:45:26Z</cp:lastPrinted>
  <dcterms:created xsi:type="dcterms:W3CDTF">2017-06-20T02:59:11Z</dcterms:created>
  <dcterms:modified xsi:type="dcterms:W3CDTF">2024-04-19T04:45:03Z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2022-08-18T15:24:54Z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1a62f900-c758-454d-9651-394e797adf5b</vt:lpwstr>
  </property>
  <property fmtid="{D5CDD505-2E9C-101B-9397-08002B2CF9AE}" pid="8" name="MSIP_Label_b4736c2c-fcb1-4cac-97f3-89b84deb3f53_ContentBits">
    <vt:lpwstr>2</vt:lpwstr>
  </property>
</Properties>
</file>