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singaporelife-my.sharepoint.com/personal/sg108118_singlife_com/Documents/Documents/20250523 Product Comparison/"/>
    </mc:Choice>
  </mc:AlternateContent>
  <xr:revisionPtr revIDLastSave="381" documentId="13_ncr:1_{443E0AD4-F1E6-41D9-BC6E-D5FD6491DD6A}" xr6:coauthVersionLast="47" xr6:coauthVersionMax="47" xr10:uidLastSave="{CFE1816D-DF68-4558-875F-62CFBAEB7F66}"/>
  <bookViews>
    <workbookView xWindow="-90" yWindow="-16320" windowWidth="29040" windowHeight="15720" xr2:uid="{00000000-000D-0000-FFFF-FFFF00000000}"/>
  </bookViews>
  <sheets>
    <sheet name="Cover Page" sheetId="1" r:id="rId1"/>
    <sheet name="Disclaimers" sheetId="5" r:id="rId2"/>
    <sheet name="Summary" sheetId="7" r:id="rId3"/>
    <sheet name="Product Features" sheetId="13" r:id="rId4"/>
    <sheet name="Product Structure" sheetId="9" r:id="rId5"/>
    <sheet name="Cancer Coverage" sheetId="10" r:id="rId6"/>
    <sheet name="SA $100K" sheetId="11" r:id="rId7"/>
    <sheet name="SA $200K" sheetId="12" r:id="rId8"/>
  </sheets>
  <externalReferences>
    <externalReference r:id="rId9"/>
  </externalReferences>
  <definedNames>
    <definedName name="db_375_60_1015">'[1]D.B. Ratio (MNS)'!$A$41:$I$46</definedName>
    <definedName name="db_375_60_2025">'[1]D.B. Ratio (MNS)'!$A$95:$K$100</definedName>
    <definedName name="db_525_60_1015">'[1]D.B. Ratio (MNS)'!$A$52:$I$57</definedName>
    <definedName name="db_525_60_2025">'[1]D.B. Ratio (MNS)'!$A$106:$K$111</definedName>
    <definedName name="db_gteed_60_1015">'[1]D.B. Ratio (MNS)'!$A$31:$I$36</definedName>
    <definedName name="db_gteed_60_2025">'[1]D.B. Ratio (MNS)'!$A$84:$K$89</definedName>
    <definedName name="dbinception_table_1015">'[1]D.B. Ratio (MNS)'!$A$20:$I$25</definedName>
    <definedName name="dbinception_table_2025">'[1]D.B. Ratio (MNS)'!$A$73:$K$78</definedName>
    <definedName name="fem_525_60_1015">'[1]D.B. Ratio (FNS)'!$A$53:$I$58</definedName>
    <definedName name="fem_db_375_60_1015">'[1]D.B. Ratio (FNS)'!$A$42:$I$47</definedName>
    <definedName name="fem_db_375_60_2025">'[1]D.B. Ratio (FNS)'!$A$97:$K$102</definedName>
    <definedName name="fem_db_525_60_2025">'[1]D.B. Ratio (FNS)'!$A$108:$K$113</definedName>
    <definedName name="fem_db_gteed_60_2025">'[1]D.B. Ratio (FNS)'!$A$86:$K$91</definedName>
    <definedName name="fem_dbgteed_60_1015">'[1]D.B. Ratio (FNS)'!$A$31:$I$36</definedName>
    <definedName name="Fem_dbinception_table_1015">'[1]D.B. Ratio (FNS)'!$A$20:$I$25</definedName>
    <definedName name="fem_dbinception_table_2025">'[1]D.B. Ratio (FNS)'!$A$75:$K$80</definedName>
    <definedName name="_xlnm.Print_Area" localSheetId="5">'Cancer Coverage'!$B$78:$M$104,'Cancer Coverage'!$B$105:$N$176,'Cancer Coverage'!$B$178:$N$204</definedName>
    <definedName name="_xlnm.Print_Area" localSheetId="1">Disclaimers!$A$1:$E$9</definedName>
    <definedName name="_xlnm.Print_Area" localSheetId="4">'Product Structure'!$B$5:$M$31,'Product Structure'!$B$32:$N$99,'Product Structure'!$B$101:$N$127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5" i="11" l="1"/>
  <c r="I134" i="11"/>
  <c r="I131" i="11"/>
  <c r="I130" i="11"/>
  <c r="I123" i="11"/>
  <c r="I122" i="11"/>
  <c r="I119" i="11"/>
  <c r="I118" i="11"/>
  <c r="I111" i="11"/>
  <c r="I110" i="11"/>
  <c r="I107" i="11"/>
  <c r="I106" i="11"/>
  <c r="I99" i="11"/>
  <c r="I98" i="11"/>
  <c r="I95" i="11"/>
  <c r="I94" i="11"/>
  <c r="I87" i="11"/>
  <c r="I86" i="11"/>
  <c r="I83" i="11"/>
  <c r="I82" i="11"/>
  <c r="H135" i="11"/>
  <c r="H134" i="11"/>
  <c r="H131" i="11"/>
  <c r="H130" i="11"/>
  <c r="H127" i="11"/>
  <c r="H126" i="11"/>
  <c r="H123" i="11"/>
  <c r="H122" i="11"/>
  <c r="H119" i="11"/>
  <c r="H118" i="11"/>
  <c r="H111" i="11"/>
  <c r="H110" i="11"/>
  <c r="H103" i="11"/>
  <c r="H107" i="11"/>
  <c r="H106" i="11"/>
  <c r="H102" i="11"/>
  <c r="H99" i="11"/>
  <c r="H98" i="11"/>
  <c r="H95" i="11"/>
  <c r="H94" i="11"/>
  <c r="H87" i="11"/>
  <c r="H86" i="11"/>
  <c r="H83" i="11"/>
  <c r="H82" i="11"/>
  <c r="I66" i="11"/>
  <c r="I65" i="11"/>
  <c r="I62" i="11"/>
  <c r="I61" i="11"/>
  <c r="I54" i="11"/>
  <c r="I53" i="11"/>
  <c r="I50" i="11"/>
  <c r="I49" i="11"/>
  <c r="I42" i="11"/>
  <c r="I41" i="11"/>
  <c r="I38" i="11"/>
  <c r="I37" i="11"/>
  <c r="I30" i="11"/>
  <c r="I29" i="11"/>
  <c r="I26" i="11"/>
  <c r="I25" i="11"/>
  <c r="H66" i="11"/>
  <c r="H65" i="11"/>
  <c r="H62" i="11"/>
  <c r="H61" i="11"/>
  <c r="H58" i="11"/>
  <c r="H57" i="11"/>
  <c r="H54" i="11"/>
  <c r="H53" i="11"/>
  <c r="H50" i="11"/>
  <c r="H49" i="11"/>
  <c r="H42" i="11"/>
  <c r="H41" i="11"/>
  <c r="H38" i="11"/>
  <c r="H37" i="11"/>
  <c r="H34" i="11"/>
  <c r="H33" i="11"/>
  <c r="H30" i="11"/>
  <c r="H29" i="11"/>
  <c r="H26" i="11"/>
  <c r="H25" i="11"/>
  <c r="I18" i="11"/>
  <c r="I17" i="11"/>
  <c r="H18" i="11"/>
  <c r="H17" i="11"/>
  <c r="I14" i="11"/>
  <c r="H14" i="11"/>
  <c r="I13" i="11"/>
  <c r="F104" i="12"/>
  <c r="F92" i="12"/>
  <c r="E93" i="12"/>
  <c r="F93" i="12"/>
  <c r="F94" i="12" s="1"/>
  <c r="G99" i="11"/>
  <c r="G98" i="11"/>
  <c r="H37" i="12"/>
  <c r="G17" i="12"/>
  <c r="H135" i="12"/>
  <c r="G135" i="12"/>
  <c r="H134" i="12"/>
  <c r="G134" i="12"/>
  <c r="H131" i="12"/>
  <c r="G131" i="12"/>
  <c r="H130" i="12"/>
  <c r="G130" i="12"/>
  <c r="H127" i="12"/>
  <c r="G127" i="12"/>
  <c r="H126" i="12"/>
  <c r="G126" i="12"/>
  <c r="H123" i="12"/>
  <c r="G123" i="12"/>
  <c r="H122" i="12"/>
  <c r="G122" i="12"/>
  <c r="H119" i="12"/>
  <c r="G119" i="12"/>
  <c r="H118" i="12"/>
  <c r="G118" i="12"/>
  <c r="H111" i="12"/>
  <c r="G111" i="12"/>
  <c r="H110" i="12"/>
  <c r="G110" i="12"/>
  <c r="H107" i="12"/>
  <c r="G107" i="12"/>
  <c r="H106" i="12"/>
  <c r="G106" i="12"/>
  <c r="H103" i="12"/>
  <c r="G103" i="12"/>
  <c r="H102" i="12"/>
  <c r="G102" i="12"/>
  <c r="H99" i="12"/>
  <c r="G99" i="12"/>
  <c r="H98" i="12"/>
  <c r="G98" i="12"/>
  <c r="H95" i="12"/>
  <c r="G95" i="12"/>
  <c r="H94" i="12"/>
  <c r="G94" i="12"/>
  <c r="H87" i="12"/>
  <c r="G87" i="12"/>
  <c r="H86" i="12"/>
  <c r="G86" i="12"/>
  <c r="H83" i="12"/>
  <c r="G83" i="12"/>
  <c r="H82" i="12"/>
  <c r="G82" i="12"/>
  <c r="H66" i="12"/>
  <c r="G66" i="12"/>
  <c r="H65" i="12"/>
  <c r="G65" i="12"/>
  <c r="H62" i="12"/>
  <c r="G62" i="12"/>
  <c r="H61" i="12"/>
  <c r="G61" i="12"/>
  <c r="H58" i="12"/>
  <c r="G58" i="12"/>
  <c r="H57" i="12"/>
  <c r="G57" i="12"/>
  <c r="H54" i="12"/>
  <c r="G54" i="12"/>
  <c r="H53" i="12"/>
  <c r="G53" i="12"/>
  <c r="H50" i="12"/>
  <c r="G50" i="12"/>
  <c r="H49" i="12"/>
  <c r="G49" i="12"/>
  <c r="H42" i="12"/>
  <c r="G42" i="12"/>
  <c r="H41" i="12"/>
  <c r="G41" i="12"/>
  <c r="H38" i="12"/>
  <c r="G38" i="12"/>
  <c r="G37" i="12"/>
  <c r="H34" i="12"/>
  <c r="G34" i="12"/>
  <c r="H33" i="12"/>
  <c r="G33" i="12"/>
  <c r="H30" i="12"/>
  <c r="G30" i="12"/>
  <c r="H29" i="12"/>
  <c r="G29" i="12"/>
  <c r="H26" i="12"/>
  <c r="G26" i="12"/>
  <c r="H25" i="12"/>
  <c r="G25" i="12"/>
  <c r="H18" i="12"/>
  <c r="G18" i="12"/>
  <c r="H17" i="12"/>
  <c r="H14" i="12"/>
  <c r="G14" i="12"/>
  <c r="H13" i="12"/>
  <c r="G13" i="12"/>
  <c r="G135" i="11"/>
  <c r="G134" i="11"/>
  <c r="G131" i="11"/>
  <c r="G130" i="11"/>
  <c r="G127" i="11"/>
  <c r="G126" i="11"/>
  <c r="G123" i="11"/>
  <c r="G122" i="11"/>
  <c r="G119" i="11"/>
  <c r="G118" i="11"/>
  <c r="G111" i="11"/>
  <c r="G110" i="11"/>
  <c r="G107" i="11"/>
  <c r="G106" i="11"/>
  <c r="G103" i="11"/>
  <c r="G102" i="11"/>
  <c r="G95" i="11"/>
  <c r="G94" i="11"/>
  <c r="G87" i="11"/>
  <c r="G86" i="11"/>
  <c r="G83" i="11"/>
  <c r="G82" i="11"/>
  <c r="G18" i="11"/>
  <c r="G17" i="11"/>
  <c r="G14" i="11"/>
  <c r="H13" i="11"/>
  <c r="G13" i="11"/>
  <c r="D139" i="12"/>
  <c r="D138" i="12"/>
  <c r="D135" i="12"/>
  <c r="D134" i="12"/>
  <c r="D131" i="12"/>
  <c r="D130" i="12"/>
  <c r="D127" i="12"/>
  <c r="D126" i="12"/>
  <c r="D123" i="12"/>
  <c r="D122" i="12"/>
  <c r="D119" i="12"/>
  <c r="D118" i="12"/>
  <c r="D115" i="12"/>
  <c r="D114" i="12"/>
  <c r="D111" i="12"/>
  <c r="D110" i="12"/>
  <c r="D107" i="12"/>
  <c r="D106" i="12"/>
  <c r="D103" i="12"/>
  <c r="D102" i="12"/>
  <c r="D99" i="12"/>
  <c r="D98" i="12"/>
  <c r="D95" i="12"/>
  <c r="D94" i="12"/>
  <c r="D91" i="12"/>
  <c r="D90" i="12"/>
  <c r="D87" i="12"/>
  <c r="D86" i="12"/>
  <c r="D83" i="12"/>
  <c r="D82" i="12"/>
  <c r="D70" i="12"/>
  <c r="D69" i="12"/>
  <c r="D66" i="12"/>
  <c r="D65" i="12"/>
  <c r="D62" i="12"/>
  <c r="D61" i="12"/>
  <c r="D58" i="12"/>
  <c r="D57" i="12"/>
  <c r="D54" i="12"/>
  <c r="D53" i="12"/>
  <c r="D50" i="12"/>
  <c r="D49" i="12"/>
  <c r="D46" i="12"/>
  <c r="D45" i="12"/>
  <c r="D42" i="12"/>
  <c r="D41" i="12"/>
  <c r="D38" i="12"/>
  <c r="D37" i="12"/>
  <c r="D34" i="12"/>
  <c r="D33" i="12"/>
  <c r="D30" i="12"/>
  <c r="D29" i="12"/>
  <c r="D26" i="12"/>
  <c r="D25" i="12"/>
  <c r="D22" i="12"/>
  <c r="D21" i="12"/>
  <c r="D18" i="12"/>
  <c r="D17" i="12"/>
  <c r="D14" i="12"/>
  <c r="D13" i="12"/>
  <c r="D139" i="11"/>
  <c r="D138" i="11"/>
  <c r="D135" i="11"/>
  <c r="D134" i="11"/>
  <c r="D131" i="11"/>
  <c r="D130" i="11"/>
  <c r="D127" i="11"/>
  <c r="D126" i="11"/>
  <c r="D123" i="11"/>
  <c r="D122" i="11"/>
  <c r="D119" i="11"/>
  <c r="D118" i="11"/>
  <c r="D115" i="11"/>
  <c r="D114" i="11"/>
  <c r="D111" i="11"/>
  <c r="D110" i="11"/>
  <c r="D107" i="11"/>
  <c r="D106" i="11"/>
  <c r="D103" i="11"/>
  <c r="D102" i="11"/>
  <c r="D99" i="11"/>
  <c r="D98" i="11"/>
  <c r="D95" i="11"/>
  <c r="D94" i="11"/>
  <c r="D91" i="11"/>
  <c r="D90" i="11"/>
  <c r="D87" i="11"/>
  <c r="D86" i="11"/>
  <c r="D83" i="11"/>
  <c r="D82" i="11"/>
  <c r="D70" i="11"/>
  <c r="D69" i="11"/>
  <c r="D66" i="11"/>
  <c r="D65" i="11"/>
  <c r="D62" i="11"/>
  <c r="D61" i="11"/>
  <c r="D58" i="11"/>
  <c r="D57" i="11"/>
  <c r="D54" i="11"/>
  <c r="D53" i="11"/>
  <c r="D50" i="11"/>
  <c r="D49" i="11"/>
  <c r="D46" i="11"/>
  <c r="D45" i="11"/>
  <c r="D42" i="11"/>
  <c r="D41" i="11"/>
  <c r="D38" i="11"/>
  <c r="D37" i="11"/>
  <c r="D34" i="11"/>
  <c r="D33" i="11"/>
  <c r="D30" i="11"/>
  <c r="D29" i="11"/>
  <c r="D26" i="11"/>
  <c r="D25" i="11"/>
  <c r="D22" i="11"/>
  <c r="D21" i="11"/>
  <c r="D18" i="11"/>
  <c r="D17" i="11"/>
  <c r="D14" i="11"/>
  <c r="F13" i="11"/>
  <c r="D13" i="11"/>
  <c r="J70" i="11"/>
  <c r="E70" i="11"/>
  <c r="J69" i="11"/>
  <c r="E69" i="11"/>
  <c r="J66" i="11"/>
  <c r="G66" i="11"/>
  <c r="F66" i="11"/>
  <c r="E66" i="11"/>
  <c r="J65" i="11"/>
  <c r="G65" i="11"/>
  <c r="F65" i="11"/>
  <c r="E65" i="11"/>
  <c r="J62" i="11"/>
  <c r="G62" i="11"/>
  <c r="F62" i="11"/>
  <c r="E62" i="11"/>
  <c r="J61" i="11"/>
  <c r="G61" i="11"/>
  <c r="F61" i="11"/>
  <c r="E61" i="11"/>
  <c r="J58" i="11"/>
  <c r="G58" i="11"/>
  <c r="F58" i="11"/>
  <c r="E58" i="11"/>
  <c r="J57" i="11"/>
  <c r="G57" i="11"/>
  <c r="F57" i="11"/>
  <c r="E57" i="11"/>
  <c r="J54" i="11"/>
  <c r="G54" i="11"/>
  <c r="F54" i="11"/>
  <c r="E54" i="11"/>
  <c r="J53" i="11"/>
  <c r="G53" i="11"/>
  <c r="F53" i="11"/>
  <c r="E53" i="11"/>
  <c r="J50" i="11"/>
  <c r="G50" i="11"/>
  <c r="F50" i="11"/>
  <c r="E50" i="11"/>
  <c r="J49" i="11"/>
  <c r="G49" i="11"/>
  <c r="F49" i="11"/>
  <c r="E49" i="11"/>
  <c r="J46" i="11"/>
  <c r="E46" i="11"/>
  <c r="J45" i="11"/>
  <c r="E45" i="11"/>
  <c r="J42" i="11"/>
  <c r="G42" i="11"/>
  <c r="F42" i="11"/>
  <c r="E42" i="11"/>
  <c r="J41" i="11"/>
  <c r="G41" i="11"/>
  <c r="F41" i="11"/>
  <c r="E41" i="11"/>
  <c r="J38" i="11"/>
  <c r="G38" i="11"/>
  <c r="F38" i="11"/>
  <c r="E38" i="11"/>
  <c r="J37" i="11"/>
  <c r="G37" i="11"/>
  <c r="F37" i="11"/>
  <c r="E37" i="11"/>
  <c r="J14" i="11"/>
  <c r="F14" i="11"/>
  <c r="E14" i="11"/>
  <c r="J13" i="11"/>
  <c r="E13" i="11"/>
  <c r="J18" i="11"/>
  <c r="F18" i="11"/>
  <c r="E18" i="11"/>
  <c r="J17" i="11"/>
  <c r="F17" i="11"/>
  <c r="E17" i="11"/>
  <c r="J22" i="11"/>
  <c r="E22" i="11"/>
  <c r="J21" i="11"/>
  <c r="E21" i="11"/>
  <c r="J26" i="11"/>
  <c r="G26" i="11"/>
  <c r="F26" i="11"/>
  <c r="E26" i="11"/>
  <c r="J25" i="11"/>
  <c r="G25" i="11"/>
  <c r="F25" i="11"/>
  <c r="E25" i="11"/>
  <c r="J30" i="11"/>
  <c r="G30" i="11"/>
  <c r="F30" i="11"/>
  <c r="E30" i="11"/>
  <c r="J29" i="11"/>
  <c r="G29" i="11"/>
  <c r="F29" i="11"/>
  <c r="E29" i="11"/>
  <c r="F34" i="11"/>
  <c r="G33" i="11"/>
  <c r="G34" i="11"/>
  <c r="J139" i="11"/>
  <c r="E139" i="11"/>
  <c r="J138" i="11"/>
  <c r="E138" i="11"/>
  <c r="J135" i="11"/>
  <c r="F135" i="11"/>
  <c r="E135" i="11"/>
  <c r="J134" i="11"/>
  <c r="F134" i="11"/>
  <c r="E134" i="11"/>
  <c r="J131" i="11"/>
  <c r="F131" i="11"/>
  <c r="E131" i="11"/>
  <c r="J130" i="11"/>
  <c r="F130" i="11"/>
  <c r="E130" i="11"/>
  <c r="J127" i="11"/>
  <c r="F127" i="11"/>
  <c r="E127" i="11"/>
  <c r="J126" i="11"/>
  <c r="F126" i="11"/>
  <c r="E126" i="11"/>
  <c r="J123" i="11"/>
  <c r="F123" i="11"/>
  <c r="E123" i="11"/>
  <c r="J122" i="11"/>
  <c r="F122" i="11"/>
  <c r="E122" i="11"/>
  <c r="J119" i="11"/>
  <c r="F119" i="11"/>
  <c r="E119" i="11"/>
  <c r="J118" i="11"/>
  <c r="F118" i="11"/>
  <c r="E118" i="11"/>
  <c r="K121" i="11"/>
  <c r="K123" i="11" s="1"/>
  <c r="J115" i="11"/>
  <c r="E115" i="11"/>
  <c r="J114" i="11"/>
  <c r="E114" i="11"/>
  <c r="J111" i="11"/>
  <c r="F111" i="11"/>
  <c r="E111" i="11"/>
  <c r="J110" i="11"/>
  <c r="F110" i="11"/>
  <c r="E110" i="11"/>
  <c r="J103" i="11"/>
  <c r="F103" i="11"/>
  <c r="E103" i="11"/>
  <c r="J102" i="11"/>
  <c r="F102" i="11"/>
  <c r="E102" i="11"/>
  <c r="J107" i="11"/>
  <c r="F107" i="11"/>
  <c r="E107" i="11"/>
  <c r="J106" i="11"/>
  <c r="F106" i="11"/>
  <c r="E106" i="11"/>
  <c r="J99" i="11"/>
  <c r="F99" i="11"/>
  <c r="E99" i="11"/>
  <c r="J98" i="11"/>
  <c r="F98" i="11"/>
  <c r="E98" i="11"/>
  <c r="J95" i="11"/>
  <c r="F95" i="11"/>
  <c r="E95" i="11"/>
  <c r="J94" i="11"/>
  <c r="F94" i="11"/>
  <c r="E94" i="11"/>
  <c r="J91" i="11"/>
  <c r="E91" i="11"/>
  <c r="J90" i="11"/>
  <c r="E90" i="11"/>
  <c r="E86" i="11"/>
  <c r="J87" i="11"/>
  <c r="F87" i="11"/>
  <c r="E87" i="11"/>
  <c r="J86" i="11"/>
  <c r="F86" i="11"/>
  <c r="J83" i="11"/>
  <c r="J82" i="11"/>
  <c r="F83" i="11"/>
  <c r="F82" i="11"/>
  <c r="E83" i="11"/>
  <c r="E82" i="11"/>
  <c r="J34" i="11"/>
  <c r="E34" i="11"/>
  <c r="J33" i="11"/>
  <c r="F33" i="11"/>
  <c r="E33" i="11"/>
  <c r="I16" i="12"/>
  <c r="I18" i="12" s="1"/>
  <c r="I20" i="12"/>
  <c r="I21" i="12" s="1"/>
  <c r="I28" i="12"/>
  <c r="I29" i="12" s="1"/>
  <c r="I32" i="12"/>
  <c r="I34" i="12" s="1"/>
  <c r="I40" i="12"/>
  <c r="I41" i="12" s="1"/>
  <c r="I44" i="12"/>
  <c r="I46" i="12" s="1"/>
  <c r="I52" i="12"/>
  <c r="I53" i="12" s="1"/>
  <c r="I56" i="12"/>
  <c r="I57" i="12" s="1"/>
  <c r="I64" i="12"/>
  <c r="I66" i="12" s="1"/>
  <c r="I68" i="12"/>
  <c r="I69" i="12" s="1"/>
  <c r="I85" i="12"/>
  <c r="I87" i="12" s="1"/>
  <c r="I89" i="12"/>
  <c r="I90" i="12" s="1"/>
  <c r="I97" i="12"/>
  <c r="I98" i="12" s="1"/>
  <c r="I101" i="12"/>
  <c r="I103" i="12" s="1"/>
  <c r="I109" i="12"/>
  <c r="I111" i="12" s="1"/>
  <c r="I113" i="12"/>
  <c r="I115" i="12" s="1"/>
  <c r="I121" i="12"/>
  <c r="I123" i="12" s="1"/>
  <c r="I125" i="12"/>
  <c r="I127" i="12" s="1"/>
  <c r="I133" i="12"/>
  <c r="I135" i="12" s="1"/>
  <c r="I137" i="12"/>
  <c r="I138" i="12" s="1"/>
  <c r="K137" i="11"/>
  <c r="K138" i="11" s="1"/>
  <c r="K133" i="11"/>
  <c r="K134" i="11" s="1"/>
  <c r="K125" i="11"/>
  <c r="K126" i="11" s="1"/>
  <c r="K113" i="11"/>
  <c r="K115" i="11" s="1"/>
  <c r="K109" i="11"/>
  <c r="K110" i="11" s="1"/>
  <c r="K101" i="11"/>
  <c r="K102" i="11" s="1"/>
  <c r="K97" i="11"/>
  <c r="K98" i="11" s="1"/>
  <c r="K89" i="11"/>
  <c r="K91" i="11" s="1"/>
  <c r="K85" i="11"/>
  <c r="K86" i="11" s="1"/>
  <c r="K68" i="11"/>
  <c r="K70" i="11" s="1"/>
  <c r="K64" i="11"/>
  <c r="K65" i="11" s="1"/>
  <c r="K56" i="11"/>
  <c r="K57" i="11" s="1"/>
  <c r="K52" i="11"/>
  <c r="K53" i="11" s="1"/>
  <c r="K44" i="11"/>
  <c r="K46" i="11" s="1"/>
  <c r="K40" i="11"/>
  <c r="K42" i="11" s="1"/>
  <c r="K32" i="11"/>
  <c r="K34" i="11" s="1"/>
  <c r="K28" i="11"/>
  <c r="K29" i="11" s="1"/>
  <c r="K20" i="11"/>
  <c r="K22" i="11" s="1"/>
  <c r="K16" i="11"/>
  <c r="K18" i="11" s="1"/>
  <c r="E81" i="12"/>
  <c r="E82" i="12" s="1"/>
  <c r="F81" i="12"/>
  <c r="F82" i="12" s="1"/>
  <c r="E85" i="12"/>
  <c r="E87" i="12" s="1"/>
  <c r="F85" i="12"/>
  <c r="F87" i="12" s="1"/>
  <c r="E89" i="12"/>
  <c r="E91" i="12" s="1"/>
  <c r="E94" i="12"/>
  <c r="E97" i="12"/>
  <c r="E99" i="12" s="1"/>
  <c r="F97" i="12"/>
  <c r="F99" i="12" s="1"/>
  <c r="E101" i="12"/>
  <c r="E103" i="12" s="1"/>
  <c r="F101" i="12"/>
  <c r="F103" i="12" s="1"/>
  <c r="E105" i="12"/>
  <c r="E107" i="12" s="1"/>
  <c r="F105" i="12"/>
  <c r="F106" i="12" s="1"/>
  <c r="E109" i="12"/>
  <c r="E111" i="12" s="1"/>
  <c r="F109" i="12"/>
  <c r="F111" i="12" s="1"/>
  <c r="E113" i="12"/>
  <c r="E114" i="12" s="1"/>
  <c r="F116" i="12"/>
  <c r="E117" i="12"/>
  <c r="E119" i="12" s="1"/>
  <c r="F117" i="12"/>
  <c r="F119" i="12" s="1"/>
  <c r="E121" i="12"/>
  <c r="E122" i="12" s="1"/>
  <c r="F121" i="12"/>
  <c r="F123" i="12" s="1"/>
  <c r="E125" i="12"/>
  <c r="E126" i="12" s="1"/>
  <c r="F125" i="12"/>
  <c r="F127" i="12" s="1"/>
  <c r="F128" i="12"/>
  <c r="E129" i="12"/>
  <c r="E131" i="12" s="1"/>
  <c r="F129" i="12"/>
  <c r="F131" i="12" s="1"/>
  <c r="E133" i="12"/>
  <c r="E135" i="12" s="1"/>
  <c r="F133" i="12"/>
  <c r="F135" i="12" s="1"/>
  <c r="E137" i="12"/>
  <c r="E138" i="12" s="1"/>
  <c r="F80" i="12"/>
  <c r="F47" i="12"/>
  <c r="F12" i="12"/>
  <c r="F14" i="12" s="1"/>
  <c r="F16" i="12"/>
  <c r="F18" i="12" s="1"/>
  <c r="F23" i="12"/>
  <c r="F24" i="12"/>
  <c r="F26" i="12" s="1"/>
  <c r="F28" i="12"/>
  <c r="F30" i="12" s="1"/>
  <c r="F32" i="12"/>
  <c r="F34" i="12" s="1"/>
  <c r="F35" i="12"/>
  <c r="F36" i="12"/>
  <c r="F37" i="12" s="1"/>
  <c r="F40" i="12"/>
  <c r="F42" i="12" s="1"/>
  <c r="F48" i="12"/>
  <c r="F50" i="12" s="1"/>
  <c r="F52" i="12"/>
  <c r="F53" i="12" s="1"/>
  <c r="F56" i="12"/>
  <c r="F58" i="12" s="1"/>
  <c r="F59" i="12"/>
  <c r="F60" i="12"/>
  <c r="F62" i="12" s="1"/>
  <c r="F64" i="12"/>
  <c r="F66" i="12" s="1"/>
  <c r="E12" i="12"/>
  <c r="E13" i="12" s="1"/>
  <c r="E16" i="12"/>
  <c r="E17" i="12" s="1"/>
  <c r="E19" i="12"/>
  <c r="E20" i="12"/>
  <c r="E21" i="12" s="1"/>
  <c r="E24" i="12"/>
  <c r="E26" i="12" s="1"/>
  <c r="E28" i="12"/>
  <c r="E29" i="12" s="1"/>
  <c r="E32" i="12"/>
  <c r="E33" i="12" s="1"/>
  <c r="E36" i="12"/>
  <c r="E37" i="12" s="1"/>
  <c r="E40" i="12"/>
  <c r="E42" i="12" s="1"/>
  <c r="E44" i="12"/>
  <c r="E46" i="12" s="1"/>
  <c r="E48" i="12"/>
  <c r="E49" i="12" s="1"/>
  <c r="E52" i="12"/>
  <c r="E53" i="12" s="1"/>
  <c r="E56" i="12"/>
  <c r="E58" i="12" s="1"/>
  <c r="E60" i="12"/>
  <c r="E61" i="12" s="1"/>
  <c r="E64" i="12"/>
  <c r="E65" i="12" s="1"/>
  <c r="E68" i="12"/>
  <c r="E69" i="12" s="1"/>
  <c r="I134" i="12" l="1"/>
  <c r="I86" i="12"/>
  <c r="I91" i="12"/>
  <c r="I110" i="12"/>
  <c r="I139" i="12"/>
  <c r="I102" i="12"/>
  <c r="I126" i="12"/>
  <c r="I99" i="12"/>
  <c r="I114" i="12"/>
  <c r="I122" i="12"/>
  <c r="K87" i="11"/>
  <c r="K122" i="11"/>
  <c r="K54" i="11"/>
  <c r="K99" i="11"/>
  <c r="K103" i="11"/>
  <c r="K58" i="11"/>
  <c r="E83" i="12"/>
  <c r="E110" i="12"/>
  <c r="K111" i="11"/>
  <c r="K41" i="11"/>
  <c r="K45" i="11"/>
  <c r="E134" i="12"/>
  <c r="K127" i="11"/>
  <c r="K114" i="11"/>
  <c r="K30" i="11"/>
  <c r="F122" i="12"/>
  <c r="F83" i="12"/>
  <c r="F110" i="12"/>
  <c r="F134" i="12"/>
  <c r="E102" i="12"/>
  <c r="F102" i="12"/>
  <c r="F126" i="12"/>
  <c r="E127" i="12"/>
  <c r="E95" i="12"/>
  <c r="F118" i="12"/>
  <c r="F95" i="12"/>
  <c r="F107" i="12"/>
  <c r="E139" i="12"/>
  <c r="K69" i="11"/>
  <c r="E90" i="12"/>
  <c r="E98" i="12"/>
  <c r="E115" i="12"/>
  <c r="K135" i="11"/>
  <c r="K17" i="11"/>
  <c r="F98" i="12"/>
  <c r="E123" i="12"/>
  <c r="K90" i="11"/>
  <c r="K21" i="11"/>
  <c r="E86" i="12"/>
  <c r="E118" i="12"/>
  <c r="E130" i="12"/>
  <c r="K33" i="11"/>
  <c r="K66" i="11"/>
  <c r="F86" i="12"/>
  <c r="F130" i="12"/>
  <c r="K139" i="11"/>
  <c r="E106" i="12"/>
  <c r="E30" i="12"/>
  <c r="E62" i="12"/>
  <c r="I30" i="12"/>
  <c r="F41" i="12"/>
  <c r="E22" i="12"/>
  <c r="F33" i="12"/>
  <c r="I42" i="12"/>
  <c r="E54" i="12"/>
  <c r="F65" i="12"/>
  <c r="I33" i="12"/>
  <c r="E45" i="12"/>
  <c r="I54" i="12"/>
  <c r="I65" i="12"/>
  <c r="F25" i="12"/>
  <c r="F57" i="12"/>
  <c r="I58" i="12"/>
  <c r="E38" i="12"/>
  <c r="E70" i="12"/>
  <c r="F38" i="12"/>
  <c r="F49" i="12"/>
  <c r="F54" i="12"/>
  <c r="I22" i="12"/>
  <c r="F29" i="12"/>
  <c r="E34" i="12"/>
  <c r="E50" i="12"/>
  <c r="F61" i="12"/>
  <c r="E66" i="12"/>
  <c r="I70" i="12"/>
  <c r="E25" i="12"/>
  <c r="E41" i="12"/>
  <c r="I45" i="12"/>
  <c r="E57" i="12"/>
  <c r="F17" i="12"/>
  <c r="E18" i="12"/>
  <c r="I17" i="12"/>
  <c r="E14" i="12"/>
  <c r="F13" i="12"/>
</calcChain>
</file>

<file path=xl/sharedStrings.xml><?xml version="1.0" encoding="utf-8"?>
<sst xmlns="http://schemas.openxmlformats.org/spreadsheetml/2006/main" count="673" uniqueCount="192">
  <si>
    <t xml:space="preserve">STRICTLY FOR PIAS' FA REPRESENTATIVES REFERENCE ONLY </t>
  </si>
  <si>
    <t>(NOT FOR CIRCULATION TO PROSPECTS OR CLIENTS)</t>
  </si>
  <si>
    <t>STRICTLY FOR PIAS' FA REPRESENTATIVES REFERENCE ONLY
 (NOT FOR CIRCULATION TO PROSPECTS OR CLIENTS)</t>
  </si>
  <si>
    <t>DISCLAIMERS</t>
  </si>
  <si>
    <t>IMPORTANT NOTE:</t>
  </si>
  <si>
    <t>Tokio Marine</t>
  </si>
  <si>
    <t>Policy Term</t>
  </si>
  <si>
    <t>Currency</t>
  </si>
  <si>
    <t>ALB</t>
  </si>
  <si>
    <t>ANB</t>
  </si>
  <si>
    <t>SGD</t>
  </si>
  <si>
    <t>29/30</t>
  </si>
  <si>
    <t>34/35</t>
  </si>
  <si>
    <t>39/40</t>
  </si>
  <si>
    <t>44/45</t>
  </si>
  <si>
    <t>49/50</t>
  </si>
  <si>
    <t>ALB / ANB</t>
  </si>
  <si>
    <t>Features and Comparison
Strictly for PIAS' FA Representatives reference only
(Not for circulation to Prospects or Clients)</t>
  </si>
  <si>
    <t>STRICTLY FOR PIAS' FA REPRESENTATIVES ONLY 
(NOT FOR CIRCULATION TO PROSPECTS OR CLIENTS)</t>
  </si>
  <si>
    <t>Plan name</t>
  </si>
  <si>
    <t>Disclaimer: All references  made are based on PIAS suite of products in this category only.</t>
  </si>
  <si>
    <t>Etiqa</t>
  </si>
  <si>
    <t>Essential Cancer Care</t>
  </si>
  <si>
    <t>Protect Cancer</t>
  </si>
  <si>
    <t>#go TotalProtect Cancer</t>
  </si>
  <si>
    <t xml:space="preserve">Tokio Marine #go TotalProtect Cancer </t>
  </si>
  <si>
    <t>Etiqa Essential Cancer Care</t>
  </si>
  <si>
    <t>Tokio Marine Protect Cancer</t>
  </si>
  <si>
    <t>Provider</t>
  </si>
  <si>
    <t>Plan Name</t>
  </si>
  <si>
    <t>Age Basis</t>
  </si>
  <si>
    <t>Entry Age 
(Policyowner / Life Insured)</t>
  </si>
  <si>
    <t>Premium Term</t>
  </si>
  <si>
    <t>Basic Coverage</t>
  </si>
  <si>
    <t>Death Benefit</t>
  </si>
  <si>
    <t>Cancer Coverage</t>
  </si>
  <si>
    <t>Choice of Sum Assured</t>
  </si>
  <si>
    <t>Issue Limit</t>
  </si>
  <si>
    <t>Waiting Period</t>
  </si>
  <si>
    <t>Underwriting</t>
  </si>
  <si>
    <t>Other Benefits / USP</t>
  </si>
  <si>
    <t>Increase in Sum Assured</t>
  </si>
  <si>
    <t>Decrease in Sum Assured</t>
  </si>
  <si>
    <t>Optional Riders</t>
  </si>
  <si>
    <t>Survival Period
(Cancer Benefit)</t>
  </si>
  <si>
    <t>Claim amount
(% of SA)</t>
  </si>
  <si>
    <r>
      <rPr>
        <b/>
        <sz val="11"/>
        <rFont val="Calibri"/>
        <family val="2"/>
        <scheme val="minor"/>
      </rPr>
      <t>Policyowner and Life Insured:</t>
    </r>
    <r>
      <rPr>
        <sz val="11"/>
        <rFont val="Calibri"/>
        <family val="2"/>
        <scheme val="minor"/>
      </rPr>
      <t xml:space="preserve">
</t>
    </r>
    <r>
      <rPr>
        <u/>
        <sz val="11"/>
        <rFont val="Calibri"/>
        <family val="2"/>
        <scheme val="minor"/>
      </rPr>
      <t>5 years (renewable)/ 10 years (renewable)/ 20 years (fixed term):</t>
    </r>
    <r>
      <rPr>
        <sz val="11"/>
        <rFont val="Calibri"/>
        <family val="2"/>
        <scheme val="minor"/>
      </rPr>
      <t xml:space="preserve">
ANB 17-65
</t>
    </r>
    <r>
      <rPr>
        <u/>
        <sz val="11"/>
        <rFont val="Calibri"/>
        <family val="2"/>
        <scheme val="minor"/>
      </rPr>
      <t>To age 65:</t>
    </r>
    <r>
      <rPr>
        <sz val="11"/>
        <rFont val="Calibri"/>
        <family val="2"/>
        <scheme val="minor"/>
      </rPr>
      <t xml:space="preserve"> 
ANB 17-55</t>
    </r>
  </si>
  <si>
    <r>
      <rPr>
        <b/>
        <sz val="11"/>
        <rFont val="Calibri"/>
        <family val="2"/>
        <scheme val="minor"/>
      </rPr>
      <t>Policyowner:</t>
    </r>
    <r>
      <rPr>
        <sz val="11"/>
        <rFont val="Calibri"/>
        <family val="2"/>
        <scheme val="minor"/>
      </rPr>
      <t xml:space="preserve">
ANB 19 &amp; above
</t>
    </r>
    <r>
      <rPr>
        <b/>
        <sz val="11"/>
        <rFont val="Calibri"/>
        <family val="2"/>
        <scheme val="minor"/>
      </rPr>
      <t>Life Insured:</t>
    </r>
    <r>
      <rPr>
        <sz val="11"/>
        <rFont val="Calibri"/>
        <family val="2"/>
        <scheme val="minor"/>
      </rPr>
      <t xml:space="preserve">
ANB 30-65</t>
    </r>
  </si>
  <si>
    <t>10 years renewable to age 84 ALB</t>
  </si>
  <si>
    <t>Yearly renewable to age 85 ANB</t>
  </si>
  <si>
    <t>- 10 years
- 15 years
- 20 years
- 25 years
- 30 years
- To-age 75
- To-age 85</t>
  </si>
  <si>
    <r>
      <rPr>
        <u/>
        <sz val="11"/>
        <rFont val="Calibri"/>
        <family val="2"/>
        <scheme val="minor"/>
      </rPr>
      <t>For policy term 10/15/20/25/30-years:</t>
    </r>
    <r>
      <rPr>
        <sz val="11"/>
        <rFont val="Calibri"/>
        <family val="2"/>
        <scheme val="minor"/>
      </rPr>
      <t xml:space="preserve"> 
- Regular pay
</t>
    </r>
    <r>
      <rPr>
        <u/>
        <sz val="11"/>
        <rFont val="Calibri"/>
        <family val="2"/>
        <scheme val="minor"/>
      </rPr>
      <t>For policy term to-age 75 and to-age 85:</t>
    </r>
    <r>
      <rPr>
        <sz val="11"/>
        <rFont val="Calibri"/>
        <family val="2"/>
        <scheme val="minor"/>
      </rPr>
      <t xml:space="preserve">
- Regular pay
- Limited-pay to-age 60
- Limited-pay to-age 65</t>
    </r>
  </si>
  <si>
    <t>Regular pay over the policy term</t>
  </si>
  <si>
    <t>Death / Early, Intermediate &amp; Severe Stage Cancer</t>
  </si>
  <si>
    <t>Death / Early &amp; Severe Stage Cancer</t>
  </si>
  <si>
    <t>Refer to list of cancer coverage tab</t>
  </si>
  <si>
    <r>
      <rPr>
        <b/>
        <sz val="11"/>
        <rFont val="Calibri"/>
        <family val="2"/>
        <scheme val="minor"/>
      </rPr>
      <t>Early &amp; Intermediate stage</t>
    </r>
    <r>
      <rPr>
        <sz val="11"/>
        <rFont val="Calibri"/>
        <family val="2"/>
        <scheme val="minor"/>
      </rPr>
      <t xml:space="preserve">: 50% of the sum insured
</t>
    </r>
    <r>
      <rPr>
        <b/>
        <sz val="11"/>
        <rFont val="Calibri"/>
        <family val="2"/>
        <scheme val="minor"/>
      </rPr>
      <t>Severe stage</t>
    </r>
    <r>
      <rPr>
        <sz val="11"/>
        <rFont val="Calibri"/>
        <family val="2"/>
        <scheme val="minor"/>
      </rPr>
      <t>: 100% of the sum insured less any early or intermediate stage Cancer Benefit paid</t>
    </r>
  </si>
  <si>
    <r>
      <rPr>
        <b/>
        <sz val="11"/>
        <rFont val="Calibri"/>
        <family val="2"/>
        <scheme val="minor"/>
      </rPr>
      <t xml:space="preserve">Early Stage: </t>
    </r>
    <r>
      <rPr>
        <sz val="11"/>
        <rFont val="Calibri"/>
        <family val="2"/>
        <scheme val="minor"/>
      </rPr>
      <t xml:space="preserve">50% of sum assured
</t>
    </r>
    <r>
      <rPr>
        <b/>
        <sz val="11"/>
        <rFont val="Calibri"/>
        <family val="2"/>
        <scheme val="minor"/>
      </rPr>
      <t>Severe Stage:</t>
    </r>
    <r>
      <rPr>
        <sz val="11"/>
        <rFont val="Calibri"/>
        <family val="2"/>
        <scheme val="minor"/>
      </rPr>
      <t xml:space="preserve"> 100% of sum assured less any early-stage Cancer Benefit paid</t>
    </r>
  </si>
  <si>
    <r>
      <rPr>
        <b/>
        <sz val="11"/>
        <color rgb="FF0000CC"/>
        <rFont val="Calibri"/>
        <family val="2"/>
        <scheme val="minor"/>
      </rPr>
      <t xml:space="preserve">Early &amp; Intermediate stage: </t>
    </r>
    <r>
      <rPr>
        <sz val="11"/>
        <color rgb="FF0000CC"/>
        <rFont val="Calibri"/>
        <family val="2"/>
        <scheme val="minor"/>
      </rPr>
      <t xml:space="preserve">100% of the sum assured
</t>
    </r>
    <r>
      <rPr>
        <b/>
        <sz val="11"/>
        <color rgb="FF0000CC"/>
        <rFont val="Calibri"/>
        <family val="2"/>
        <scheme val="minor"/>
      </rPr>
      <t>Severe stage</t>
    </r>
    <r>
      <rPr>
        <sz val="11"/>
        <color rgb="FF0000CC"/>
        <rFont val="Calibri"/>
        <family val="2"/>
        <scheme val="minor"/>
      </rPr>
      <t>: 150% of the sum assured less any early or intermediate stage Cancer Benefit paid</t>
    </r>
  </si>
  <si>
    <t>$50,000 to $150,000</t>
  </si>
  <si>
    <t>Plan A: $50,000
Plan B: $100,000
Plan C: $150,000
Plan D: $200,000
Plan E: $250,000</t>
  </si>
  <si>
    <t>$500k per life limit
(Multiple policies is allowed)</t>
  </si>
  <si>
    <t>$250k per life limit
(Multiple policies is allowed)</t>
  </si>
  <si>
    <t>$150k per life limit
(Multiple policies is allowed)</t>
  </si>
  <si>
    <t>Within 90 days from:
a) the Issue date of this policy;
b) the last increased sum assured of this policy; or
c) the last Reinstatement date of this policy,
whichever is later.</t>
  </si>
  <si>
    <t>Within 90 days from the policy issue date or the date of reinstatement of the policy, whichever is later.</t>
  </si>
  <si>
    <t>7 days after date of diagnosis</t>
  </si>
  <si>
    <t>Full medical underwriting</t>
  </si>
  <si>
    <t>Simplified Underwriting with 3 questions asked</t>
  </si>
  <si>
    <t>Simplified Underwriting with 7 questions asked</t>
  </si>
  <si>
    <t>- Pays an additional monthly income of 1% of the sum insured over the course of 12 months upon diagnosis of a severe stage cancer</t>
  </si>
  <si>
    <t>Within 90 days from the date of issue</t>
  </si>
  <si>
    <t>30 days after date of diagnosis</t>
  </si>
  <si>
    <t>Allowed within the first 6 months after inception, subject to underwriting and maximum SA allowed</t>
  </si>
  <si>
    <t>Allowed, within and after free look period</t>
  </si>
  <si>
    <t>Yes
- 5-year renewal with max renewal age at ANB 80
- 10-year renewal with max renewal age at ANB 75</t>
  </si>
  <si>
    <t>No</t>
  </si>
  <si>
    <t>Yes, 10-year renewal till ALB84</t>
  </si>
  <si>
    <t>NA</t>
  </si>
  <si>
    <t>Allowed, subject to underwriting. Increase will be in effect on next renewal.</t>
  </si>
  <si>
    <t>Allowed, must satisfy policy minimum sum insured of $50k.</t>
  </si>
  <si>
    <t>Yes, yearly renewal till ANB85</t>
  </si>
  <si>
    <t>Allowed, within and after free look period.
Must satisfy the minimum basic sum assured requirement of the plan.</t>
  </si>
  <si>
    <t>Yes
- Waiver of premium rider
- Payer Benefit Rider
- Enhanced Payer Benefit Rider
- Spouse Rider
- Enhanced Spouse Rider
- KidAssure GIO Rider
- Protect 1 Lite Rider</t>
  </si>
  <si>
    <t>Insurer</t>
  </si>
  <si>
    <t>Plan</t>
  </si>
  <si>
    <t>Coverage</t>
  </si>
  <si>
    <t>Annual Premium</t>
  </si>
  <si>
    <t>Total Premium Payable</t>
  </si>
  <si>
    <r>
      <rPr>
        <b/>
        <sz val="11"/>
        <color rgb="FF0000CC"/>
        <rFont val="Calibri"/>
        <family val="2"/>
        <scheme val="minor"/>
      </rPr>
      <t>Male</t>
    </r>
    <r>
      <rPr>
        <b/>
        <sz val="11"/>
        <color theme="1"/>
        <rFont val="Calibri"/>
        <family val="2"/>
        <scheme val="minor"/>
      </rPr>
      <t>, non smoker</t>
    </r>
  </si>
  <si>
    <r>
      <rPr>
        <b/>
        <sz val="11"/>
        <color rgb="FFC00000"/>
        <rFont val="Calibri"/>
        <family val="2"/>
        <scheme val="minor"/>
      </rPr>
      <t>Female</t>
    </r>
    <r>
      <rPr>
        <b/>
        <sz val="11"/>
        <color theme="1"/>
        <rFont val="Calibri"/>
        <family val="2"/>
        <scheme val="minor"/>
      </rPr>
      <t>, non smoker</t>
    </r>
  </si>
  <si>
    <t xml:space="preserve">Early/Intermediate Cancer </t>
  </si>
  <si>
    <r>
      <t xml:space="preserve">Advanced Cancer 
</t>
    </r>
    <r>
      <rPr>
        <sz val="11"/>
        <color theme="1"/>
        <rFont val="Calibri"/>
        <family val="2"/>
        <scheme val="minor"/>
      </rPr>
      <t>(First claim)</t>
    </r>
  </si>
  <si>
    <t>To age 75</t>
  </si>
  <si>
    <t>To age 85</t>
  </si>
  <si>
    <t>Notes</t>
  </si>
  <si>
    <r>
      <t>Essential Cancer Care
(</t>
    </r>
    <r>
      <rPr>
        <b/>
        <sz val="11"/>
        <color rgb="FF0000CC"/>
        <rFont val="Calibri"/>
        <family val="2"/>
        <scheme val="minor"/>
      </rPr>
      <t>5 year renewal</t>
    </r>
    <r>
      <rPr>
        <b/>
        <sz val="11"/>
        <color theme="1"/>
        <rFont val="Calibri"/>
        <family val="2"/>
        <scheme val="minor"/>
      </rPr>
      <t>)</t>
    </r>
  </si>
  <si>
    <r>
      <t>Essential Cancer Care
(</t>
    </r>
    <r>
      <rPr>
        <b/>
        <sz val="11"/>
        <color rgb="FF0000CC"/>
        <rFont val="Calibri"/>
        <family val="2"/>
        <scheme val="minor"/>
      </rPr>
      <t>10 year renewal</t>
    </r>
    <r>
      <rPr>
        <b/>
        <sz val="11"/>
        <color theme="1"/>
        <rFont val="Calibri"/>
        <family val="2"/>
        <scheme val="minor"/>
      </rPr>
      <t>)</t>
    </r>
  </si>
  <si>
    <r>
      <t xml:space="preserve">TM Protect Cancer
</t>
    </r>
    <r>
      <rPr>
        <b/>
        <sz val="11"/>
        <color rgb="FF0000CC"/>
        <rFont val="Calibri"/>
        <family val="2"/>
        <scheme val="minor"/>
      </rPr>
      <t>(Yearly renewal)</t>
    </r>
  </si>
  <si>
    <t>Allowed, during and after freelook period. subject to satisfaction of life assured’s insurability.
After freelook period, only alteration from next policy anniversary is available.</t>
  </si>
  <si>
    <t>Income</t>
  </si>
  <si>
    <t>Guaranteed Renewability</t>
  </si>
  <si>
    <t>$100,000 Sum Assured</t>
  </si>
  <si>
    <t>$200,000 Sum Assured</t>
  </si>
  <si>
    <t>Best Value</t>
  </si>
  <si>
    <t>Early/Intermediate Cancer / Total Premium Payable</t>
  </si>
  <si>
    <t>Advanced Cancer / 
Total Premium Payable</t>
  </si>
  <si>
    <t>China Life</t>
  </si>
  <si>
    <t>SOPHY</t>
  </si>
  <si>
    <r>
      <rPr>
        <sz val="11"/>
        <color theme="1"/>
        <rFont val="Calibri"/>
        <family val="2"/>
        <scheme val="minor"/>
      </rPr>
      <t>Death /</t>
    </r>
    <r>
      <rPr>
        <b/>
        <sz val="11"/>
        <color theme="1"/>
        <rFont val="Calibri"/>
        <family val="2"/>
        <scheme val="minor"/>
      </rPr>
      <t xml:space="preserve">
</t>
    </r>
    <r>
      <rPr>
        <b/>
        <sz val="11"/>
        <color rgb="FF0000CC"/>
        <rFont val="Calibri"/>
        <family val="2"/>
        <scheme val="minor"/>
      </rPr>
      <t>Early, Intermediate &amp; Severe Stage Cancer/ Upon occurrence of impairment or conditions that required the undergoing of surgery to the life insured’s cardiovascular and neurological systems, including conditions that are not yet known today during the policy term</t>
    </r>
  </si>
  <si>
    <t xml:space="preserve">Yearly renewable term for coverage up to life insured’s age of 85 years old, with maximum renewable age up to age of 84 years. </t>
  </si>
  <si>
    <t xml:space="preserve">Yearly renewable to age 85 ALB </t>
  </si>
  <si>
    <t>China Life SOPHY</t>
  </si>
  <si>
    <t>Note: Product Structure for China Life SOPHY is not available.</t>
  </si>
  <si>
    <r>
      <t xml:space="preserve">Death / Early, </t>
    </r>
    <r>
      <rPr>
        <b/>
        <sz val="11"/>
        <color rgb="FF0000CC"/>
        <rFont val="Calibri"/>
        <family val="2"/>
        <scheme val="minor"/>
      </rPr>
      <t>Intermediate &amp; Severe Stage Cancer</t>
    </r>
  </si>
  <si>
    <t>$300k per life limit 
(multiple policies is not allowed, each life insured can only have one SOPHY)</t>
  </si>
  <si>
    <r>
      <rPr>
        <sz val="11"/>
        <color theme="1"/>
        <rFont val="Calibri"/>
        <family val="2"/>
        <scheme val="minor"/>
      </rPr>
      <t xml:space="preserve">Plan A: $50,000
Plan B: $100,000
Plan C: $200,000
Plan D: $250,000
</t>
    </r>
    <r>
      <rPr>
        <sz val="11"/>
        <rFont val="Calibri"/>
        <family val="2"/>
        <scheme val="minor"/>
      </rPr>
      <t>Plan E: $300,000</t>
    </r>
  </si>
  <si>
    <r>
      <rPr>
        <b/>
        <sz val="11"/>
        <rFont val="Calibri"/>
        <family val="2"/>
        <scheme val="minor"/>
      </rPr>
      <t>Min</t>
    </r>
    <r>
      <rPr>
        <sz val="11"/>
        <rFont val="Calibri"/>
        <family val="2"/>
        <scheme val="minor"/>
      </rPr>
      <t xml:space="preserve">: $50,000
</t>
    </r>
    <r>
      <rPr>
        <b/>
        <sz val="11"/>
        <color rgb="FF0000CC"/>
        <rFont val="Calibri"/>
        <family val="2"/>
        <scheme val="minor"/>
      </rPr>
      <t xml:space="preserve">Max: $500,000 
</t>
    </r>
    <r>
      <rPr>
        <sz val="11"/>
        <rFont val="Calibri"/>
        <family val="2"/>
        <scheme val="minor"/>
      </rPr>
      <t xml:space="preserve">
Subjected to minimum annual premium of $350.</t>
    </r>
  </si>
  <si>
    <t>Within 90 days from the date of policy issuance, date of reinstatement of this policy, or the effective date of endorsement issued for upgrade of plan type, whichever is later</t>
  </si>
  <si>
    <t>Simplified Underwriting with 5 questions asked</t>
  </si>
  <si>
    <r>
      <rPr>
        <b/>
        <sz val="11"/>
        <color rgb="FF0000CC"/>
        <rFont val="Calibri"/>
        <family val="2"/>
        <scheme val="minor"/>
      </rPr>
      <t xml:space="preserve">- Persistent Advanced Stage Cancer Benefit </t>
    </r>
    <r>
      <rPr>
        <sz val="11"/>
        <color rgb="FF0000CC"/>
        <rFont val="Calibri"/>
        <family val="2"/>
        <scheme val="minor"/>
      </rPr>
      <t>–</t>
    </r>
    <r>
      <rPr>
        <sz val="11"/>
        <rFont val="Calibri"/>
        <family val="2"/>
        <scheme val="minor"/>
      </rPr>
      <t xml:space="preserve"> additional 100% SA up to 2 times – covers new cancer, continual of existing cancer, metastasis, relapse, as long as life assured is receiving cancer treatment, or the cancer is confirmed to be terminal in nature
</t>
    </r>
    <r>
      <rPr>
        <b/>
        <sz val="11"/>
        <rFont val="Calibri"/>
        <family val="2"/>
        <scheme val="minor"/>
      </rPr>
      <t xml:space="preserve">
- </t>
    </r>
    <r>
      <rPr>
        <b/>
        <sz val="11"/>
        <color rgb="FF0000CC"/>
        <rFont val="Calibri"/>
        <family val="2"/>
        <scheme val="minor"/>
      </rPr>
      <t>Monthly Income Benefit</t>
    </r>
    <r>
      <rPr>
        <b/>
        <sz val="11"/>
        <rFont val="Calibri"/>
        <family val="2"/>
        <scheme val="minor"/>
      </rPr>
      <t xml:space="preserve"> </t>
    </r>
    <r>
      <rPr>
        <sz val="11"/>
        <rFont val="Calibri"/>
        <family val="2"/>
        <scheme val="minor"/>
      </rPr>
      <t xml:space="preserve">for 25 months
</t>
    </r>
    <r>
      <rPr>
        <b/>
        <sz val="11"/>
        <rFont val="Calibri"/>
        <family val="2"/>
        <scheme val="minor"/>
      </rPr>
      <t xml:space="preserve">- </t>
    </r>
    <r>
      <rPr>
        <b/>
        <sz val="11"/>
        <color rgb="FF0000CC"/>
        <rFont val="Calibri"/>
        <family val="2"/>
        <scheme val="minor"/>
      </rPr>
      <t>ICU Admission Benefit</t>
    </r>
    <r>
      <rPr>
        <sz val="11"/>
        <rFont val="Calibri"/>
        <family val="2"/>
        <scheme val="minor"/>
      </rPr>
      <t xml:space="preserve">
</t>
    </r>
    <r>
      <rPr>
        <b/>
        <sz val="11"/>
        <rFont val="Calibri"/>
        <family val="2"/>
        <scheme val="minor"/>
      </rPr>
      <t xml:space="preserve">- </t>
    </r>
    <r>
      <rPr>
        <b/>
        <sz val="11"/>
        <color rgb="FF0000CC"/>
        <rFont val="Calibri"/>
        <family val="2"/>
        <scheme val="minor"/>
      </rPr>
      <t>Cancer Wallet Benefit</t>
    </r>
    <r>
      <rPr>
        <b/>
        <sz val="11"/>
        <rFont val="Calibri"/>
        <family val="2"/>
        <scheme val="minor"/>
      </rPr>
      <t xml:space="preserve"> </t>
    </r>
    <r>
      <rPr>
        <sz val="11"/>
        <rFont val="Calibri"/>
        <family val="2"/>
        <scheme val="minor"/>
      </rPr>
      <t>– for cancer supportive therapies including mental illness &amp; pain management treatment (1st in the market)
- High potential payout of 475% SA (Based on 100K SA)</t>
    </r>
  </si>
  <si>
    <t xml:space="preserve">Allowed, subject to that no claim has been made on or admitted under this Policy </t>
  </si>
  <si>
    <t xml:space="preserve">Allowed, subject to that no claim has been made on or admitted under this Policy. </t>
  </si>
  <si>
    <t xml:space="preserve">-Pays 100% of the sum insured upon occurrence of impairment or conditions that required the undergoing of surgery to the life insured’s cardiovascular and neurological systems, including conditions that are not yet known today during the policy term
-No requirement for survival period unlike the other plans in comparison. 
</t>
  </si>
  <si>
    <r>
      <t xml:space="preserve">Policyowner: 
</t>
    </r>
    <r>
      <rPr>
        <sz val="11"/>
        <color theme="1"/>
        <rFont val="Calibri"/>
        <family val="2"/>
        <scheme val="minor"/>
      </rPr>
      <t>ALB 18-NA</t>
    </r>
    <r>
      <rPr>
        <b/>
        <sz val="11"/>
        <color theme="1"/>
        <rFont val="Calibri"/>
        <family val="2"/>
        <scheme val="minor"/>
      </rPr>
      <t xml:space="preserve">
Life Insured: 
</t>
    </r>
    <r>
      <rPr>
        <b/>
        <sz val="11"/>
        <color rgb="FF0000CC"/>
        <rFont val="Calibri"/>
        <family val="2"/>
        <scheme val="minor"/>
      </rPr>
      <t>ALB0 (15 days)</t>
    </r>
    <r>
      <rPr>
        <sz val="11"/>
        <color theme="1"/>
        <rFont val="Calibri"/>
        <family val="2"/>
        <scheme val="minor"/>
      </rPr>
      <t xml:space="preserve"> – 65</t>
    </r>
  </si>
  <si>
    <r>
      <rPr>
        <b/>
        <sz val="11"/>
        <rFont val="Calibri"/>
        <family val="2"/>
        <scheme val="minor"/>
      </rPr>
      <t>Policyholder:</t>
    </r>
    <r>
      <rPr>
        <sz val="11"/>
        <rFont val="Calibri"/>
        <family val="2"/>
        <scheme val="minor"/>
      </rPr>
      <t xml:space="preserve">
ANB 19 - 99
</t>
    </r>
    <r>
      <rPr>
        <b/>
        <sz val="11"/>
        <rFont val="Calibri"/>
        <family val="2"/>
        <scheme val="minor"/>
      </rPr>
      <t>Life Insured:</t>
    </r>
    <r>
      <rPr>
        <sz val="11"/>
        <rFont val="Calibri"/>
        <family val="2"/>
        <scheme val="minor"/>
      </rPr>
      <t xml:space="preserve">
</t>
    </r>
    <r>
      <rPr>
        <u/>
        <sz val="11"/>
        <rFont val="Calibri"/>
        <family val="2"/>
        <scheme val="minor"/>
      </rPr>
      <t>Limited pay to-age 60</t>
    </r>
    <r>
      <rPr>
        <sz val="11"/>
        <rFont val="Calibri"/>
        <family val="2"/>
        <scheme val="minor"/>
      </rPr>
      <t xml:space="preserve">
</t>
    </r>
    <r>
      <rPr>
        <b/>
        <sz val="11"/>
        <color rgb="FF0000CC"/>
        <rFont val="Calibri"/>
        <family val="2"/>
        <scheme val="minor"/>
      </rPr>
      <t>ANB1</t>
    </r>
    <r>
      <rPr>
        <sz val="11"/>
        <rFont val="Calibri"/>
        <family val="2"/>
        <scheme val="minor"/>
      </rPr>
      <t xml:space="preserve"> – 50
</t>
    </r>
    <r>
      <rPr>
        <u/>
        <sz val="11"/>
        <rFont val="Calibri"/>
        <family val="2"/>
        <scheme val="minor"/>
      </rPr>
      <t>Limited pay to-age 65/Regular pay 30 years</t>
    </r>
    <r>
      <rPr>
        <sz val="11"/>
        <rFont val="Calibri"/>
        <family val="2"/>
        <scheme val="minor"/>
      </rPr>
      <t xml:space="preserve">
</t>
    </r>
    <r>
      <rPr>
        <b/>
        <sz val="11"/>
        <color rgb="FF0000CC"/>
        <rFont val="Calibri"/>
        <family val="2"/>
        <scheme val="minor"/>
      </rPr>
      <t>ANB1</t>
    </r>
    <r>
      <rPr>
        <sz val="11"/>
        <rFont val="Calibri"/>
        <family val="2"/>
        <scheme val="minor"/>
      </rPr>
      <t xml:space="preserve"> – 55
</t>
    </r>
    <r>
      <rPr>
        <u/>
        <sz val="11"/>
        <rFont val="Calibri"/>
        <family val="2"/>
        <scheme val="minor"/>
      </rPr>
      <t>Regular pay 25 years</t>
    </r>
    <r>
      <rPr>
        <sz val="11"/>
        <rFont val="Calibri"/>
        <family val="2"/>
        <scheme val="minor"/>
      </rPr>
      <t xml:space="preserve">
</t>
    </r>
    <r>
      <rPr>
        <b/>
        <sz val="11"/>
        <color rgb="FF0000CC"/>
        <rFont val="Calibri"/>
        <family val="2"/>
        <scheme val="minor"/>
      </rPr>
      <t>ANB1</t>
    </r>
    <r>
      <rPr>
        <sz val="11"/>
        <rFont val="Calibri"/>
        <family val="2"/>
        <scheme val="minor"/>
      </rPr>
      <t xml:space="preserve"> – 60
</t>
    </r>
    <r>
      <rPr>
        <u/>
        <sz val="11"/>
        <rFont val="Calibri"/>
        <family val="2"/>
        <scheme val="minor"/>
      </rPr>
      <t xml:space="preserve">
Regular pay to-age 75/ to-age 85/ 10/15/20 years
</t>
    </r>
    <r>
      <rPr>
        <b/>
        <sz val="11"/>
        <color rgb="FF0000CC"/>
        <rFont val="Calibri"/>
        <family val="2"/>
        <scheme val="minor"/>
      </rPr>
      <t>ANB1</t>
    </r>
    <r>
      <rPr>
        <sz val="11"/>
        <rFont val="Calibri"/>
        <family val="2"/>
        <scheme val="minor"/>
      </rPr>
      <t xml:space="preserve"> – 65</t>
    </r>
  </si>
  <si>
    <t>- 5 years renewable
(max renewal of age 80 ANB)
- 10 years renewable
(max renewal of age 75 ANB)
- 20 years
- To age 65</t>
  </si>
  <si>
    <r>
      <t xml:space="preserve">SOPHY
</t>
    </r>
    <r>
      <rPr>
        <b/>
        <sz val="11"/>
        <color rgb="FF0000CC"/>
        <rFont val="Calibri"/>
        <family val="2"/>
        <scheme val="minor"/>
      </rPr>
      <t>(Yearly renewal)</t>
    </r>
  </si>
  <si>
    <t>Complete Cancer Care</t>
  </si>
  <si>
    <t>Death / Accidental Death / Early, Intermediate &amp; Advanced Stage Cancer</t>
  </si>
  <si>
    <t>$100,000 - 0 ALB to 15 ALB
$250,000 - 16 ALB and above
Above limit includes existing Cancer Protect and Sliver Protect sum assured</t>
  </si>
  <si>
    <t>Allowed (subject to underwriting and the sum assured limit of the
policy) if policy is in force for less than 1 year.</t>
  </si>
  <si>
    <t>Min: $50,000
Max: S$100,000 (0 - 15 ALB)
$250,000 (16 ALB and above)</t>
  </si>
  <si>
    <t>Income Complete Cancer Care</t>
  </si>
  <si>
    <t>Care 100</t>
  </si>
  <si>
    <t>Care 50</t>
  </si>
  <si>
    <r>
      <t xml:space="preserve">Complete Cancer Care - Care 50
</t>
    </r>
    <r>
      <rPr>
        <b/>
        <sz val="11"/>
        <color rgb="FF0000CC"/>
        <rFont val="Calibri"/>
        <family val="2"/>
        <scheme val="minor"/>
      </rPr>
      <t>(10 year renewal)</t>
    </r>
  </si>
  <si>
    <r>
      <t xml:space="preserve">Complete Cancer Care - Care 100
</t>
    </r>
    <r>
      <rPr>
        <b/>
        <sz val="11"/>
        <color rgb="FF0000CC"/>
        <rFont val="Calibri"/>
        <family val="2"/>
        <scheme val="minor"/>
      </rPr>
      <t>(10 year renewal)</t>
    </r>
  </si>
  <si>
    <t>First policy year: 100% return of premiums
Thereafter: $5,000 (before ALB60) / $10,000 (on &amp; after ALB60)</t>
  </si>
  <si>
    <r>
      <rPr>
        <b/>
        <sz val="11"/>
        <rFont val="Calibri"/>
        <family val="2"/>
        <scheme val="minor"/>
      </rPr>
      <t xml:space="preserve">Early Stage: </t>
    </r>
    <r>
      <rPr>
        <sz val="11"/>
        <rFont val="Calibri"/>
        <family val="2"/>
        <scheme val="minor"/>
      </rPr>
      <t xml:space="preserve">50% of sum assured (Care 50) / 100% of sum assured (Care 100)
</t>
    </r>
    <r>
      <rPr>
        <b/>
        <sz val="11"/>
        <rFont val="Calibri"/>
        <family val="2"/>
        <scheme val="minor"/>
      </rPr>
      <t>Severe Stage</t>
    </r>
    <r>
      <rPr>
        <sz val="11"/>
        <rFont val="Calibri"/>
        <family val="2"/>
        <scheme val="minor"/>
      </rPr>
      <t>: 100% of sum assured 
(For Care 50, 50% of sum assured will be paid if there is any previous early/intermediate stage cancer claim)</t>
    </r>
  </si>
  <si>
    <r>
      <t xml:space="preserve">- </t>
    </r>
    <r>
      <rPr>
        <b/>
        <sz val="11"/>
        <color rgb="FF0000CC"/>
        <rFont val="Calibri"/>
        <family val="2"/>
        <scheme val="minor"/>
      </rPr>
      <t>Embedded premium waiver benefit</t>
    </r>
    <r>
      <rPr>
        <sz val="11"/>
        <color theme="1"/>
        <rFont val="Calibri"/>
        <family val="2"/>
        <scheme val="minor"/>
      </rPr>
      <t xml:space="preserve">
- </t>
    </r>
    <r>
      <rPr>
        <b/>
        <sz val="11"/>
        <color rgb="FF0000CC"/>
        <rFont val="Calibri"/>
        <family val="2"/>
        <scheme val="minor"/>
      </rPr>
      <t xml:space="preserve">Cancer Hospice Care benefit </t>
    </r>
    <r>
      <rPr>
        <sz val="11"/>
        <color theme="1"/>
        <rFont val="Calibri"/>
        <family val="2"/>
        <scheme val="minor"/>
      </rPr>
      <t xml:space="preserve">that pays 10% of the sum assured after the insured is admitted to an inpatient hospice palliative or engages in palliative care services
- </t>
    </r>
    <r>
      <rPr>
        <b/>
        <sz val="11"/>
        <color rgb="FF0000CC"/>
        <rFont val="Calibri"/>
        <family val="2"/>
        <scheme val="minor"/>
      </rPr>
      <t>Monthly Cancer Therapy Benefit</t>
    </r>
    <r>
      <rPr>
        <sz val="11"/>
        <color theme="1"/>
        <rFont val="Calibri"/>
        <family val="2"/>
        <scheme val="minor"/>
      </rPr>
      <t xml:space="preserve"> upon start of cancer treatment for up to 24 months
-</t>
    </r>
    <r>
      <rPr>
        <b/>
        <sz val="11"/>
        <color rgb="FF0000CC"/>
        <rFont val="Calibri"/>
        <family val="2"/>
        <scheme val="minor"/>
      </rPr>
      <t xml:space="preserve"> Guaranteed Post-Cancer Cover Option</t>
    </r>
    <r>
      <rPr>
        <sz val="11"/>
        <color theme="1"/>
        <rFont val="Calibri"/>
        <family val="2"/>
        <scheme val="minor"/>
      </rPr>
      <t xml:space="preserve"> to purchase a new term plan without health assessment 
- Provides coverage for </t>
    </r>
    <r>
      <rPr>
        <b/>
        <sz val="11"/>
        <color rgb="FF0000CC"/>
        <rFont val="Calibri"/>
        <family val="2"/>
        <scheme val="minor"/>
      </rPr>
      <t>accidental death: 100% of sum assured will be payable</t>
    </r>
    <r>
      <rPr>
        <sz val="11"/>
        <color theme="1"/>
        <rFont val="Calibri"/>
        <family val="2"/>
        <scheme val="minor"/>
      </rPr>
      <t xml:space="preserve">
</t>
    </r>
  </si>
  <si>
    <t>Allowed (subject to the minimum sum assured limit of the policy) It can be done anytime but there is no refund of difference in premium. Policyholders will pay the new premium from next premium due date.</t>
  </si>
  <si>
    <t>See notes</t>
  </si>
  <si>
    <t>$374 (see notes)</t>
  </si>
  <si>
    <t>$638 (see notes)</t>
  </si>
  <si>
    <t>$446 (see notes)</t>
  </si>
  <si>
    <t>$738 (see notes)</t>
  </si>
  <si>
    <t>$570 (see notes)</t>
  </si>
  <si>
    <t>$1088 (see notes)</t>
  </si>
  <si>
    <t>$710 (see notes)</t>
  </si>
  <si>
    <t>$1,008 (see notes)</t>
  </si>
  <si>
    <t>$1,878 (see notes)</t>
  </si>
  <si>
    <t>$492 (see notes)</t>
  </si>
  <si>
    <t>$778 (see notes)</t>
  </si>
  <si>
    <t>$740 (see notes)</t>
  </si>
  <si>
    <t>$988 (see notes)</t>
  </si>
  <si>
    <t>$1,148 (see notes)</t>
  </si>
  <si>
    <t>$1,478 (see notes)</t>
  </si>
  <si>
    <t>$1,570 (see notes)</t>
  </si>
  <si>
    <t>$2,008 (see notes)</t>
  </si>
  <si>
    <t>$1,826 (see notes)</t>
  </si>
  <si>
    <r>
      <t xml:space="preserve">Source: This information is from all providers of PIAS and is accurate as of </t>
    </r>
    <r>
      <rPr>
        <b/>
        <sz val="12"/>
        <color rgb="FF0000CC"/>
        <rFont val="Arial"/>
        <family val="2"/>
      </rPr>
      <t>23/05/2025</t>
    </r>
  </si>
  <si>
    <t>1. This insurance product comparison has been produced based on Professional Investment Advisory Services Pte Ltd (PIAS)’s internal research team, and is solely meant for FA Representatives of PIAS as a quick reference and not meant to be reproduced in any manner.</t>
  </si>
  <si>
    <t>2. The product comparison encompasses only relevant approved products by PIAS only.  It is an overview of similar product category based on standard age range, standard sum assured and for standard lives.</t>
  </si>
  <si>
    <t>3. The information is obtained from the latest policy illustrations and product information provided by the relevant life insurance product providers. The calculation of yield may differ due to the acutal payout condition vs the calcuation method. PIAS shall not be liable for any damages, or in any other way whatsoever, for errors of fact and or opinions expressed on the product comparison and no warranty or representation is given to this effect.  In the event of any discrepancy, the insurance company’s authorized documents shall apply.</t>
  </si>
  <si>
    <t>4. This product comparison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</si>
  <si>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t>Summary</t>
  </si>
  <si>
    <t>- Provides the best value for Advanced Cancer over the total premium paid for sum assured of $200k for Male across all ages compared for Care 50 option.
- Has unique benefits such as Monthly Cancer Benefit that provides monthly payout upon start of cancer treatment, Guaranteed Post-Cancer Cover Option that allows the insured to take up a new term policy from Income without health assessment and Cancer Hospice Care Benefit that pays 10% of the sum assured after the insured is admitted to an inpatient hospice palliative or engages in palliative care services
- Wide range of entry ages ranging from ALB 0 to ALB74 that allows ease of entry for this plan.
- Offers 2 choices of coverage of Care 50 and Care 100, to meet the client’s needs for cancer coverage.
- Ease of application with 3 questions asked and no health checkup required.</t>
  </si>
  <si>
    <t>- Competitive Annual Premium for Male with approximity $100k SA for advanced cancer for ANB30, 35, 40
- Competitive Total Premium Payable and Annual Premium for Female with approximity $100k SA for advanced cancer 
- Offers flexibility with yearly renewability up till age ANB85
- Easy to apply with simplified underwriting (7 questions asked)</t>
  </si>
  <si>
    <t xml:space="preserve">- Competitive Total Premium Payable for Male with approximity $200k SA for most ages compared (ANB30, 35, 40, 45, 50)
- Competitive Total Premium Payable for Female with approximity $200k SA for the younger age (ANB 30 &amp; 35)
- For most model points, it provides best value for both early/intermediate cancer and advanced cancer over total premium paid
- Its minimum entry age is Age Next Birthday 1, the lowest amongst the plans in the comparison, allowing entry for a wider age group of clients.
- Flexibility of both limited pay and regular premium payment options
- The only plan that pays out 100% of the sum assured for early and intermediate stage cancer
- Highest advanced stage cancer payout of up to 150% of the sum assured amongst the plans compared.
- Offers enhanced protection coverage to provide additional payouts for persistent advanced-stage cancer, ICU admissions and reimbursements for Cancer Supportive Therapy. These benefits are unique to Tokio Marine #go TotalProtect Cancer based on our approved product suite.
- Provides monthly income upon a successful admission of claim on advanced-stage cancer, monthly payout of 2% of the sum assured over 25 months.
- Offers the broadest range of sum assured from $50K to $500K (In multiple of $1,000)
- Highest sum insured amongst all the plans compared.
- Highest issue limit of $500k per life across the plans in the comparison. 
- Only plan in our comparison with riders attachable for more comprehensive protection. 
</t>
  </si>
  <si>
    <t>Manulife</t>
  </si>
  <si>
    <t>EarlyCancer Protect</t>
  </si>
  <si>
    <r>
      <t xml:space="preserve">Policy
owner and Life Insured: 
</t>
    </r>
    <r>
      <rPr>
        <sz val="11"/>
        <color theme="1"/>
        <rFont val="Calibri"/>
        <family val="2"/>
        <scheme val="minor"/>
      </rPr>
      <t>ALB 18 - 60</t>
    </r>
  </si>
  <si>
    <t>5 years renewable to age 75</t>
  </si>
  <si>
    <t>5 years renewable to age 75 ALB</t>
  </si>
  <si>
    <r>
      <rPr>
        <b/>
        <sz val="11"/>
        <rFont val="Calibri"/>
        <family val="2"/>
        <scheme val="minor"/>
      </rPr>
      <t>Early/ Intermediate/ Severe Stage:</t>
    </r>
    <r>
      <rPr>
        <sz val="11"/>
        <rFont val="Calibri"/>
        <family val="2"/>
        <scheme val="minor"/>
      </rPr>
      <t xml:space="preserve"> 100% of sum assured</t>
    </r>
  </si>
  <si>
    <t>Plan A: $50,000
Plan B: $100,000
Plan C: $150,000</t>
  </si>
  <si>
    <t>$150,000 per life limit</t>
  </si>
  <si>
    <t>Simplified Underwriting with 4 questions asked</t>
  </si>
  <si>
    <t>Manulife EarlyCancer Protect</t>
  </si>
  <si>
    <r>
      <t xml:space="preserve">EarlyCancer Protect
</t>
    </r>
    <r>
      <rPr>
        <b/>
        <sz val="11"/>
        <color rgb="FF0000CC"/>
        <rFont val="Calibri"/>
        <family val="2"/>
        <scheme val="minor"/>
      </rPr>
      <t>(5 year renewal)</t>
    </r>
  </si>
  <si>
    <t>Annual Premium
(see notes)</t>
  </si>
  <si>
    <r>
      <t xml:space="preserve">Policyowner:
</t>
    </r>
    <r>
      <rPr>
        <sz val="11"/>
        <color theme="1"/>
        <rFont val="Calibri"/>
        <family val="2"/>
        <scheme val="minor"/>
      </rPr>
      <t>ALB 16 &amp; above</t>
    </r>
    <r>
      <rPr>
        <b/>
        <sz val="11"/>
        <color theme="1"/>
        <rFont val="Calibri"/>
        <family val="2"/>
        <scheme val="minor"/>
      </rPr>
      <t xml:space="preserve">
Life Insured:
</t>
    </r>
    <r>
      <rPr>
        <b/>
        <sz val="11"/>
        <color rgb="FF0000CC"/>
        <rFont val="Calibri"/>
        <family val="2"/>
        <scheme val="minor"/>
      </rPr>
      <t>ALB 0</t>
    </r>
    <r>
      <rPr>
        <sz val="11"/>
        <color theme="1"/>
        <rFont val="Calibri"/>
        <family val="2"/>
        <scheme val="minor"/>
      </rPr>
      <t xml:space="preserve"> - 74</t>
    </r>
  </si>
  <si>
    <r>
      <t xml:space="preserve">Plan A: $10,000
Plan B: $20,000
</t>
    </r>
    <r>
      <rPr>
        <b/>
        <sz val="11"/>
        <color rgb="FF0000CC"/>
        <rFont val="Calibri"/>
        <family val="2"/>
        <scheme val="minor"/>
      </rPr>
      <t>Plan C: $30,000</t>
    </r>
  </si>
  <si>
    <r>
      <rPr>
        <b/>
        <sz val="11"/>
        <color theme="1"/>
        <rFont val="Calibri"/>
        <family val="2"/>
        <scheme val="minor"/>
      </rPr>
      <t>Early to Late-stage Cancer:</t>
    </r>
    <r>
      <rPr>
        <sz val="11"/>
        <color theme="1"/>
        <rFont val="Calibri"/>
        <family val="2"/>
        <scheme val="minor"/>
      </rPr>
      <t xml:space="preserve"> 100% of Sum assured
</t>
    </r>
    <r>
      <rPr>
        <b/>
        <sz val="11"/>
        <color theme="1"/>
        <rFont val="Calibri"/>
        <family val="2"/>
        <scheme val="minor"/>
      </rPr>
      <t>Cardiovascular System (Impairment/Surgery):</t>
    </r>
    <r>
      <rPr>
        <sz val="11"/>
        <color theme="1"/>
        <rFont val="Calibri"/>
        <family val="2"/>
        <scheme val="minor"/>
      </rPr>
      <t xml:space="preserve"> 100% of Sum Assured
</t>
    </r>
    <r>
      <rPr>
        <b/>
        <sz val="11"/>
        <color theme="1"/>
        <rFont val="Calibri"/>
        <family val="2"/>
        <scheme val="minor"/>
      </rPr>
      <t xml:space="preserve">Neurological System (Impairment/Surgery): </t>
    </r>
    <r>
      <rPr>
        <sz val="11"/>
        <color theme="1"/>
        <rFont val="Calibri"/>
        <family val="2"/>
        <scheme val="minor"/>
      </rPr>
      <t>100% of Sum Assured 
Angioplasty &amp; Other Invasive Treatment for Coronary Artery (max 10% of Sum assured, subject to a max amount of $25k</t>
    </r>
  </si>
  <si>
    <t>- Provides coverage for early, intermediate and severe stage cancer
- Wide range of policy term for clients to choose from where premiums are level throughout the renewed term, including 5-year /10-year renewable term, 20 years fixed policy term and up to age 65 policy term options.
- Provides an additional monthly payout of 1% of the Sum Insured over the course of 12 months upon the diagnosis of a severe stage cancer.
- Allows for increase in sum insured subject to satisfaction of life assured’s insurability
- Easy to apply with simplified underwriting (3 questions asked)</t>
  </si>
  <si>
    <t xml:space="preserve">- Offers coverage from early, intermediate and severe stage of cancer 
- Offers flexibility with yearly renewability up till age ALB85
- For SA 200k, competitive early/intermediate cancer payout over total premium paid for male ALB34 &amp; ALB39 and female profile across all ages compared with 10 year policy term.
- Relatively competitive issue limit of $300K per life limit
- Covers life insured as young as up to 15 days
- Pay 100% of the sum insured upon occurrence of impairment or conditions that required the undergoing of surgery to the life insured's cardiovascular and neurological systems, including conditions that are not yet known today during the policy term. This benefit is unique among the plans in comparison.
- No requirement for survival period 
- Provides the high death coverage of $20,000 
</t>
  </si>
  <si>
    <t>- Choose between 3 plan types, with a sum insured ranging from S$50,000 to S$150,000 for cancer diagnosis and death benefit ranging from S$10,000 to S$30,000.
- Offers the highest death benefit for its Plan C, providing added assurance.
- Pays out 100% of the sum assured for early/intermediate/advanced stage cancer.
- Competitve Early/Intermediate Cancer / Total Premium Payable for female</t>
  </si>
  <si>
    <t>- All plans have different payout structure and medical definitions. Refer to product features,  product structure and cancer definitions.
- For 10 years policy term comparison, Tokio Marine #go TotalProtect Cancer is excluded as it does not provide guaranteed renewability while the rest of the plan in the comparison offers guaranteed renewability.
- China Life SOPHY and Tokio Marine TM Protect Cancer are yearly renewal plans and the total premium payable are based on total premiums paid over the policy term after factoring in premium changes during renewal.
- Annual premiums for China Life SOPHY, Etiqa Essential Cancer Care, Income Complete Cancer Care, Manulife EarlyCancer Protect and Tokio Marine TM Protect Cancer are subject to change at respective policy renewal. The premium payable upon renewal will be based on the prevailing age of the insured and the prevailing premium rates.
- Due to product design, Etiqa Essential Cancer Care (10 years renewal) and Income Complete Cancer Care are unable to renew the policy at age 75 for the following ages compared ALB29/ANB30, ALB39/ANB40 and ALB49/ANB50.
- Tokio Marine #go TotalProtect Cancer is the only plan in the comparison that provides additional payout for persistent advanced stage cancer (up to 2 times, total 200% of SA). For the rest of the plans in the comparison, the plans terminate after Advanced Cancer payout or at the end of policy term(whichever earlier). 
- Based on $100k SA, Tokio Maine #go TotalProtect Cancer can provide up to $475K payouts for cancer which is the highest in the comparison.</t>
  </si>
  <si>
    <t>- All plans have different payout structure and medical definitions. Refer to product features,  product structure and cancer definitions.
- For 10 years policy term comparison, Tokio Marine #go TotalProtect Cancer is excluded as it does not provide guaranteed renewability while the rest of the plan in the comparison offers guaranteed renewability.
- Annual premiums for China Life SOPHY, Etiqa Essential Cancer Care, Income Complete Cancer Care, Manulife EarlyCancer Protect and Tokio Marine TM Protect Cancer are subject to change at respective policy renewal. The premium payable upon renewal will be based on the prevailing age of the insured and the prevailing premium rates.
- Due to product design, Etiqa Essential Cancer Care (10 years renewal) and Income Complete Cancer Care are unable to renew the policy at age 75 for the following ages compared ALB29/ANB30, ALB39/ANB40 and ALB49/ANB50.
- Tokio Marine #go TotalProtect Cancer is the only plan in the comparison that provides additional payout for persistent advanced stage cancer (up to 2 times, total 200% of SA). For the rest of the plans in the comparison, the plans terminate after Advanced Cancer payout or at the end of policy term(whichever earlier). 
- Based on $100k SA, Tokio Maine #go TotalProtect Cancer can provide up to $475K payouts for cancer which is the highest in the comparison.</t>
  </si>
  <si>
    <t xml:space="preserve">- All plans have different payout structure and medical definitions. Refer to product features,  product structure and cancer definitions.
- For 10 years policy term comparison, Tokio Marine #go TotalProtect Cancer is excluded as it does not provide guaranteed renewability while the rest of the plan in the comparison offers guaranteed renewability.
- For TM Protect Cancer and Manulife EarlyCancer Protect are excluded in the comparison as the maximum sum assured is $150K.
- Annual premiums for China Life SOPHY, Etiqa Essential Cancer Care and Income Complete Cancer Care are subject to change at respective policy renewal. The premium payable upon renewal will be based on the prevailing age of the insured and the prevailing premium rates.
- Due to product design, Etiqa Essential Cancer Care (10 years renewal) and Income Complete Cancer Care are unable to renew the policy at age 75 for the following ages compared ALB29/ANB30, ALB39/ANB40 and ALB49/ANB50.
- Tokio Marine #go TotalProtect Cancer is the only plan in the comparison that provides additional payout for persistent advanced stage cancer (up to 2 times, total 200% of SA). For the rest of the plans in the comparison, the plans terminate after Advanced Cancer payout or at the end of policy term(whichever earlier). 
</t>
  </si>
  <si>
    <t>- All plans have different payout structure and medical definitions. Refer to product features,  product structure and cancer definitions.
- For 10 years policy term comparison, Tokio Marine #go TotalProtect Cancer is excluded as it does not provide guaranteed renewability while the rest of the plan in the comparison offers guaranteed renewability.
- For TM Protect Cancer and Manulife EarlyCancer Protect are excluded in the comparison as the maximum sum assured is $150K.
- Annual premiums for China Life SOPHY, Etiqa Essential Cancer Care and Income Complete Cancer Care are subject to change at respective policy renewal. The premium payable upon renewal will be based on the prevailing age of the insured and the prevailing premium rates.
- Due to product design, Etiqa Essential Cancer Care (10 years renewal) and Income Complete Cancer Care are unable to renew the policy at age 75 for the following ages compared ALB29/ANB30, ALB39/ANB40 and ALB49/ANB50.
- Tokio Marine #go TotalProtect Cancer is the only plan in the comparison that provides additional payout for persistent advanced stage cancer (up to 2 times, total 200% of SA). For the rest of the plans in the comparison, the plans terminate after Advanced Cancer payout or at the end of policy term(whichever earlier).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</si>
</sst>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quot;$&quot;#,##0"/>
    <numFmt numFmtId="165" formatCode="&quot;$&quot;#,##0.00"/>
    <numFmt numFmtId="166" formatCode="_(* #,##0_);_(* \(#,##0\);_(* &quot;-&quot;??_);_(@_)"/>
  </numFmts>
  <fonts count="2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4"/>
      <color indexed="8"/>
      <name val="Arial"/>
      <family val="2"/>
    </font>
    <font>
      <b/>
      <sz val="12"/>
      <color indexed="8"/>
      <name val="Arial"/>
      <family val="2"/>
    </font>
    <font>
      <sz val="12"/>
      <color theme="1"/>
      <name val="Arial"/>
      <family val="2"/>
    </font>
    <font>
      <sz val="11"/>
      <color theme="1"/>
      <name val="Arial"/>
      <family val="2"/>
    </font>
    <font>
      <b/>
      <u/>
      <sz val="18"/>
      <color theme="1"/>
      <name val="Arial"/>
      <family val="2"/>
    </font>
    <font>
      <sz val="12"/>
      <color indexed="8"/>
      <name val="Arial"/>
      <family val="2"/>
    </font>
    <font>
      <b/>
      <sz val="11"/>
      <name val="Calibri"/>
      <family val="2"/>
      <scheme val="minor"/>
    </font>
    <font>
      <sz val="11"/>
      <name val="Calibri"/>
      <family val="2"/>
      <scheme val="minor"/>
    </font>
    <font>
      <u/>
      <sz val="11"/>
      <color indexed="12"/>
      <name val="Calibri"/>
      <family val="2"/>
    </font>
    <font>
      <u/>
      <sz val="12"/>
      <color indexed="12"/>
      <name val="Calibri"/>
      <family val="2"/>
    </font>
    <font>
      <b/>
      <sz val="11"/>
      <color rgb="FF0000CC"/>
      <name val="Calibri"/>
      <family val="2"/>
      <scheme val="minor"/>
    </font>
    <font>
      <b/>
      <sz val="20"/>
      <color rgb="FFFF0000"/>
      <name val="Calibri"/>
      <family val="2"/>
      <scheme val="minor"/>
    </font>
    <font>
      <sz val="10"/>
      <color theme="1"/>
      <name val="Calibri"/>
      <family val="2"/>
      <scheme val="minor"/>
    </font>
    <font>
      <sz val="11"/>
      <color rgb="FF0000CC"/>
      <name val="Calibri"/>
      <family val="2"/>
      <scheme val="minor"/>
    </font>
    <font>
      <u/>
      <sz val="11"/>
      <name val="Calibri"/>
      <family val="2"/>
      <scheme val="minor"/>
    </font>
    <font>
      <b/>
      <sz val="11"/>
      <color theme="1" tint="0.499984740745262"/>
      <name val="Calibri"/>
      <family val="2"/>
      <scheme val="minor"/>
    </font>
    <font>
      <b/>
      <sz val="20"/>
      <color theme="7"/>
      <name val="Calibri"/>
      <family val="2"/>
      <scheme val="minor"/>
    </font>
    <font>
      <b/>
      <sz val="20"/>
      <name val="Calibri"/>
      <family val="2"/>
      <scheme val="minor"/>
    </font>
    <font>
      <b/>
      <sz val="20"/>
      <color theme="4" tint="-0.249977111117893"/>
      <name val="Calibri"/>
      <family val="2"/>
      <scheme val="minor"/>
    </font>
    <font>
      <b/>
      <sz val="11"/>
      <color rgb="FFC00000"/>
      <name val="Calibri"/>
      <family val="2"/>
      <scheme val="minor"/>
    </font>
    <font>
      <sz val="10"/>
      <name val="Calibri"/>
      <family val="2"/>
      <scheme val="minor"/>
    </font>
    <font>
      <b/>
      <sz val="12"/>
      <color rgb="FF0000CC"/>
      <name val="Arial"/>
      <family val="2"/>
    </font>
    <font>
      <b/>
      <u/>
      <sz val="11"/>
      <color rgb="FFFF0000"/>
      <name val="Calibri"/>
      <family val="2"/>
      <scheme val="minor"/>
    </font>
    <font>
      <b/>
      <sz val="20"/>
      <color rgb="FF0066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14999847407452621"/>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bottom style="medium">
        <color indexed="64"/>
      </bottom>
      <diagonal/>
    </border>
  </borders>
  <cellStyleXfs count="6">
    <xf numFmtId="0" fontId="0" fillId="0" borderId="0"/>
    <xf numFmtId="0" fontId="3" fillId="0" borderId="0"/>
    <xf numFmtId="0" fontId="1" fillId="0" borderId="0"/>
    <xf numFmtId="0" fontId="3" fillId="0" borderId="0"/>
    <xf numFmtId="0" fontId="12" fillId="0" borderId="0" applyNumberFormat="0" applyFill="0" applyBorder="0" applyAlignment="0" applyProtection="0">
      <alignment vertical="top"/>
      <protection locked="0"/>
    </xf>
    <xf numFmtId="43" fontId="1" fillId="0" borderId="0" applyFont="0" applyFill="0" applyBorder="0" applyAlignment="0" applyProtection="0"/>
  </cellStyleXfs>
  <cellXfs count="254">
    <xf numFmtId="0" fontId="0" fillId="0" borderId="0" xfId="0"/>
    <xf numFmtId="0" fontId="3" fillId="0" borderId="0" xfId="1"/>
    <xf numFmtId="0" fontId="1" fillId="0" borderId="0" xfId="0" applyFont="1"/>
    <xf numFmtId="0" fontId="0" fillId="0" borderId="0" xfId="0" applyAlignment="1">
      <alignment wrapText="1"/>
    </xf>
    <xf numFmtId="0" fontId="7" fillId="2" borderId="0" xfId="1" applyFont="1" applyFill="1"/>
    <xf numFmtId="0" fontId="6" fillId="2" borderId="0" xfId="1" applyFont="1" applyFill="1"/>
    <xf numFmtId="0" fontId="13" fillId="2" borderId="0" xfId="4" applyFont="1" applyFill="1" applyAlignment="1" applyProtection="1">
      <alignment horizontal="left" vertical="center" wrapText="1"/>
    </xf>
    <xf numFmtId="16" fontId="6" fillId="2" borderId="0" xfId="1" applyNumberFormat="1" applyFont="1" applyFill="1"/>
    <xf numFmtId="0" fontId="6" fillId="2" borderId="0" xfId="1" applyFont="1" applyFill="1" applyAlignment="1">
      <alignment wrapText="1"/>
    </xf>
    <xf numFmtId="0" fontId="0" fillId="0" borderId="0" xfId="0" applyAlignment="1">
      <alignment horizontal="left" vertical="top"/>
    </xf>
    <xf numFmtId="0" fontId="1" fillId="0" borderId="0" xfId="0" applyFont="1" applyAlignment="1">
      <alignment horizontal="left" vertical="top"/>
    </xf>
    <xf numFmtId="0" fontId="0" fillId="0" borderId="0" xfId="0" applyAlignment="1">
      <alignment horizontal="left" vertical="top" wrapText="1"/>
    </xf>
    <xf numFmtId="0" fontId="0" fillId="0" borderId="0" xfId="0" quotePrefix="1" applyAlignment="1">
      <alignment vertical="top" wrapText="1"/>
    </xf>
    <xf numFmtId="0" fontId="0" fillId="0" borderId="0" xfId="0" quotePrefix="1" applyAlignment="1">
      <alignment horizontal="left" vertical="top" wrapText="1"/>
    </xf>
    <xf numFmtId="6" fontId="1" fillId="0" borderId="0" xfId="0" applyNumberFormat="1" applyFont="1" applyAlignment="1">
      <alignment horizontal="left" vertical="top"/>
    </xf>
    <xf numFmtId="6" fontId="0" fillId="0" borderId="0" xfId="0" applyNumberFormat="1" applyAlignment="1">
      <alignment horizontal="left" vertical="top"/>
    </xf>
    <xf numFmtId="0" fontId="1" fillId="0" borderId="0" xfId="0" applyFont="1" applyAlignment="1">
      <alignment horizontal="left" vertical="top" wrapText="1"/>
    </xf>
    <xf numFmtId="165" fontId="0" fillId="0" borderId="0" xfId="0" quotePrefix="1" applyNumberFormat="1" applyAlignment="1">
      <alignment horizontal="center" vertical="center" wrapText="1"/>
    </xf>
    <xf numFmtId="0" fontId="2" fillId="0" borderId="0" xfId="0" applyFont="1"/>
    <xf numFmtId="0" fontId="0" fillId="0" borderId="0" xfId="0" quotePrefix="1"/>
    <xf numFmtId="0" fontId="16" fillId="0" borderId="0" xfId="0" applyFont="1" applyAlignment="1">
      <alignment vertical="top" wrapText="1"/>
    </xf>
    <xf numFmtId="0" fontId="0" fillId="0" borderId="17" xfId="0" applyBorder="1" applyAlignment="1">
      <alignment vertical="top"/>
    </xf>
    <xf numFmtId="0" fontId="0" fillId="0" borderId="0" xfId="0" applyAlignment="1">
      <alignment horizontal="left"/>
    </xf>
    <xf numFmtId="0" fontId="16" fillId="0" borderId="0" xfId="0" quotePrefix="1" applyFont="1" applyAlignment="1">
      <alignment wrapText="1"/>
    </xf>
    <xf numFmtId="0" fontId="16" fillId="0" borderId="0" xfId="0" quotePrefix="1" applyFont="1"/>
    <xf numFmtId="0" fontId="0" fillId="0" borderId="1" xfId="0" applyBorder="1"/>
    <xf numFmtId="0" fontId="20" fillId="0" borderId="2"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2" fillId="0" borderId="0" xfId="0" applyFont="1"/>
    <xf numFmtId="0" fontId="15" fillId="0" borderId="0" xfId="0" applyFont="1"/>
    <xf numFmtId="0" fontId="21" fillId="0" borderId="0" xfId="0" applyFont="1"/>
    <xf numFmtId="0" fontId="2" fillId="3" borderId="24" xfId="0" applyFont="1" applyFill="1" applyBorder="1" applyAlignment="1">
      <alignment wrapText="1"/>
    </xf>
    <xf numFmtId="0" fontId="2" fillId="3" borderId="12" xfId="0" applyFont="1" applyFill="1" applyBorder="1" applyAlignment="1">
      <alignment wrapText="1"/>
    </xf>
    <xf numFmtId="0" fontId="2" fillId="0" borderId="0" xfId="0" applyFont="1" applyAlignment="1">
      <alignment horizontal="left" vertical="center" wrapText="1"/>
    </xf>
    <xf numFmtId="6" fontId="2" fillId="0" borderId="0" xfId="0" applyNumberFormat="1" applyFont="1"/>
    <xf numFmtId="0" fontId="2" fillId="0" borderId="0" xfId="0" applyFont="1" applyAlignment="1">
      <alignment horizontal="left"/>
    </xf>
    <xf numFmtId="0" fontId="2" fillId="0" borderId="0" xfId="0" applyFont="1" applyAlignment="1">
      <alignment vertical="center" wrapText="1"/>
    </xf>
    <xf numFmtId="0" fontId="2" fillId="8" borderId="9" xfId="0" applyFont="1" applyFill="1" applyBorder="1" applyAlignment="1">
      <alignment horizontal="center" wrapText="1"/>
    </xf>
    <xf numFmtId="0" fontId="2" fillId="3" borderId="17" xfId="0" applyFont="1" applyFill="1" applyBorder="1" applyAlignment="1">
      <alignment vertical="top" wrapText="1"/>
    </xf>
    <xf numFmtId="0" fontId="2" fillId="3" borderId="14" xfId="0" applyFont="1" applyFill="1" applyBorder="1" applyAlignment="1">
      <alignment vertical="top" wrapText="1"/>
    </xf>
    <xf numFmtId="0" fontId="2" fillId="9" borderId="24" xfId="0" applyFont="1" applyFill="1" applyBorder="1" applyAlignment="1">
      <alignment wrapText="1"/>
    </xf>
    <xf numFmtId="0" fontId="2" fillId="9" borderId="12" xfId="0" applyFont="1" applyFill="1" applyBorder="1" applyAlignment="1">
      <alignment wrapText="1"/>
    </xf>
    <xf numFmtId="0" fontId="2" fillId="9" borderId="17" xfId="0" applyFont="1" applyFill="1" applyBorder="1" applyAlignment="1">
      <alignment vertical="top" wrapText="1"/>
    </xf>
    <xf numFmtId="0" fontId="2" fillId="9" borderId="14" xfId="0" applyFont="1" applyFill="1" applyBorder="1" applyAlignment="1">
      <alignment vertical="top" wrapText="1"/>
    </xf>
    <xf numFmtId="0" fontId="2" fillId="7" borderId="17" xfId="0" applyFont="1" applyFill="1" applyBorder="1" applyAlignment="1">
      <alignment horizontal="left" wrapText="1"/>
    </xf>
    <xf numFmtId="0" fontId="2" fillId="6" borderId="17" xfId="0" applyFont="1" applyFill="1" applyBorder="1" applyAlignment="1">
      <alignment horizontal="left" wrapText="1"/>
    </xf>
    <xf numFmtId="0" fontId="2" fillId="3" borderId="17" xfId="0" applyFont="1" applyFill="1" applyBorder="1" applyAlignment="1">
      <alignment horizontal="left" wrapText="1"/>
    </xf>
    <xf numFmtId="0" fontId="2" fillId="3" borderId="24" xfId="0" applyFont="1" applyFill="1" applyBorder="1" applyAlignment="1">
      <alignment horizontal="left" wrapText="1"/>
    </xf>
    <xf numFmtId="0" fontId="0" fillId="4" borderId="0" xfId="0" applyFill="1" applyAlignment="1">
      <alignment wrapText="1"/>
    </xf>
    <xf numFmtId="0" fontId="2" fillId="9" borderId="24" xfId="0" applyFont="1" applyFill="1" applyBorder="1" applyAlignment="1">
      <alignment horizontal="left" wrapText="1"/>
    </xf>
    <xf numFmtId="0" fontId="2" fillId="9" borderId="17" xfId="0" applyFont="1" applyFill="1" applyBorder="1" applyAlignment="1">
      <alignment horizontal="left" wrapText="1"/>
    </xf>
    <xf numFmtId="0" fontId="2" fillId="10" borderId="17" xfId="0" applyFont="1" applyFill="1" applyBorder="1" applyAlignment="1">
      <alignment horizontal="left" wrapText="1"/>
    </xf>
    <xf numFmtId="0" fontId="2" fillId="11" borderId="17" xfId="0" applyFont="1" applyFill="1" applyBorder="1" applyAlignment="1">
      <alignment horizontal="left" wrapText="1"/>
    </xf>
    <xf numFmtId="2" fontId="0" fillId="0" borderId="38" xfId="0" applyNumberFormat="1" applyBorder="1" applyAlignment="1">
      <alignment horizontal="right"/>
    </xf>
    <xf numFmtId="2" fontId="0" fillId="0" borderId="0" xfId="0" applyNumberFormat="1" applyAlignment="1">
      <alignment horizontal="right"/>
    </xf>
    <xf numFmtId="0" fontId="2" fillId="7" borderId="18" xfId="0" applyFont="1" applyFill="1" applyBorder="1" applyAlignment="1">
      <alignment horizontal="left" wrapText="1"/>
    </xf>
    <xf numFmtId="0" fontId="2" fillId="11" borderId="18" xfId="0" applyFont="1" applyFill="1" applyBorder="1" applyAlignment="1">
      <alignment horizontal="left" wrapText="1"/>
    </xf>
    <xf numFmtId="0" fontId="2" fillId="4" borderId="17" xfId="0" applyFont="1" applyFill="1" applyBorder="1" applyAlignment="1">
      <alignment horizontal="left" vertical="top"/>
    </xf>
    <xf numFmtId="0" fontId="17" fillId="0" borderId="0" xfId="0" applyFont="1"/>
    <xf numFmtId="0" fontId="17" fillId="0" borderId="5" xfId="0" applyFont="1" applyBorder="1"/>
    <xf numFmtId="0" fontId="2" fillId="11" borderId="23" xfId="0" applyFont="1" applyFill="1" applyBorder="1" applyAlignment="1">
      <alignment horizontal="left" wrapText="1"/>
    </xf>
    <xf numFmtId="0" fontId="2" fillId="3" borderId="17" xfId="0" applyFont="1" applyFill="1" applyBorder="1" applyAlignment="1">
      <alignment horizontal="left" vertical="top" wrapText="1"/>
    </xf>
    <xf numFmtId="0" fontId="2" fillId="9" borderId="23" xfId="0" applyFont="1" applyFill="1" applyBorder="1"/>
    <xf numFmtId="0" fontId="2" fillId="3" borderId="22" xfId="0" applyFont="1" applyFill="1" applyBorder="1" applyAlignment="1">
      <alignment horizontal="left"/>
    </xf>
    <xf numFmtId="0" fontId="2" fillId="3" borderId="23" xfId="0" applyFont="1" applyFill="1" applyBorder="1" applyAlignment="1">
      <alignment horizontal="left"/>
    </xf>
    <xf numFmtId="0" fontId="2" fillId="5" borderId="23" xfId="0" applyFont="1" applyFill="1" applyBorder="1"/>
    <xf numFmtId="0" fontId="2" fillId="9" borderId="22" xfId="0" applyFont="1" applyFill="1" applyBorder="1" applyAlignment="1">
      <alignment horizontal="left"/>
    </xf>
    <xf numFmtId="0" fontId="2" fillId="9" borderId="23" xfId="0" applyFont="1" applyFill="1" applyBorder="1" applyAlignment="1">
      <alignment horizontal="left"/>
    </xf>
    <xf numFmtId="0" fontId="26" fillId="0" borderId="0" xfId="0" applyFont="1"/>
    <xf numFmtId="164" fontId="0" fillId="0" borderId="17" xfId="0" applyNumberFormat="1" applyBorder="1" applyAlignment="1">
      <alignment horizontal="left" wrapText="1"/>
    </xf>
    <xf numFmtId="164" fontId="0" fillId="0" borderId="17" xfId="0" applyNumberFormat="1" applyBorder="1" applyAlignment="1">
      <alignment horizontal="left"/>
    </xf>
    <xf numFmtId="164" fontId="0" fillId="0" borderId="14" xfId="0" applyNumberFormat="1" applyBorder="1" applyAlignment="1">
      <alignment horizontal="left" wrapText="1"/>
    </xf>
    <xf numFmtId="164" fontId="0" fillId="0" borderId="17" xfId="5" applyNumberFormat="1" applyFont="1" applyBorder="1" applyAlignment="1">
      <alignment horizontal="left"/>
    </xf>
    <xf numFmtId="0" fontId="2" fillId="3" borderId="27" xfId="0" applyFont="1" applyFill="1" applyBorder="1" applyAlignment="1">
      <alignment horizontal="left"/>
    </xf>
    <xf numFmtId="164" fontId="0" fillId="0" borderId="24" xfId="0" applyNumberFormat="1" applyBorder="1" applyAlignment="1">
      <alignment horizontal="left"/>
    </xf>
    <xf numFmtId="164" fontId="0" fillId="0" borderId="24" xfId="0" applyNumberFormat="1" applyBorder="1" applyAlignment="1">
      <alignment horizontal="left" wrapText="1"/>
    </xf>
    <xf numFmtId="164" fontId="0" fillId="0" borderId="29" xfId="0" applyNumberFormat="1" applyBorder="1" applyAlignment="1">
      <alignment horizontal="left" wrapText="1"/>
    </xf>
    <xf numFmtId="164" fontId="0" fillId="5" borderId="41" xfId="0" applyNumberFormat="1" applyFill="1" applyBorder="1" applyAlignment="1">
      <alignment horizontal="left" wrapText="1"/>
    </xf>
    <xf numFmtId="164" fontId="0" fillId="0" borderId="20" xfId="0" applyNumberFormat="1" applyBorder="1" applyAlignment="1">
      <alignment horizontal="left" wrapText="1"/>
    </xf>
    <xf numFmtId="164" fontId="0" fillId="5" borderId="36" xfId="0" applyNumberFormat="1" applyFill="1" applyBorder="1" applyAlignment="1">
      <alignment horizontal="left" wrapText="1"/>
    </xf>
    <xf numFmtId="2" fontId="0" fillId="0" borderId="17" xfId="0" applyNumberFormat="1" applyBorder="1" applyAlignment="1">
      <alignment horizontal="left"/>
    </xf>
    <xf numFmtId="2" fontId="0" fillId="0" borderId="20" xfId="0" applyNumberFormat="1" applyBorder="1" applyAlignment="1">
      <alignment horizontal="left"/>
    </xf>
    <xf numFmtId="2" fontId="0" fillId="5" borderId="36" xfId="0" applyNumberFormat="1" applyFill="1" applyBorder="1" applyAlignment="1">
      <alignment horizontal="left"/>
    </xf>
    <xf numFmtId="2" fontId="0" fillId="5" borderId="35" xfId="0" applyNumberFormat="1" applyFill="1" applyBorder="1" applyAlignment="1">
      <alignment horizontal="left"/>
    </xf>
    <xf numFmtId="164" fontId="0" fillId="0" borderId="35" xfId="0" applyNumberFormat="1" applyBorder="1" applyAlignment="1">
      <alignment horizontal="left" wrapText="1"/>
    </xf>
    <xf numFmtId="2" fontId="0" fillId="0" borderId="14" xfId="0" applyNumberFormat="1" applyBorder="1" applyAlignment="1">
      <alignment horizontal="left"/>
    </xf>
    <xf numFmtId="2" fontId="0" fillId="0" borderId="23" xfId="0" applyNumberFormat="1" applyBorder="1" applyAlignment="1">
      <alignment horizontal="left"/>
    </xf>
    <xf numFmtId="164" fontId="0" fillId="0" borderId="20" xfId="0" applyNumberFormat="1" applyBorder="1" applyAlignment="1">
      <alignment horizontal="left"/>
    </xf>
    <xf numFmtId="164" fontId="0" fillId="0" borderId="21" xfId="0" applyNumberFormat="1" applyBorder="1" applyAlignment="1">
      <alignment horizontal="left" wrapText="1"/>
    </xf>
    <xf numFmtId="2" fontId="0" fillId="0" borderId="21" xfId="0" applyNumberFormat="1" applyBorder="1" applyAlignment="1">
      <alignment horizontal="left"/>
    </xf>
    <xf numFmtId="2" fontId="0" fillId="0" borderId="18" xfId="0" applyNumberFormat="1" applyBorder="1" applyAlignment="1">
      <alignment horizontal="left"/>
    </xf>
    <xf numFmtId="2" fontId="0" fillId="0" borderId="39" xfId="0" applyNumberFormat="1" applyBorder="1" applyAlignment="1">
      <alignment horizontal="left"/>
    </xf>
    <xf numFmtId="2" fontId="0" fillId="0" borderId="40" xfId="0" applyNumberFormat="1" applyBorder="1" applyAlignment="1">
      <alignment horizontal="left"/>
    </xf>
    <xf numFmtId="2" fontId="0" fillId="0" borderId="15" xfId="0" applyNumberFormat="1" applyBorder="1" applyAlignment="1">
      <alignment horizontal="left"/>
    </xf>
    <xf numFmtId="164" fontId="11" fillId="0" borderId="17" xfId="0" applyNumberFormat="1" applyFont="1" applyBorder="1" applyAlignment="1">
      <alignment horizontal="left" wrapText="1"/>
    </xf>
    <xf numFmtId="166" fontId="0" fillId="0" borderId="17" xfId="5" applyNumberFormat="1" applyFont="1" applyBorder="1" applyAlignment="1">
      <alignment horizontal="left"/>
    </xf>
    <xf numFmtId="0" fontId="2" fillId="9" borderId="27" xfId="0" applyFont="1" applyFill="1" applyBorder="1" applyAlignment="1">
      <alignment horizontal="left"/>
    </xf>
    <xf numFmtId="164" fontId="0" fillId="0" borderId="42" xfId="0" applyNumberFormat="1" applyBorder="1" applyAlignment="1">
      <alignment horizontal="left" wrapText="1"/>
    </xf>
    <xf numFmtId="164" fontId="0" fillId="0" borderId="29" xfId="0" applyNumberFormat="1" applyBorder="1" applyAlignment="1">
      <alignment horizontal="left"/>
    </xf>
    <xf numFmtId="164" fontId="0" fillId="0" borderId="25" xfId="0" applyNumberFormat="1" applyBorder="1" applyAlignment="1">
      <alignment horizontal="left" wrapText="1"/>
    </xf>
    <xf numFmtId="6" fontId="0" fillId="0" borderId="20" xfId="0" applyNumberFormat="1" applyBorder="1" applyAlignment="1">
      <alignment horizontal="left" wrapText="1"/>
    </xf>
    <xf numFmtId="6" fontId="0" fillId="0" borderId="24" xfId="0" applyNumberFormat="1" applyBorder="1" applyAlignment="1">
      <alignment horizontal="left" wrapText="1"/>
    </xf>
    <xf numFmtId="6" fontId="0" fillId="0" borderId="17" xfId="0" applyNumberFormat="1" applyBorder="1" applyAlignment="1">
      <alignment horizontal="left" wrapText="1"/>
    </xf>
    <xf numFmtId="164" fontId="0" fillId="0" borderId="0" xfId="0" applyNumberFormat="1" applyAlignment="1">
      <alignment horizontal="left" wrapText="1"/>
    </xf>
    <xf numFmtId="6" fontId="2" fillId="0" borderId="0" xfId="0" applyNumberFormat="1" applyFont="1" applyAlignment="1">
      <alignment horizontal="left"/>
    </xf>
    <xf numFmtId="0" fontId="2" fillId="9" borderId="17" xfId="0" applyFont="1" applyFill="1" applyBorder="1" applyAlignment="1">
      <alignment horizontal="left" vertical="top" wrapText="1"/>
    </xf>
    <xf numFmtId="0" fontId="0" fillId="2" borderId="0" xfId="0" applyFill="1" applyAlignment="1">
      <alignment horizontal="left" wrapText="1"/>
    </xf>
    <xf numFmtId="6" fontId="2" fillId="2" borderId="0" xfId="0" applyNumberFormat="1" applyFont="1" applyFill="1" applyAlignment="1">
      <alignment horizontal="left"/>
    </xf>
    <xf numFmtId="0" fontId="0" fillId="4" borderId="0" xfId="0" applyFill="1" applyAlignment="1">
      <alignment horizontal="left" wrapText="1"/>
    </xf>
    <xf numFmtId="0" fontId="0" fillId="0" borderId="0" xfId="0" applyAlignment="1">
      <alignment horizontal="left" wrapText="1"/>
    </xf>
    <xf numFmtId="0" fontId="2" fillId="3" borderId="12" xfId="0" applyFont="1" applyFill="1" applyBorder="1" applyAlignment="1">
      <alignment horizontal="left" wrapText="1"/>
    </xf>
    <xf numFmtId="0" fontId="2" fillId="3" borderId="14" xfId="0" applyFont="1" applyFill="1" applyBorder="1" applyAlignment="1">
      <alignment horizontal="left" vertical="top" wrapText="1"/>
    </xf>
    <xf numFmtId="164" fontId="0" fillId="0" borderId="38" xfId="0" applyNumberFormat="1" applyBorder="1" applyAlignment="1">
      <alignment horizontal="left" wrapText="1"/>
    </xf>
    <xf numFmtId="2" fontId="0" fillId="0" borderId="38" xfId="0" applyNumberFormat="1" applyBorder="1" applyAlignment="1">
      <alignment horizontal="left"/>
    </xf>
    <xf numFmtId="2" fontId="0" fillId="0" borderId="45" xfId="0" applyNumberFormat="1" applyBorder="1" applyAlignment="1">
      <alignment horizontal="left"/>
    </xf>
    <xf numFmtId="164" fontId="0" fillId="0" borderId="35" xfId="0" applyNumberFormat="1" applyBorder="1" applyAlignment="1">
      <alignment horizontal="left"/>
    </xf>
    <xf numFmtId="164" fontId="0" fillId="0" borderId="14" xfId="0" applyNumberFormat="1" applyBorder="1" applyAlignment="1">
      <alignment horizontal="left"/>
    </xf>
    <xf numFmtId="0" fontId="2" fillId="9" borderId="12" xfId="0" applyFont="1" applyFill="1" applyBorder="1" applyAlignment="1">
      <alignment horizontal="left" wrapText="1"/>
    </xf>
    <xf numFmtId="0" fontId="2" fillId="9" borderId="14" xfId="0" applyFont="1" applyFill="1" applyBorder="1" applyAlignment="1">
      <alignment horizontal="left" vertical="top" wrapText="1"/>
    </xf>
    <xf numFmtId="164" fontId="0" fillId="5" borderId="37" xfId="0" applyNumberFormat="1" applyFill="1" applyBorder="1" applyAlignment="1">
      <alignment horizontal="left" wrapText="1"/>
    </xf>
    <xf numFmtId="2" fontId="0" fillId="5" borderId="37" xfId="0" applyNumberFormat="1" applyFill="1" applyBorder="1" applyAlignment="1">
      <alignment horizontal="left"/>
    </xf>
    <xf numFmtId="2" fontId="0" fillId="5" borderId="30" xfId="0" applyNumberFormat="1" applyFill="1" applyBorder="1" applyAlignment="1">
      <alignment horizontal="left"/>
    </xf>
    <xf numFmtId="164" fontId="0" fillId="5" borderId="43" xfId="0" applyNumberFormat="1" applyFill="1" applyBorder="1" applyAlignment="1">
      <alignment horizontal="left"/>
    </xf>
    <xf numFmtId="164" fontId="0" fillId="5" borderId="43" xfId="0" applyNumberFormat="1" applyFill="1" applyBorder="1" applyAlignment="1">
      <alignment horizontal="left" wrapText="1"/>
    </xf>
    <xf numFmtId="2" fontId="0" fillId="5" borderId="43" xfId="0" applyNumberFormat="1" applyFill="1" applyBorder="1" applyAlignment="1">
      <alignment horizontal="left"/>
    </xf>
    <xf numFmtId="2" fontId="0" fillId="5" borderId="44" xfId="0" applyNumberFormat="1" applyFill="1" applyBorder="1" applyAlignment="1">
      <alignment horizontal="left"/>
    </xf>
    <xf numFmtId="164" fontId="0" fillId="5" borderId="23" xfId="0" applyNumberFormat="1" applyFill="1" applyBorder="1" applyAlignment="1">
      <alignment horizontal="left" wrapText="1"/>
    </xf>
    <xf numFmtId="164" fontId="0" fillId="5" borderId="37" xfId="0" applyNumberFormat="1" applyFill="1" applyBorder="1" applyAlignment="1">
      <alignment horizontal="left"/>
    </xf>
    <xf numFmtId="0" fontId="11" fillId="0" borderId="0" xfId="0" applyFont="1"/>
    <xf numFmtId="0" fontId="11" fillId="0" borderId="0" xfId="0" applyFont="1" applyAlignment="1">
      <alignment wrapText="1"/>
    </xf>
    <xf numFmtId="0" fontId="10" fillId="8" borderId="9" xfId="0" applyFont="1" applyFill="1" applyBorder="1" applyAlignment="1">
      <alignment horizontal="center" wrapText="1"/>
    </xf>
    <xf numFmtId="164" fontId="0" fillId="0" borderId="20" xfId="0" applyNumberFormat="1" applyBorder="1" applyAlignment="1">
      <alignment horizontal="centerContinuous"/>
    </xf>
    <xf numFmtId="164" fontId="0" fillId="0" borderId="25" xfId="0" applyNumberFormat="1" applyBorder="1" applyAlignment="1">
      <alignment horizontal="centerContinuous"/>
    </xf>
    <xf numFmtId="164" fontId="0" fillId="0" borderId="21" xfId="0" applyNumberFormat="1" applyBorder="1" applyAlignment="1">
      <alignment horizontal="centerContinuous"/>
    </xf>
    <xf numFmtId="6" fontId="0" fillId="0" borderId="20" xfId="0" applyNumberFormat="1" applyBorder="1" applyAlignment="1">
      <alignment horizontal="centerContinuous" wrapText="1"/>
    </xf>
    <xf numFmtId="6" fontId="0" fillId="0" borderId="25" xfId="0" applyNumberFormat="1" applyBorder="1" applyAlignment="1">
      <alignment horizontal="centerContinuous" wrapText="1"/>
    </xf>
    <xf numFmtId="6" fontId="0" fillId="0" borderId="21" xfId="0" applyNumberFormat="1" applyBorder="1" applyAlignment="1">
      <alignment horizontal="centerContinuous" wrapText="1"/>
    </xf>
    <xf numFmtId="0" fontId="2" fillId="0" borderId="17" xfId="0" applyFont="1" applyBorder="1" applyAlignment="1">
      <alignment vertical="top"/>
    </xf>
    <xf numFmtId="0" fontId="0" fillId="0" borderId="17" xfId="0" applyBorder="1" applyAlignment="1">
      <alignment horizontal="left" vertical="top"/>
    </xf>
    <xf numFmtId="0" fontId="11" fillId="0" borderId="17" xfId="0" applyFont="1" applyBorder="1" applyAlignment="1">
      <alignment horizontal="left" vertical="top"/>
    </xf>
    <xf numFmtId="0" fontId="2" fillId="0" borderId="17" xfId="0" applyFont="1" applyBorder="1" applyAlignment="1">
      <alignment horizontal="left" vertical="top" wrapText="1"/>
    </xf>
    <xf numFmtId="0" fontId="11" fillId="0" borderId="17" xfId="0" applyFont="1" applyBorder="1" applyAlignment="1">
      <alignment horizontal="left" vertical="top" wrapText="1"/>
    </xf>
    <xf numFmtId="17" fontId="11" fillId="0" borderId="17" xfId="0" quotePrefix="1" applyNumberFormat="1" applyFont="1" applyBorder="1" applyAlignment="1">
      <alignment horizontal="left" vertical="top" wrapText="1"/>
    </xf>
    <xf numFmtId="0" fontId="10" fillId="0" borderId="17" xfId="0" applyFont="1" applyBorder="1" applyAlignment="1">
      <alignment horizontal="left" vertical="top" wrapText="1"/>
    </xf>
    <xf numFmtId="0" fontId="11" fillId="0" borderId="17" xfId="0" quotePrefix="1" applyFont="1" applyBorder="1" applyAlignment="1">
      <alignment horizontal="left" vertical="top"/>
    </xf>
    <xf numFmtId="0" fontId="0" fillId="0" borderId="17" xfId="0" applyBorder="1" applyAlignment="1">
      <alignment horizontal="left" vertical="top" wrapText="1"/>
    </xf>
    <xf numFmtId="0" fontId="11" fillId="0" borderId="17" xfId="0" quotePrefix="1" applyFont="1" applyBorder="1" applyAlignment="1">
      <alignment horizontal="left" vertical="top" wrapText="1"/>
    </xf>
    <xf numFmtId="0" fontId="2" fillId="0" borderId="17" xfId="0" applyFont="1" applyBorder="1" applyAlignment="1">
      <alignment horizontal="left" vertical="top"/>
    </xf>
    <xf numFmtId="6" fontId="11" fillId="0" borderId="17" xfId="0" applyNumberFormat="1" applyFont="1" applyBorder="1" applyAlignment="1">
      <alignment horizontal="left" vertical="top"/>
    </xf>
    <xf numFmtId="6" fontId="11" fillId="0" borderId="17" xfId="0" applyNumberFormat="1" applyFont="1" applyBorder="1" applyAlignment="1">
      <alignment horizontal="left" vertical="top" wrapText="1"/>
    </xf>
    <xf numFmtId="0" fontId="17" fillId="0" borderId="17" xfId="0" quotePrefix="1" applyFont="1" applyBorder="1" applyAlignment="1">
      <alignment horizontal="left" vertical="top" wrapText="1"/>
    </xf>
    <xf numFmtId="0" fontId="14" fillId="0" borderId="17" xfId="0" quotePrefix="1" applyFont="1" applyBorder="1" applyAlignment="1">
      <alignment horizontal="left" vertical="top" wrapText="1"/>
    </xf>
    <xf numFmtId="0" fontId="14" fillId="0" borderId="17" xfId="0" applyFont="1" applyBorder="1" applyAlignment="1">
      <alignment horizontal="left" vertical="top"/>
    </xf>
    <xf numFmtId="0" fontId="14" fillId="0" borderId="17" xfId="0" applyFont="1" applyBorder="1" applyAlignment="1">
      <alignment horizontal="left" vertical="top" wrapText="1"/>
    </xf>
    <xf numFmtId="0" fontId="0" fillId="0" borderId="17" xfId="0" quotePrefix="1" applyBorder="1" applyAlignment="1">
      <alignment horizontal="left" vertical="top" wrapText="1"/>
    </xf>
    <xf numFmtId="0" fontId="10" fillId="0" borderId="17" xfId="0" quotePrefix="1" applyFont="1" applyBorder="1" applyAlignment="1">
      <alignment horizontal="left" vertical="top" wrapText="1"/>
    </xf>
    <xf numFmtId="6" fontId="14" fillId="0" borderId="17" xfId="0" applyNumberFormat="1" applyFont="1" applyBorder="1" applyAlignment="1">
      <alignment horizontal="left" vertical="top" wrapText="1"/>
    </xf>
    <xf numFmtId="0" fontId="2" fillId="13" borderId="17" xfId="0" applyFont="1" applyFill="1" applyBorder="1" applyAlignment="1">
      <alignment horizontal="left" vertical="top"/>
    </xf>
    <xf numFmtId="164" fontId="0" fillId="5" borderId="46" xfId="0" applyNumberFormat="1" applyFill="1" applyBorder="1" applyAlignment="1">
      <alignment horizontal="left" wrapText="1"/>
    </xf>
    <xf numFmtId="2" fontId="0" fillId="5" borderId="46" xfId="0" applyNumberFormat="1" applyFill="1" applyBorder="1" applyAlignment="1">
      <alignment horizontal="left"/>
    </xf>
    <xf numFmtId="2" fontId="0" fillId="5" borderId="47" xfId="0" applyNumberFormat="1" applyFill="1" applyBorder="1" applyAlignment="1">
      <alignment horizontal="left"/>
    </xf>
    <xf numFmtId="0" fontId="27" fillId="12" borderId="2" xfId="0" applyFont="1" applyFill="1" applyBorder="1"/>
    <xf numFmtId="0" fontId="0" fillId="12" borderId="0" xfId="0" applyFill="1"/>
    <xf numFmtId="0" fontId="0" fillId="12" borderId="5" xfId="0" applyFill="1" applyBorder="1"/>
    <xf numFmtId="0" fontId="4" fillId="0" borderId="0" xfId="2" applyFont="1" applyAlignment="1">
      <alignment horizontal="center"/>
    </xf>
    <xf numFmtId="0" fontId="9" fillId="2" borderId="4" xfId="1" applyFont="1" applyFill="1" applyBorder="1" applyAlignment="1">
      <alignment horizontal="left" vertical="top" wrapText="1"/>
    </xf>
    <xf numFmtId="0" fontId="9" fillId="2" borderId="0" xfId="1" applyFont="1" applyFill="1" applyAlignment="1">
      <alignment horizontal="left" vertical="top" wrapText="1"/>
    </xf>
    <xf numFmtId="0" fontId="9" fillId="2" borderId="5" xfId="1" applyFont="1" applyFill="1" applyBorder="1" applyAlignment="1">
      <alignment horizontal="left" vertical="top" wrapText="1"/>
    </xf>
    <xf numFmtId="0" fontId="9" fillId="2" borderId="6" xfId="1" applyFont="1" applyFill="1" applyBorder="1" applyAlignment="1">
      <alignment horizontal="left" vertical="top"/>
    </xf>
    <xf numFmtId="0" fontId="9" fillId="2" borderId="7" xfId="1" applyFont="1" applyFill="1" applyBorder="1" applyAlignment="1">
      <alignment horizontal="left" vertical="top"/>
    </xf>
    <xf numFmtId="0" fontId="9" fillId="2" borderId="8" xfId="1" applyFont="1" applyFill="1" applyBorder="1" applyAlignment="1">
      <alignment horizontal="left" vertical="top"/>
    </xf>
    <xf numFmtId="0" fontId="5" fillId="2" borderId="0" xfId="1" applyFont="1" applyFill="1" applyAlignment="1">
      <alignment horizontal="center" vertical="center" wrapText="1"/>
    </xf>
    <xf numFmtId="0" fontId="6" fillId="2" borderId="0" xfId="1" applyFont="1" applyFill="1" applyAlignment="1">
      <alignment horizontal="center" vertical="center" wrapText="1"/>
    </xf>
    <xf numFmtId="0" fontId="3" fillId="2" borderId="0" xfId="1" applyFill="1"/>
    <xf numFmtId="0" fontId="8" fillId="2" borderId="0" xfId="1" applyFont="1" applyFill="1" applyAlignment="1">
      <alignment horizontal="center" vertical="center"/>
    </xf>
    <xf numFmtId="0" fontId="5" fillId="2" borderId="0" xfId="1" applyFont="1" applyFill="1" applyAlignment="1">
      <alignment horizontal="left" vertical="center"/>
    </xf>
    <xf numFmtId="0" fontId="5" fillId="2" borderId="1" xfId="1" applyFont="1" applyFill="1" applyBorder="1" applyAlignment="1">
      <alignment horizontal="left" vertical="top" wrapText="1"/>
    </xf>
    <xf numFmtId="0" fontId="5" fillId="2" borderId="2" xfId="1" applyFont="1" applyFill="1" applyBorder="1" applyAlignment="1">
      <alignment horizontal="left" vertical="top" wrapText="1"/>
    </xf>
    <xf numFmtId="0" fontId="5" fillId="2" borderId="3" xfId="1" applyFont="1" applyFill="1" applyBorder="1" applyAlignment="1">
      <alignment horizontal="left" vertical="top" wrapText="1"/>
    </xf>
    <xf numFmtId="0" fontId="19" fillId="2" borderId="0" xfId="0" applyFont="1" applyFill="1" applyAlignment="1">
      <alignment horizontal="center" vertical="center"/>
    </xf>
    <xf numFmtId="0" fontId="10" fillId="0" borderId="0" xfId="3" applyFont="1" applyAlignment="1">
      <alignment horizontal="center" vertical="center" wrapText="1"/>
    </xf>
    <xf numFmtId="0" fontId="0" fillId="0" borderId="0" xfId="0" quotePrefix="1" applyAlignment="1">
      <alignment horizontal="left" vertical="top" wrapText="1"/>
    </xf>
    <xf numFmtId="0" fontId="1" fillId="0" borderId="0" xfId="0" applyFont="1" applyAlignment="1">
      <alignment horizontal="left" vertical="top"/>
    </xf>
    <xf numFmtId="0" fontId="10" fillId="13" borderId="25" xfId="0" quotePrefix="1" applyFont="1" applyFill="1" applyBorder="1" applyAlignment="1">
      <alignment horizontal="center" vertical="top" wrapText="1"/>
    </xf>
    <xf numFmtId="0" fontId="10" fillId="13" borderId="21" xfId="0" quotePrefix="1" applyFont="1" applyFill="1" applyBorder="1" applyAlignment="1">
      <alignment horizontal="center" vertical="top" wrapText="1"/>
    </xf>
    <xf numFmtId="0" fontId="2" fillId="9" borderId="33" xfId="0" applyFont="1" applyFill="1" applyBorder="1" applyAlignment="1">
      <alignment horizontal="center" vertical="center"/>
    </xf>
    <xf numFmtId="0" fontId="2" fillId="9" borderId="13" xfId="0" applyFont="1" applyFill="1" applyBorder="1" applyAlignment="1">
      <alignment horizontal="center" vertical="center"/>
    </xf>
    <xf numFmtId="0" fontId="2" fillId="9" borderId="34" xfId="0" applyFont="1" applyFill="1" applyBorder="1" applyAlignment="1">
      <alignment horizontal="center" vertical="center"/>
    </xf>
    <xf numFmtId="0" fontId="0" fillId="0" borderId="24" xfId="5" applyNumberFormat="1" applyFont="1" applyBorder="1" applyAlignment="1">
      <alignment horizontal="center" vertical="center"/>
    </xf>
    <xf numFmtId="0" fontId="0" fillId="0" borderId="17" xfId="5" applyNumberFormat="1" applyFont="1" applyBorder="1" applyAlignment="1">
      <alignment horizontal="center" vertical="center"/>
    </xf>
    <xf numFmtId="0" fontId="0" fillId="0" borderId="18" xfId="5" applyNumberFormat="1" applyFont="1" applyBorder="1" applyAlignment="1">
      <alignment horizontal="center" vertical="center"/>
    </xf>
    <xf numFmtId="0" fontId="2" fillId="0" borderId="0" xfId="0" applyFont="1" applyAlignment="1">
      <alignment horizontal="center" vertical="center" wrapText="1"/>
    </xf>
    <xf numFmtId="0" fontId="2" fillId="3" borderId="13" xfId="0" applyFont="1" applyFill="1" applyBorder="1" applyAlignment="1">
      <alignment horizontal="left" vertical="center"/>
    </xf>
    <xf numFmtId="0" fontId="2" fillId="3" borderId="33" xfId="0" applyFont="1" applyFill="1" applyBorder="1" applyAlignment="1">
      <alignment horizontal="center" wrapText="1"/>
    </xf>
    <xf numFmtId="0" fontId="2" fillId="3" borderId="24" xfId="0" applyFont="1" applyFill="1" applyBorder="1" applyAlignment="1">
      <alignment horizontal="center" wrapText="1"/>
    </xf>
    <xf numFmtId="0" fontId="2" fillId="3" borderId="13" xfId="0" applyFont="1" applyFill="1" applyBorder="1" applyAlignment="1">
      <alignment horizontal="center" vertical="top"/>
    </xf>
    <xf numFmtId="0" fontId="2" fillId="3" borderId="17" xfId="0" applyFont="1" applyFill="1" applyBorder="1" applyAlignment="1">
      <alignment horizontal="center" vertical="top"/>
    </xf>
    <xf numFmtId="0" fontId="2" fillId="6" borderId="17" xfId="0" applyFont="1" applyFill="1" applyBorder="1" applyAlignment="1">
      <alignment horizontal="right" vertical="top" wrapText="1"/>
    </xf>
    <xf numFmtId="0" fontId="2" fillId="7" borderId="17" xfId="0" applyFont="1" applyFill="1" applyBorder="1" applyAlignment="1">
      <alignment horizontal="right" vertical="top" wrapText="1"/>
    </xf>
    <xf numFmtId="0" fontId="2" fillId="3" borderId="24" xfId="0" applyFont="1" applyFill="1" applyBorder="1" applyAlignment="1">
      <alignment horizontal="center"/>
    </xf>
    <xf numFmtId="0" fontId="2" fillId="3" borderId="33"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34"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16" xfId="0" applyFont="1" applyFill="1" applyBorder="1" applyAlignment="1">
      <alignment horizontal="center" vertical="center"/>
    </xf>
    <xf numFmtId="0" fontId="0" fillId="0" borderId="31" xfId="5" applyNumberFormat="1" applyFont="1" applyBorder="1" applyAlignment="1">
      <alignment horizontal="center" vertical="center"/>
    </xf>
    <xf numFmtId="0" fontId="0" fillId="0" borderId="37" xfId="5" applyNumberFormat="1" applyFont="1" applyBorder="1" applyAlignment="1">
      <alignment horizontal="center" vertical="center"/>
    </xf>
    <xf numFmtId="0" fontId="0" fillId="0" borderId="32" xfId="5" applyNumberFormat="1" applyFont="1" applyBorder="1" applyAlignment="1">
      <alignment horizontal="center" vertical="center"/>
    </xf>
    <xf numFmtId="0" fontId="0" fillId="0" borderId="23" xfId="5" applyNumberFormat="1" applyFont="1" applyBorder="1" applyAlignment="1">
      <alignment horizontal="center" vertical="center"/>
    </xf>
    <xf numFmtId="0" fontId="0" fillId="0" borderId="30" xfId="5" applyNumberFormat="1" applyFont="1" applyBorder="1" applyAlignment="1">
      <alignment horizontal="center" vertical="center"/>
    </xf>
    <xf numFmtId="0" fontId="11" fillId="0" borderId="28" xfId="0" quotePrefix="1" applyFont="1" applyBorder="1" applyAlignment="1">
      <alignment horizontal="left" vertical="top" wrapText="1"/>
    </xf>
    <xf numFmtId="0" fontId="11" fillId="0" borderId="11" xfId="0" quotePrefix="1" applyFont="1" applyBorder="1" applyAlignment="1">
      <alignment horizontal="left" vertical="top" wrapText="1"/>
    </xf>
    <xf numFmtId="0" fontId="11" fillId="0" borderId="10" xfId="0" quotePrefix="1" applyFont="1" applyBorder="1" applyAlignment="1">
      <alignment horizontal="left" vertical="top" wrapText="1"/>
    </xf>
    <xf numFmtId="164" fontId="0" fillId="0" borderId="20" xfId="0" applyNumberFormat="1" applyBorder="1" applyAlignment="1">
      <alignment horizontal="center"/>
    </xf>
    <xf numFmtId="164" fontId="0" fillId="0" borderId="25" xfId="0" applyNumberFormat="1" applyBorder="1" applyAlignment="1">
      <alignment horizontal="center"/>
    </xf>
    <xf numFmtId="164" fontId="0" fillId="0" borderId="21" xfId="0" applyNumberFormat="1" applyBorder="1" applyAlignment="1">
      <alignment horizontal="center"/>
    </xf>
    <xf numFmtId="0" fontId="1" fillId="0" borderId="24" xfId="5" applyNumberFormat="1" applyFont="1" applyBorder="1" applyAlignment="1">
      <alignment horizontal="center" vertical="center"/>
    </xf>
    <xf numFmtId="0" fontId="1" fillId="0" borderId="17" xfId="5" applyNumberFormat="1" applyFont="1" applyBorder="1" applyAlignment="1">
      <alignment horizontal="center" vertical="center"/>
    </xf>
    <xf numFmtId="0" fontId="1" fillId="0" borderId="18" xfId="5" applyNumberFormat="1" applyFont="1" applyBorder="1" applyAlignment="1">
      <alignment horizontal="center" vertical="center"/>
    </xf>
    <xf numFmtId="0" fontId="2" fillId="9" borderId="33" xfId="0" applyFont="1" applyFill="1" applyBorder="1" applyAlignment="1">
      <alignment horizontal="center" wrapText="1"/>
    </xf>
    <xf numFmtId="0" fontId="2" fillId="9" borderId="24" xfId="0" applyFont="1" applyFill="1" applyBorder="1" applyAlignment="1">
      <alignment horizontal="center" wrapText="1"/>
    </xf>
    <xf numFmtId="0" fontId="2" fillId="9" borderId="13" xfId="0" applyFont="1" applyFill="1" applyBorder="1" applyAlignment="1">
      <alignment horizontal="center" vertical="top"/>
    </xf>
    <xf numFmtId="0" fontId="2" fillId="9" borderId="17" xfId="0" applyFont="1" applyFill="1" applyBorder="1" applyAlignment="1">
      <alignment horizontal="center" vertical="top"/>
    </xf>
    <xf numFmtId="0" fontId="2" fillId="9" borderId="13" xfId="0" applyFont="1" applyFill="1" applyBorder="1" applyAlignment="1">
      <alignment horizontal="left" vertical="center"/>
    </xf>
    <xf numFmtId="0" fontId="2" fillId="10" borderId="17" xfId="0" applyFont="1" applyFill="1" applyBorder="1" applyAlignment="1">
      <alignment horizontal="left" vertical="top" wrapText="1"/>
    </xf>
    <xf numFmtId="0" fontId="2" fillId="11" borderId="17" xfId="0" applyFont="1" applyFill="1" applyBorder="1" applyAlignment="1">
      <alignment horizontal="left" vertical="top" wrapText="1"/>
    </xf>
    <xf numFmtId="0" fontId="2" fillId="9" borderId="24" xfId="0" applyFont="1" applyFill="1" applyBorder="1" applyAlignment="1">
      <alignment horizontal="center"/>
    </xf>
    <xf numFmtId="0" fontId="2" fillId="9" borderId="19" xfId="0" applyFont="1" applyFill="1" applyBorder="1" applyAlignment="1">
      <alignment horizontal="center" vertical="center"/>
    </xf>
    <xf numFmtId="0" fontId="2" fillId="9" borderId="26" xfId="0" applyFont="1" applyFill="1" applyBorder="1" applyAlignment="1">
      <alignment horizontal="center" vertical="center"/>
    </xf>
    <xf numFmtId="0" fontId="2" fillId="9" borderId="16" xfId="0" applyFont="1" applyFill="1" applyBorder="1" applyAlignment="1">
      <alignment horizontal="center" vertical="center"/>
    </xf>
    <xf numFmtId="0" fontId="2" fillId="7" borderId="17" xfId="0" applyFont="1" applyFill="1" applyBorder="1" applyAlignment="1">
      <alignment horizontal="left" vertical="top" wrapText="1"/>
    </xf>
    <xf numFmtId="0" fontId="2" fillId="6" borderId="17" xfId="0" applyFont="1" applyFill="1" applyBorder="1" applyAlignment="1">
      <alignment horizontal="left" vertical="top" wrapText="1"/>
    </xf>
    <xf numFmtId="0" fontId="2" fillId="10" borderId="17" xfId="0" applyFont="1" applyFill="1" applyBorder="1" applyAlignment="1">
      <alignment horizontal="right" vertical="top" wrapText="1"/>
    </xf>
    <xf numFmtId="0" fontId="2" fillId="11" borderId="17" xfId="0" applyFont="1" applyFill="1" applyBorder="1" applyAlignment="1">
      <alignment horizontal="right" vertical="top" wrapText="1"/>
    </xf>
    <xf numFmtId="0" fontId="2" fillId="0" borderId="17" xfId="0" applyFont="1" applyFill="1" applyBorder="1" applyAlignment="1">
      <alignment vertical="top"/>
    </xf>
    <xf numFmtId="0" fontId="11" fillId="0" borderId="17" xfId="0" applyFont="1" applyFill="1" applyBorder="1" applyAlignment="1">
      <alignment vertical="top" wrapText="1"/>
    </xf>
    <xf numFmtId="0" fontId="24" fillId="0" borderId="17" xfId="0" quotePrefix="1" applyFont="1" applyFill="1" applyBorder="1" applyAlignment="1">
      <alignment horizontal="left" vertical="top" wrapText="1"/>
    </xf>
    <xf numFmtId="0" fontId="24" fillId="0" borderId="17" xfId="0" quotePrefix="1" applyFont="1" applyFill="1" applyBorder="1" applyAlignment="1">
      <alignment vertical="top" wrapText="1"/>
    </xf>
    <xf numFmtId="0" fontId="0" fillId="0" borderId="17" xfId="0" applyFill="1" applyBorder="1" applyAlignment="1">
      <alignment vertical="top" wrapText="1"/>
    </xf>
    <xf numFmtId="0" fontId="0" fillId="0" borderId="17" xfId="0" applyFill="1" applyBorder="1" applyAlignment="1">
      <alignment vertical="top"/>
    </xf>
    <xf numFmtId="0" fontId="2" fillId="4" borderId="17" xfId="0" applyFont="1" applyFill="1" applyBorder="1"/>
    <xf numFmtId="0" fontId="2" fillId="4" borderId="17" xfId="0" applyFont="1" applyFill="1" applyBorder="1" applyAlignment="1">
      <alignment horizontal="left" vertical="center"/>
    </xf>
    <xf numFmtId="0" fontId="10" fillId="4" borderId="17" xfId="0" applyFont="1" applyFill="1" applyBorder="1" applyAlignment="1">
      <alignment horizontal="left" vertical="top"/>
    </xf>
    <xf numFmtId="0" fontId="0" fillId="0" borderId="4" xfId="0" applyFill="1" applyBorder="1"/>
    <xf numFmtId="0" fontId="27" fillId="0" borderId="2" xfId="0" applyFont="1" applyFill="1" applyBorder="1"/>
    <xf numFmtId="0" fontId="0" fillId="0" borderId="0" xfId="0" applyFill="1"/>
    <xf numFmtId="0" fontId="0" fillId="0" borderId="5" xfId="0" applyFill="1" applyBorder="1"/>
  </cellXfs>
  <cellStyles count="6">
    <cellStyle name="Comma" xfId="5" builtinId="3"/>
    <cellStyle name="Hyperlink" xfId="4" builtinId="8"/>
    <cellStyle name="Normal" xfId="0" builtinId="0"/>
    <cellStyle name="Normal 3 2" xfId="1" xr:uid="{00000000-0005-0000-0000-000002000000}"/>
    <cellStyle name="Normal 3 2 2" xfId="3" xr:uid="{00000000-0005-0000-0000-000003000000}"/>
    <cellStyle name="Normal 4 2" xfId="2" xr:uid="{00000000-0005-0000-0000-000004000000}"/>
  </cellStyles>
  <dxfs count="15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0000CC"/>
      <color rgb="FF006600"/>
      <color rgb="FFFF99FF"/>
      <color rgb="FF99FF99"/>
      <color rgb="FFCCFFCC"/>
      <color rgb="FF66FFCC"/>
      <color rgb="FF33CCCC"/>
      <color rgb="FF0099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14</xdr:row>
      <xdr:rowOff>59972</xdr:rowOff>
    </xdr:from>
    <xdr:to>
      <xdr:col>9</xdr:col>
      <xdr:colOff>1</xdr:colOff>
      <xdr:row>24</xdr:row>
      <xdr:rowOff>26542</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460272"/>
          <a:ext cx="4876800" cy="1871570"/>
        </a:xfrm>
        <a:prstGeom prst="rect">
          <a:avLst/>
        </a:prstGeom>
      </xdr:spPr>
    </xdr:pic>
    <xdr:clientData/>
  </xdr:twoCellAnchor>
  <xdr:twoCellAnchor>
    <xdr:from>
      <xdr:col>0</xdr:col>
      <xdr:colOff>0</xdr:colOff>
      <xdr:row>27</xdr:row>
      <xdr:rowOff>95250</xdr:rowOff>
    </xdr:from>
    <xdr:to>
      <xdr:col>9</xdr:col>
      <xdr:colOff>595817</xdr:colOff>
      <xdr:row>37</xdr:row>
      <xdr:rowOff>38100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5314950"/>
          <a:ext cx="6082217" cy="1847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Standalone Cancer Placemat</a:t>
          </a:r>
        </a:p>
        <a:p>
          <a:pPr algn="ctr"/>
          <a:r>
            <a:rPr lang="en-US" sz="2800" b="1">
              <a:solidFill>
                <a:schemeClr val="dk1"/>
              </a:solidFill>
              <a:latin typeface="Arial" pitchFamily="34" charset="0"/>
              <a:ea typeface="+mn-ea"/>
              <a:cs typeface="Arial" pitchFamily="34" charset="0"/>
            </a:rPr>
            <a:t>(Early / Intermediate</a:t>
          </a:r>
          <a:r>
            <a:rPr lang="en-US" sz="2800" b="1" baseline="0">
              <a:solidFill>
                <a:schemeClr val="dk1"/>
              </a:solidFill>
              <a:latin typeface="Arial" pitchFamily="34" charset="0"/>
              <a:ea typeface="+mn-ea"/>
              <a:cs typeface="Arial" pitchFamily="34" charset="0"/>
            </a:rPr>
            <a:t> / Advanced</a:t>
          </a:r>
          <a:r>
            <a:rPr lang="en-US" sz="2800" b="1">
              <a:solidFill>
                <a:schemeClr val="dk1"/>
              </a:solidFill>
              <a:latin typeface="Arial" pitchFamily="34" charset="0"/>
              <a:ea typeface="+mn-ea"/>
              <a:cs typeface="Arial"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351459</xdr:colOff>
      <xdr:row>0</xdr:row>
      <xdr:rowOff>38100</xdr:rowOff>
    </xdr:from>
    <xdr:ext cx="1828462" cy="704850"/>
    <xdr:pic>
      <xdr:nvPicPr>
        <xdr:cNvPr id="2" name="Picture 1" descr="PIAS.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104684" y="38100"/>
          <a:ext cx="1828462" cy="7048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6</xdr:col>
      <xdr:colOff>2408464</xdr:colOff>
      <xdr:row>0</xdr:row>
      <xdr:rowOff>65768</xdr:rowOff>
    </xdr:from>
    <xdr:to>
      <xdr:col>6</xdr:col>
      <xdr:colOff>3637663</xdr:colOff>
      <xdr:row>0</xdr:row>
      <xdr:rowOff>644888</xdr:rowOff>
    </xdr:to>
    <xdr:pic>
      <xdr:nvPicPr>
        <xdr:cNvPr id="2" name="Picture 1" descr="PIAS.png">
          <a:extLst>
            <a:ext uri="{FF2B5EF4-FFF2-40B4-BE49-F238E27FC236}">
              <a16:creationId xmlns:a16="http://schemas.microsoft.com/office/drawing/2014/main" id="{72F1872A-9084-4805-BECE-63DEE7AD736A}"/>
            </a:ext>
          </a:extLst>
        </xdr:cNvPr>
        <xdr:cNvPicPr>
          <a:picLocks noChangeAspect="1"/>
        </xdr:cNvPicPr>
      </xdr:nvPicPr>
      <xdr:blipFill>
        <a:blip xmlns:r="http://schemas.openxmlformats.org/officeDocument/2006/relationships" r:embed="rId1" cstate="print"/>
        <a:stretch>
          <a:fillRect/>
        </a:stretch>
      </xdr:blipFill>
      <xdr:spPr>
        <a:xfrm>
          <a:off x="18521589" y="68943"/>
          <a:ext cx="1226024" cy="56959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22</xdr:col>
      <xdr:colOff>95146</xdr:colOff>
      <xdr:row>96</xdr:row>
      <xdr:rowOff>57743</xdr:rowOff>
    </xdr:to>
    <xdr:pic>
      <xdr:nvPicPr>
        <xdr:cNvPr id="8" name="Picture 7">
          <a:extLst>
            <a:ext uri="{FF2B5EF4-FFF2-40B4-BE49-F238E27FC236}">
              <a16:creationId xmlns:a16="http://schemas.microsoft.com/office/drawing/2014/main" id="{AFF70E39-BB07-47DC-9330-A1CA253A1E2C}"/>
            </a:ext>
          </a:extLst>
        </xdr:cNvPr>
        <xdr:cNvPicPr>
          <a:picLocks noChangeAspect="1"/>
        </xdr:cNvPicPr>
      </xdr:nvPicPr>
      <xdr:blipFill>
        <a:blip xmlns:r="http://schemas.openxmlformats.org/officeDocument/2006/relationships" r:embed="rId1"/>
        <a:stretch>
          <a:fillRect/>
        </a:stretch>
      </xdr:blipFill>
      <xdr:spPr>
        <a:xfrm>
          <a:off x="609600" y="14335125"/>
          <a:ext cx="12908176" cy="4248743"/>
        </a:xfrm>
        <a:prstGeom prst="rect">
          <a:avLst/>
        </a:prstGeom>
      </xdr:spPr>
    </xdr:pic>
    <xdr:clientData/>
  </xdr:twoCellAnchor>
  <xdr:twoCellAnchor editAs="oneCell">
    <xdr:from>
      <xdr:col>1</xdr:col>
      <xdr:colOff>0</xdr:colOff>
      <xdr:row>6</xdr:row>
      <xdr:rowOff>0</xdr:rowOff>
    </xdr:from>
    <xdr:to>
      <xdr:col>6</xdr:col>
      <xdr:colOff>229057</xdr:colOff>
      <xdr:row>30</xdr:row>
      <xdr:rowOff>2382220</xdr:rowOff>
    </xdr:to>
    <xdr:pic>
      <xdr:nvPicPr>
        <xdr:cNvPr id="13" name="Picture 12">
          <a:extLst>
            <a:ext uri="{FF2B5EF4-FFF2-40B4-BE49-F238E27FC236}">
              <a16:creationId xmlns:a16="http://schemas.microsoft.com/office/drawing/2014/main" id="{C2170B76-B966-474F-9337-FBBDF3D36CE0}"/>
            </a:ext>
          </a:extLst>
        </xdr:cNvPr>
        <xdr:cNvPicPr>
          <a:picLocks noChangeAspect="1"/>
        </xdr:cNvPicPr>
      </xdr:nvPicPr>
      <xdr:blipFill>
        <a:blip xmlns:r="http://schemas.openxmlformats.org/officeDocument/2006/relationships" r:embed="rId2"/>
        <a:stretch>
          <a:fillRect/>
        </a:stretch>
      </xdr:blipFill>
      <xdr:spPr>
        <a:xfrm>
          <a:off x="609600" y="714375"/>
          <a:ext cx="3277057" cy="6954220"/>
        </a:xfrm>
        <a:prstGeom prst="rect">
          <a:avLst/>
        </a:prstGeom>
      </xdr:spPr>
    </xdr:pic>
    <xdr:clientData/>
  </xdr:twoCellAnchor>
  <xdr:twoCellAnchor>
    <xdr:from>
      <xdr:col>1</xdr:col>
      <xdr:colOff>0</xdr:colOff>
      <xdr:row>70</xdr:row>
      <xdr:rowOff>0</xdr:rowOff>
    </xdr:from>
    <xdr:to>
      <xdr:col>11</xdr:col>
      <xdr:colOff>586999</xdr:colOff>
      <xdr:row>70</xdr:row>
      <xdr:rowOff>4415869</xdr:rowOff>
    </xdr:to>
    <xdr:grpSp>
      <xdr:nvGrpSpPr>
        <xdr:cNvPr id="35" name="Group 34">
          <a:extLst>
            <a:ext uri="{FF2B5EF4-FFF2-40B4-BE49-F238E27FC236}">
              <a16:creationId xmlns:a16="http://schemas.microsoft.com/office/drawing/2014/main" id="{7489E979-37C8-464D-9947-0B3502E80812}"/>
            </a:ext>
          </a:extLst>
        </xdr:cNvPr>
        <xdr:cNvGrpSpPr/>
      </xdr:nvGrpSpPr>
      <xdr:grpSpPr>
        <a:xfrm>
          <a:off x="612321" y="33419143"/>
          <a:ext cx="6714024" cy="4415869"/>
          <a:chOff x="2448560" y="1558212"/>
          <a:chExt cx="6682999" cy="4415869"/>
        </a:xfrm>
      </xdr:grpSpPr>
      <xdr:sp macro="" textlink="">
        <xdr:nvSpPr>
          <xdr:cNvPr id="36" name="Rectangle 35">
            <a:extLst>
              <a:ext uri="{FF2B5EF4-FFF2-40B4-BE49-F238E27FC236}">
                <a16:creationId xmlns:a16="http://schemas.microsoft.com/office/drawing/2014/main" id="{C6BEB05A-532C-42E7-A510-A4DEA609D8A8}"/>
              </a:ext>
            </a:extLst>
          </xdr:cNvPr>
          <xdr:cNvSpPr/>
        </xdr:nvSpPr>
        <xdr:spPr>
          <a:xfrm>
            <a:off x="2528596" y="1558212"/>
            <a:ext cx="1931437" cy="97038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0" i="0" u="none" strike="noStrike" baseline="0">
                <a:solidFill>
                  <a:srgbClr val="000000"/>
                </a:solidFill>
                <a:latin typeface="Calibri" panose="020F0502020204030204" pitchFamily="34" charset="0"/>
              </a:rPr>
              <a:t>Life assured takes up TM Protect Cancer with sum assured of $100,000. </a:t>
            </a:r>
            <a:endParaRPr lang="en-US" sz="1400"/>
          </a:p>
        </xdr:txBody>
      </xdr:sp>
      <xdr:sp macro="" textlink="">
        <xdr:nvSpPr>
          <xdr:cNvPr id="37" name="Rectangle 36">
            <a:extLst>
              <a:ext uri="{FF2B5EF4-FFF2-40B4-BE49-F238E27FC236}">
                <a16:creationId xmlns:a16="http://schemas.microsoft.com/office/drawing/2014/main" id="{9D8DB692-8BF6-4A3C-9D37-817262BE74CB}"/>
              </a:ext>
            </a:extLst>
          </xdr:cNvPr>
          <xdr:cNvSpPr/>
        </xdr:nvSpPr>
        <xdr:spPr>
          <a:xfrm>
            <a:off x="4864359" y="1558212"/>
            <a:ext cx="1931437" cy="97038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0" i="0" u="none" strike="noStrike" baseline="0">
                <a:solidFill>
                  <a:srgbClr val="000000"/>
                </a:solidFill>
                <a:latin typeface="Calibri" panose="020F0502020204030204" pitchFamily="34" charset="0"/>
              </a:rPr>
              <a:t>The life assured is diagnosed with early stage breast cancer </a:t>
            </a:r>
            <a:endParaRPr lang="en-US" sz="1400"/>
          </a:p>
        </xdr:txBody>
      </xdr:sp>
      <xdr:sp macro="" textlink="">
        <xdr:nvSpPr>
          <xdr:cNvPr id="38" name="Rectangle 37">
            <a:extLst>
              <a:ext uri="{FF2B5EF4-FFF2-40B4-BE49-F238E27FC236}">
                <a16:creationId xmlns:a16="http://schemas.microsoft.com/office/drawing/2014/main" id="{FE5C4465-2E38-4D3B-9592-E38F409D40E8}"/>
              </a:ext>
            </a:extLst>
          </xdr:cNvPr>
          <xdr:cNvSpPr/>
        </xdr:nvSpPr>
        <xdr:spPr>
          <a:xfrm>
            <a:off x="7200122" y="1558212"/>
            <a:ext cx="1931437" cy="97038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0" i="0" u="none" strike="noStrike" baseline="0">
                <a:solidFill>
                  <a:srgbClr val="000000"/>
                </a:solidFill>
                <a:latin typeface="Calibri" panose="020F0502020204030204" pitchFamily="34" charset="0"/>
              </a:rPr>
              <a:t>Three months later, her breast cancer evolved into advanced stage </a:t>
            </a:r>
            <a:endParaRPr lang="en-US" sz="1400"/>
          </a:p>
        </xdr:txBody>
      </xdr:sp>
      <xdr:sp macro="" textlink="">
        <xdr:nvSpPr>
          <xdr:cNvPr id="39" name="Rectangle 38">
            <a:extLst>
              <a:ext uri="{FF2B5EF4-FFF2-40B4-BE49-F238E27FC236}">
                <a16:creationId xmlns:a16="http://schemas.microsoft.com/office/drawing/2014/main" id="{750876D1-1051-4CCC-8396-545A7641B681}"/>
              </a:ext>
            </a:extLst>
          </xdr:cNvPr>
          <xdr:cNvSpPr/>
        </xdr:nvSpPr>
        <xdr:spPr>
          <a:xfrm>
            <a:off x="4864359" y="3429001"/>
            <a:ext cx="1931437" cy="25450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400" b="0" i="0" u="none" strike="noStrike" baseline="0">
                <a:solidFill>
                  <a:srgbClr val="000000"/>
                </a:solidFill>
                <a:latin typeface="Calibri" panose="020F0502020204030204" pitchFamily="34" charset="0"/>
              </a:rPr>
              <a:t>She will receive the payout of: </a:t>
            </a:r>
            <a:br>
              <a:rPr lang="en-US" sz="1400" b="0" i="0" u="none" strike="noStrike" baseline="0">
                <a:solidFill>
                  <a:srgbClr val="000000"/>
                </a:solidFill>
                <a:latin typeface="Calibri" panose="020F0502020204030204" pitchFamily="34" charset="0"/>
              </a:rPr>
            </a:br>
            <a:br>
              <a:rPr lang="en-US" sz="1400" b="0" i="0" u="none" strike="noStrike" baseline="0">
                <a:solidFill>
                  <a:srgbClr val="000000"/>
                </a:solidFill>
                <a:latin typeface="Calibri" panose="020F0502020204030204" pitchFamily="34" charset="0"/>
              </a:rPr>
            </a:br>
            <a:r>
              <a:rPr lang="en-US" sz="1400" b="1" i="0" u="none" strike="noStrike" baseline="0">
                <a:solidFill>
                  <a:srgbClr val="000000"/>
                </a:solidFill>
                <a:latin typeface="Calibri" panose="020F0502020204030204" pitchFamily="34" charset="0"/>
              </a:rPr>
              <a:t>$100,000 x 50% = $50,000 </a:t>
            </a:r>
            <a:br>
              <a:rPr lang="en-US" sz="1400" b="0" i="0" u="none" strike="noStrike" baseline="0">
                <a:solidFill>
                  <a:srgbClr val="000000"/>
                </a:solidFill>
                <a:latin typeface="Calibri" panose="020F0502020204030204" pitchFamily="34" charset="0"/>
              </a:rPr>
            </a:br>
            <a:endParaRPr lang="en-US" sz="1400" b="0" i="0" u="none" strike="noStrike" baseline="0">
              <a:solidFill>
                <a:srgbClr val="000000"/>
              </a:solidFill>
              <a:latin typeface="Calibri" panose="020F0502020204030204" pitchFamily="34" charset="0"/>
            </a:endParaRPr>
          </a:p>
          <a:p>
            <a:r>
              <a:rPr lang="en-US" sz="1400" b="0" i="0" u="none" strike="noStrike" baseline="0">
                <a:solidFill>
                  <a:srgbClr val="000000"/>
                </a:solidFill>
                <a:latin typeface="Calibri" panose="020F0502020204030204" pitchFamily="34" charset="0"/>
              </a:rPr>
              <a:t>Sum assured of </a:t>
            </a:r>
            <a:r>
              <a:rPr lang="en-US" sz="1400" i="0" u="none" strike="noStrike" baseline="0">
                <a:solidFill>
                  <a:srgbClr val="000000"/>
                </a:solidFill>
                <a:latin typeface="Calibri" panose="020F0502020204030204" pitchFamily="34" charset="0"/>
              </a:rPr>
              <a:t>$50,000 </a:t>
            </a:r>
            <a:r>
              <a:rPr lang="en-US" sz="1400" b="0" i="0" u="none" strike="noStrike" baseline="0">
                <a:solidFill>
                  <a:srgbClr val="000000"/>
                </a:solidFill>
                <a:latin typeface="Calibri" panose="020F0502020204030204" pitchFamily="34" charset="0"/>
              </a:rPr>
              <a:t>remains in force after the payout of 50% of sum assured for early stage breast cancer. </a:t>
            </a:r>
            <a:endParaRPr lang="en-US" sz="1400"/>
          </a:p>
        </xdr:txBody>
      </xdr:sp>
      <xdr:sp macro="" textlink="">
        <xdr:nvSpPr>
          <xdr:cNvPr id="40" name="Rectangle 39">
            <a:extLst>
              <a:ext uri="{FF2B5EF4-FFF2-40B4-BE49-F238E27FC236}">
                <a16:creationId xmlns:a16="http://schemas.microsoft.com/office/drawing/2014/main" id="{2BCEC858-ECDB-4F74-B5D4-55F6E62A42EF}"/>
              </a:ext>
            </a:extLst>
          </xdr:cNvPr>
          <xdr:cNvSpPr/>
        </xdr:nvSpPr>
        <xdr:spPr>
          <a:xfrm>
            <a:off x="7200122" y="3429000"/>
            <a:ext cx="1931437" cy="1870786"/>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400" b="0" i="0" u="none" strike="noStrike" baseline="0">
                <a:solidFill>
                  <a:srgbClr val="000000"/>
                </a:solidFill>
                <a:latin typeface="Calibri" panose="020F0502020204030204" pitchFamily="34" charset="0"/>
              </a:rPr>
              <a:t>She will receive the payout of:</a:t>
            </a:r>
            <a:br>
              <a:rPr lang="en-US" sz="1400" b="0" i="0" u="none" strike="noStrike" baseline="0">
                <a:solidFill>
                  <a:srgbClr val="000000"/>
                </a:solidFill>
                <a:latin typeface="Calibri" panose="020F0502020204030204" pitchFamily="34" charset="0"/>
              </a:rPr>
            </a:br>
            <a:r>
              <a:rPr lang="en-US" sz="1400" b="0" i="0" u="none" strike="noStrike" baseline="0">
                <a:solidFill>
                  <a:srgbClr val="000000"/>
                </a:solidFill>
                <a:latin typeface="Calibri" panose="020F0502020204030204" pitchFamily="34" charset="0"/>
              </a:rPr>
              <a:t> </a:t>
            </a:r>
          </a:p>
          <a:p>
            <a:r>
              <a:rPr lang="en-US" sz="1400" b="1" i="0" u="none" strike="noStrike" baseline="0">
                <a:solidFill>
                  <a:srgbClr val="000000"/>
                </a:solidFill>
                <a:latin typeface="Calibri" panose="020F0502020204030204" pitchFamily="34" charset="0"/>
              </a:rPr>
              <a:t>Remaining sum assured of $50,000. </a:t>
            </a:r>
            <a:br>
              <a:rPr lang="en-US" sz="1400" b="0" i="0" u="none" strike="noStrike" baseline="0">
                <a:solidFill>
                  <a:srgbClr val="000000"/>
                </a:solidFill>
                <a:latin typeface="Calibri" panose="020F0502020204030204" pitchFamily="34" charset="0"/>
              </a:rPr>
            </a:br>
            <a:br>
              <a:rPr lang="en-US" sz="1400" b="0" i="0" u="none" strike="noStrike" baseline="0">
                <a:solidFill>
                  <a:srgbClr val="000000"/>
                </a:solidFill>
                <a:latin typeface="Calibri" panose="020F0502020204030204" pitchFamily="34" charset="0"/>
              </a:rPr>
            </a:br>
            <a:r>
              <a:rPr lang="en-US" sz="1400" b="0" i="0" u="none" strike="noStrike" baseline="0">
                <a:solidFill>
                  <a:srgbClr val="000000"/>
                </a:solidFill>
                <a:latin typeface="Calibri" panose="020F0502020204030204" pitchFamily="34" charset="0"/>
              </a:rPr>
              <a:t>Thereafter, the policy terminates. </a:t>
            </a:r>
            <a:endParaRPr lang="en-US" sz="1400"/>
          </a:p>
        </xdr:txBody>
      </xdr:sp>
      <xdr:cxnSp macro="">
        <xdr:nvCxnSpPr>
          <xdr:cNvPr id="41" name="Straight Connector 40">
            <a:extLst>
              <a:ext uri="{FF2B5EF4-FFF2-40B4-BE49-F238E27FC236}">
                <a16:creationId xmlns:a16="http://schemas.microsoft.com/office/drawing/2014/main" id="{EC9909BE-62F4-4920-9AA9-5088E4196308}"/>
              </a:ext>
            </a:extLst>
          </xdr:cNvPr>
          <xdr:cNvCxnSpPr/>
        </xdr:nvCxnSpPr>
        <xdr:spPr>
          <a:xfrm>
            <a:off x="3423920" y="2759995"/>
            <a:ext cx="0" cy="508000"/>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0E747AA5-0565-427E-B48E-B4DF37A30E7E}"/>
              </a:ext>
            </a:extLst>
          </xdr:cNvPr>
          <xdr:cNvCxnSpPr/>
        </xdr:nvCxnSpPr>
        <xdr:spPr>
          <a:xfrm>
            <a:off x="5872480" y="2746310"/>
            <a:ext cx="0" cy="508000"/>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 name="Straight Connector 42">
            <a:extLst>
              <a:ext uri="{FF2B5EF4-FFF2-40B4-BE49-F238E27FC236}">
                <a16:creationId xmlns:a16="http://schemas.microsoft.com/office/drawing/2014/main" id="{A3B2A2A8-04D8-4BF2-969B-DFBA2B0C6CE1}"/>
              </a:ext>
            </a:extLst>
          </xdr:cNvPr>
          <xdr:cNvCxnSpPr/>
        </xdr:nvCxnSpPr>
        <xdr:spPr>
          <a:xfrm>
            <a:off x="8249920" y="2759995"/>
            <a:ext cx="0" cy="508000"/>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4EEBBBB7-439A-4517-B550-C56A1113A361}"/>
              </a:ext>
            </a:extLst>
          </xdr:cNvPr>
          <xdr:cNvCxnSpPr/>
        </xdr:nvCxnSpPr>
        <xdr:spPr>
          <a:xfrm>
            <a:off x="2448560" y="2946400"/>
            <a:ext cx="6682999" cy="0"/>
          </a:xfrm>
          <a:prstGeom prst="line">
            <a:avLst/>
          </a:prstGeom>
          <a:ln w="38100"/>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1</xdr:col>
      <xdr:colOff>9525</xdr:colOff>
      <xdr:row>98</xdr:row>
      <xdr:rowOff>66675</xdr:rowOff>
    </xdr:from>
    <xdr:to>
      <xdr:col>19</xdr:col>
      <xdr:colOff>379582</xdr:colOff>
      <xdr:row>130</xdr:row>
      <xdr:rowOff>151609</xdr:rowOff>
    </xdr:to>
    <xdr:pic>
      <xdr:nvPicPr>
        <xdr:cNvPr id="45" name="Picture 44">
          <a:extLst>
            <a:ext uri="{FF2B5EF4-FFF2-40B4-BE49-F238E27FC236}">
              <a16:creationId xmlns:a16="http://schemas.microsoft.com/office/drawing/2014/main" id="{85829F12-6017-4161-B7A1-DBDD1C14278F}"/>
            </a:ext>
          </a:extLst>
        </xdr:cNvPr>
        <xdr:cNvPicPr>
          <a:picLocks noChangeAspect="1"/>
        </xdr:cNvPicPr>
      </xdr:nvPicPr>
      <xdr:blipFill>
        <a:blip xmlns:r="http://schemas.openxmlformats.org/officeDocument/2006/relationships" r:embed="rId3"/>
        <a:stretch>
          <a:fillRect/>
        </a:stretch>
      </xdr:blipFill>
      <xdr:spPr>
        <a:xfrm>
          <a:off x="619125" y="27327225"/>
          <a:ext cx="11342857" cy="6323809"/>
        </a:xfrm>
        <a:prstGeom prst="rect">
          <a:avLst/>
        </a:prstGeom>
      </xdr:spPr>
    </xdr:pic>
    <xdr:clientData/>
  </xdr:twoCellAnchor>
  <xdr:twoCellAnchor editAs="oneCell">
    <xdr:from>
      <xdr:col>1</xdr:col>
      <xdr:colOff>0</xdr:colOff>
      <xdr:row>34</xdr:row>
      <xdr:rowOff>33618</xdr:rowOff>
    </xdr:from>
    <xdr:to>
      <xdr:col>11</xdr:col>
      <xdr:colOff>188570</xdr:colOff>
      <xdr:row>60</xdr:row>
      <xdr:rowOff>2724390</xdr:rowOff>
    </xdr:to>
    <xdr:pic>
      <xdr:nvPicPr>
        <xdr:cNvPr id="2" name="Picture 1">
          <a:extLst>
            <a:ext uri="{FF2B5EF4-FFF2-40B4-BE49-F238E27FC236}">
              <a16:creationId xmlns:a16="http://schemas.microsoft.com/office/drawing/2014/main" id="{06AFE6EA-737A-DAFC-E26F-642BE7A67430}"/>
            </a:ext>
          </a:extLst>
        </xdr:cNvPr>
        <xdr:cNvPicPr>
          <a:picLocks noChangeAspect="1"/>
        </xdr:cNvPicPr>
      </xdr:nvPicPr>
      <xdr:blipFill>
        <a:blip xmlns:r="http://schemas.openxmlformats.org/officeDocument/2006/relationships" r:embed="rId4"/>
        <a:stretch>
          <a:fillRect/>
        </a:stretch>
      </xdr:blipFill>
      <xdr:spPr>
        <a:xfrm>
          <a:off x="605118" y="9782736"/>
          <a:ext cx="6239746" cy="7340989"/>
        </a:xfrm>
        <a:prstGeom prst="rect">
          <a:avLst/>
        </a:prstGeom>
      </xdr:spPr>
    </xdr:pic>
    <xdr:clientData/>
  </xdr:twoCellAnchor>
  <xdr:twoCellAnchor editAs="oneCell">
    <xdr:from>
      <xdr:col>0</xdr:col>
      <xdr:colOff>543598</xdr:colOff>
      <xdr:row>62</xdr:row>
      <xdr:rowOff>110737</xdr:rowOff>
    </xdr:from>
    <xdr:to>
      <xdr:col>11</xdr:col>
      <xdr:colOff>57711</xdr:colOff>
      <xdr:row>63</xdr:row>
      <xdr:rowOff>3161963</xdr:rowOff>
    </xdr:to>
    <xdr:pic>
      <xdr:nvPicPr>
        <xdr:cNvPr id="3" name="Picture 2">
          <a:extLst>
            <a:ext uri="{FF2B5EF4-FFF2-40B4-BE49-F238E27FC236}">
              <a16:creationId xmlns:a16="http://schemas.microsoft.com/office/drawing/2014/main" id="{523B2745-79A5-F102-1D6F-4F85F99EEA5B}"/>
            </a:ext>
          </a:extLst>
        </xdr:cNvPr>
        <xdr:cNvPicPr>
          <a:picLocks noChangeAspect="1"/>
        </xdr:cNvPicPr>
      </xdr:nvPicPr>
      <xdr:blipFill>
        <a:blip xmlns:r="http://schemas.openxmlformats.org/officeDocument/2006/relationships" r:embed="rId5"/>
        <a:stretch>
          <a:fillRect/>
        </a:stretch>
      </xdr:blipFill>
      <xdr:spPr>
        <a:xfrm>
          <a:off x="543598" y="17547090"/>
          <a:ext cx="6162787" cy="7152579"/>
        </a:xfrm>
        <a:prstGeom prst="rect">
          <a:avLst/>
        </a:prstGeom>
      </xdr:spPr>
    </xdr:pic>
    <xdr:clientData/>
  </xdr:twoCellAnchor>
  <xdr:twoCellAnchor editAs="oneCell">
    <xdr:from>
      <xdr:col>1</xdr:col>
      <xdr:colOff>67311</xdr:colOff>
      <xdr:row>65</xdr:row>
      <xdr:rowOff>172720</xdr:rowOff>
    </xdr:from>
    <xdr:to>
      <xdr:col>11</xdr:col>
      <xdr:colOff>27834</xdr:colOff>
      <xdr:row>66</xdr:row>
      <xdr:rowOff>3073202</xdr:rowOff>
    </xdr:to>
    <xdr:pic>
      <xdr:nvPicPr>
        <xdr:cNvPr id="4" name="Picture 3">
          <a:extLst>
            <a:ext uri="{FF2B5EF4-FFF2-40B4-BE49-F238E27FC236}">
              <a16:creationId xmlns:a16="http://schemas.microsoft.com/office/drawing/2014/main" id="{6A0C6876-89A2-7246-F7C4-7A45090E0831}"/>
            </a:ext>
          </a:extLst>
        </xdr:cNvPr>
        <xdr:cNvPicPr>
          <a:picLocks noChangeAspect="1"/>
        </xdr:cNvPicPr>
      </xdr:nvPicPr>
      <xdr:blipFill>
        <a:blip xmlns:r="http://schemas.openxmlformats.org/officeDocument/2006/relationships" r:embed="rId6"/>
        <a:stretch>
          <a:fillRect/>
        </a:stretch>
      </xdr:blipFill>
      <xdr:spPr>
        <a:xfrm>
          <a:off x="676911" y="25775920"/>
          <a:ext cx="6058428" cy="63948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606135</xdr:colOff>
      <xdr:row>153</xdr:row>
      <xdr:rowOff>0</xdr:rowOff>
    </xdr:from>
    <xdr:to>
      <xdr:col>12</xdr:col>
      <xdr:colOff>96115</xdr:colOff>
      <xdr:row>196</xdr:row>
      <xdr:rowOff>114784</xdr:rowOff>
    </xdr:to>
    <xdr:pic>
      <xdr:nvPicPr>
        <xdr:cNvPr id="16" name="Picture 15" descr="Text&#10;&#10;Description automatically generated">
          <a:extLst>
            <a:ext uri="{FF2B5EF4-FFF2-40B4-BE49-F238E27FC236}">
              <a16:creationId xmlns:a16="http://schemas.microsoft.com/office/drawing/2014/main" id="{C28A6A71-302A-4D1B-A92D-082B961CF632}"/>
            </a:ext>
          </a:extLst>
        </xdr:cNvPr>
        <xdr:cNvPicPr>
          <a:picLocks noChangeAspect="1"/>
        </xdr:cNvPicPr>
      </xdr:nvPicPr>
      <xdr:blipFill>
        <a:blip xmlns:r="http://schemas.openxmlformats.org/officeDocument/2006/relationships" r:embed="rId1"/>
        <a:stretch>
          <a:fillRect/>
        </a:stretch>
      </xdr:blipFill>
      <xdr:spPr>
        <a:xfrm>
          <a:off x="606135" y="22132636"/>
          <a:ext cx="6754091" cy="8444830"/>
        </a:xfrm>
        <a:prstGeom prst="rect">
          <a:avLst/>
        </a:prstGeom>
      </xdr:spPr>
    </xdr:pic>
    <xdr:clientData/>
  </xdr:twoCellAnchor>
  <xdr:twoCellAnchor editAs="oneCell">
    <xdr:from>
      <xdr:col>1</xdr:col>
      <xdr:colOff>40698</xdr:colOff>
      <xdr:row>197</xdr:row>
      <xdr:rowOff>168851</xdr:rowOff>
    </xdr:from>
    <xdr:to>
      <xdr:col>12</xdr:col>
      <xdr:colOff>230850</xdr:colOff>
      <xdr:row>236</xdr:row>
      <xdr:rowOff>17838</xdr:rowOff>
    </xdr:to>
    <xdr:pic>
      <xdr:nvPicPr>
        <xdr:cNvPr id="17" name="Picture 16" descr="Text&#10;&#10;Description automatically generated">
          <a:extLst>
            <a:ext uri="{FF2B5EF4-FFF2-40B4-BE49-F238E27FC236}">
              <a16:creationId xmlns:a16="http://schemas.microsoft.com/office/drawing/2014/main" id="{336F4625-89CE-4C9F-A2D9-10CE70DB0C32}"/>
            </a:ext>
          </a:extLst>
        </xdr:cNvPr>
        <xdr:cNvPicPr>
          <a:picLocks noChangeAspect="1"/>
        </xdr:cNvPicPr>
      </xdr:nvPicPr>
      <xdr:blipFill>
        <a:blip xmlns:r="http://schemas.openxmlformats.org/officeDocument/2006/relationships" r:embed="rId2"/>
        <a:stretch>
          <a:fillRect/>
        </a:stretch>
      </xdr:blipFill>
      <xdr:spPr>
        <a:xfrm>
          <a:off x="646834" y="30822033"/>
          <a:ext cx="6857652" cy="7282296"/>
        </a:xfrm>
        <a:prstGeom prst="rect">
          <a:avLst/>
        </a:prstGeom>
      </xdr:spPr>
    </xdr:pic>
    <xdr:clientData/>
  </xdr:twoCellAnchor>
  <xdr:twoCellAnchor editAs="oneCell">
    <xdr:from>
      <xdr:col>1</xdr:col>
      <xdr:colOff>86590</xdr:colOff>
      <xdr:row>236</xdr:row>
      <xdr:rowOff>173182</xdr:rowOff>
    </xdr:from>
    <xdr:to>
      <xdr:col>12</xdr:col>
      <xdr:colOff>245085</xdr:colOff>
      <xdr:row>274</xdr:row>
      <xdr:rowOff>55937</xdr:rowOff>
    </xdr:to>
    <xdr:pic>
      <xdr:nvPicPr>
        <xdr:cNvPr id="18" name="Picture 17" descr="Text&#10;&#10;Description automatically generated">
          <a:extLst>
            <a:ext uri="{FF2B5EF4-FFF2-40B4-BE49-F238E27FC236}">
              <a16:creationId xmlns:a16="http://schemas.microsoft.com/office/drawing/2014/main" id="{69E230A2-2E55-48AF-8748-9F80AA81957C}"/>
            </a:ext>
          </a:extLst>
        </xdr:cNvPr>
        <xdr:cNvPicPr>
          <a:picLocks noChangeAspect="1"/>
        </xdr:cNvPicPr>
      </xdr:nvPicPr>
      <xdr:blipFill>
        <a:blip xmlns:r="http://schemas.openxmlformats.org/officeDocument/2006/relationships" r:embed="rId3"/>
        <a:stretch>
          <a:fillRect/>
        </a:stretch>
      </xdr:blipFill>
      <xdr:spPr>
        <a:xfrm>
          <a:off x="692726" y="38238546"/>
          <a:ext cx="6822185" cy="7135091"/>
        </a:xfrm>
        <a:prstGeom prst="rect">
          <a:avLst/>
        </a:prstGeom>
      </xdr:spPr>
    </xdr:pic>
    <xdr:clientData/>
  </xdr:twoCellAnchor>
  <xdr:twoCellAnchor editAs="oneCell">
    <xdr:from>
      <xdr:col>0</xdr:col>
      <xdr:colOff>421821</xdr:colOff>
      <xdr:row>78</xdr:row>
      <xdr:rowOff>122463</xdr:rowOff>
    </xdr:from>
    <xdr:to>
      <xdr:col>12</xdr:col>
      <xdr:colOff>248926</xdr:colOff>
      <xdr:row>103</xdr:row>
      <xdr:rowOff>3026030</xdr:rowOff>
    </xdr:to>
    <xdr:pic>
      <xdr:nvPicPr>
        <xdr:cNvPr id="19" name="Picture 18">
          <a:extLst>
            <a:ext uri="{FF2B5EF4-FFF2-40B4-BE49-F238E27FC236}">
              <a16:creationId xmlns:a16="http://schemas.microsoft.com/office/drawing/2014/main" id="{50BF4837-9ECA-4EED-B8A0-401F3FB4DEC9}"/>
            </a:ext>
          </a:extLst>
        </xdr:cNvPr>
        <xdr:cNvPicPr>
          <a:picLocks noChangeAspect="1"/>
        </xdr:cNvPicPr>
      </xdr:nvPicPr>
      <xdr:blipFill>
        <a:blip xmlns:r="http://schemas.openxmlformats.org/officeDocument/2006/relationships" r:embed="rId4"/>
        <a:stretch>
          <a:fillRect/>
        </a:stretch>
      </xdr:blipFill>
      <xdr:spPr>
        <a:xfrm>
          <a:off x="421821" y="653142"/>
          <a:ext cx="7178772" cy="7654637"/>
        </a:xfrm>
        <a:prstGeom prst="rect">
          <a:avLst/>
        </a:prstGeom>
      </xdr:spPr>
    </xdr:pic>
    <xdr:clientData/>
  </xdr:twoCellAnchor>
  <xdr:twoCellAnchor editAs="oneCell">
    <xdr:from>
      <xdr:col>1</xdr:col>
      <xdr:colOff>0</xdr:colOff>
      <xdr:row>146</xdr:row>
      <xdr:rowOff>0</xdr:rowOff>
    </xdr:from>
    <xdr:to>
      <xdr:col>12</xdr:col>
      <xdr:colOff>16750</xdr:colOff>
      <xdr:row>146</xdr:row>
      <xdr:rowOff>4663440</xdr:rowOff>
    </xdr:to>
    <xdr:pic>
      <xdr:nvPicPr>
        <xdr:cNvPr id="22" name="Picture 21">
          <a:extLst>
            <a:ext uri="{FF2B5EF4-FFF2-40B4-BE49-F238E27FC236}">
              <a16:creationId xmlns:a16="http://schemas.microsoft.com/office/drawing/2014/main" id="{BDA99DC1-8B07-4FCF-9320-00A9521CCD15}"/>
            </a:ext>
          </a:extLst>
        </xdr:cNvPr>
        <xdr:cNvPicPr>
          <a:picLocks noChangeAspect="1"/>
        </xdr:cNvPicPr>
      </xdr:nvPicPr>
      <xdr:blipFill>
        <a:blip xmlns:r="http://schemas.openxmlformats.org/officeDocument/2006/relationships" r:embed="rId5"/>
        <a:stretch>
          <a:fillRect/>
        </a:stretch>
      </xdr:blipFill>
      <xdr:spPr>
        <a:xfrm>
          <a:off x="612321" y="26901321"/>
          <a:ext cx="6744666" cy="4667250"/>
        </a:xfrm>
        <a:prstGeom prst="rect">
          <a:avLst/>
        </a:prstGeom>
      </xdr:spPr>
    </xdr:pic>
    <xdr:clientData/>
  </xdr:twoCellAnchor>
  <xdr:twoCellAnchor editAs="oneCell">
    <xdr:from>
      <xdr:col>0</xdr:col>
      <xdr:colOff>598714</xdr:colOff>
      <xdr:row>146</xdr:row>
      <xdr:rowOff>4857751</xdr:rowOff>
    </xdr:from>
    <xdr:to>
      <xdr:col>11</xdr:col>
      <xdr:colOff>207917</xdr:colOff>
      <xdr:row>148</xdr:row>
      <xdr:rowOff>3527071</xdr:rowOff>
    </xdr:to>
    <xdr:pic>
      <xdr:nvPicPr>
        <xdr:cNvPr id="23" name="Picture 22">
          <a:extLst>
            <a:ext uri="{FF2B5EF4-FFF2-40B4-BE49-F238E27FC236}">
              <a16:creationId xmlns:a16="http://schemas.microsoft.com/office/drawing/2014/main" id="{5A239D64-8D76-4ED4-A01E-A2E3B62F5599}"/>
            </a:ext>
          </a:extLst>
        </xdr:cNvPr>
        <xdr:cNvPicPr>
          <a:picLocks noChangeAspect="1"/>
        </xdr:cNvPicPr>
      </xdr:nvPicPr>
      <xdr:blipFill>
        <a:blip xmlns:r="http://schemas.openxmlformats.org/officeDocument/2006/relationships" r:embed="rId6"/>
        <a:stretch>
          <a:fillRect/>
        </a:stretch>
      </xdr:blipFill>
      <xdr:spPr>
        <a:xfrm>
          <a:off x="598714" y="31759072"/>
          <a:ext cx="6340929" cy="8419654"/>
        </a:xfrm>
        <a:prstGeom prst="rect">
          <a:avLst/>
        </a:prstGeom>
      </xdr:spPr>
    </xdr:pic>
    <xdr:clientData/>
  </xdr:twoCellAnchor>
  <xdr:twoCellAnchor editAs="oneCell">
    <xdr:from>
      <xdr:col>0</xdr:col>
      <xdr:colOff>230908</xdr:colOff>
      <xdr:row>2</xdr:row>
      <xdr:rowOff>76753</xdr:rowOff>
    </xdr:from>
    <xdr:to>
      <xdr:col>11</xdr:col>
      <xdr:colOff>473248</xdr:colOff>
      <xdr:row>41</xdr:row>
      <xdr:rowOff>98579</xdr:rowOff>
    </xdr:to>
    <xdr:pic>
      <xdr:nvPicPr>
        <xdr:cNvPr id="2" name="Picture 1" descr="Text&#10;&#10;Description automatically generated">
          <a:extLst>
            <a:ext uri="{FF2B5EF4-FFF2-40B4-BE49-F238E27FC236}">
              <a16:creationId xmlns:a16="http://schemas.microsoft.com/office/drawing/2014/main" id="{79A05311-C8EA-83EF-CA7F-6DA5DD509E0B}"/>
            </a:ext>
          </a:extLst>
        </xdr:cNvPr>
        <xdr:cNvPicPr>
          <a:picLocks noChangeAspect="1"/>
        </xdr:cNvPicPr>
      </xdr:nvPicPr>
      <xdr:blipFill>
        <a:blip xmlns:r="http://schemas.openxmlformats.org/officeDocument/2006/relationships" r:embed="rId7"/>
        <a:stretch>
          <a:fillRect/>
        </a:stretch>
      </xdr:blipFill>
      <xdr:spPr>
        <a:xfrm>
          <a:off x="230908" y="596298"/>
          <a:ext cx="6961910" cy="7233810"/>
        </a:xfrm>
        <a:prstGeom prst="rect">
          <a:avLst/>
        </a:prstGeom>
      </xdr:spPr>
    </xdr:pic>
    <xdr:clientData/>
  </xdr:twoCellAnchor>
  <xdr:twoCellAnchor editAs="oneCell">
    <xdr:from>
      <xdr:col>0</xdr:col>
      <xdr:colOff>0</xdr:colOff>
      <xdr:row>40</xdr:row>
      <xdr:rowOff>173181</xdr:rowOff>
    </xdr:from>
    <xdr:to>
      <xdr:col>12</xdr:col>
      <xdr:colOff>284218</xdr:colOff>
      <xdr:row>74</xdr:row>
      <xdr:rowOff>115454</xdr:rowOff>
    </xdr:to>
    <xdr:pic>
      <xdr:nvPicPr>
        <xdr:cNvPr id="3" name="Picture 2" descr="Text&#10;&#10;Description automatically generated">
          <a:extLst>
            <a:ext uri="{FF2B5EF4-FFF2-40B4-BE49-F238E27FC236}">
              <a16:creationId xmlns:a16="http://schemas.microsoft.com/office/drawing/2014/main" id="{EEC487AF-D6EC-2673-F1C7-E6C1AF82FB7B}"/>
            </a:ext>
          </a:extLst>
        </xdr:cNvPr>
        <xdr:cNvPicPr>
          <a:picLocks noChangeAspect="1"/>
        </xdr:cNvPicPr>
      </xdr:nvPicPr>
      <xdr:blipFill>
        <a:blip xmlns:r="http://schemas.openxmlformats.org/officeDocument/2006/relationships" r:embed="rId8"/>
        <a:stretch>
          <a:fillRect/>
        </a:stretch>
      </xdr:blipFill>
      <xdr:spPr>
        <a:xfrm>
          <a:off x="0" y="7712363"/>
          <a:ext cx="7640462" cy="6211455"/>
        </a:xfrm>
        <a:prstGeom prst="rect">
          <a:avLst/>
        </a:prstGeom>
      </xdr:spPr>
    </xdr:pic>
    <xdr:clientData/>
  </xdr:twoCellAnchor>
  <xdr:twoCellAnchor editAs="oneCell">
    <xdr:from>
      <xdr:col>1</xdr:col>
      <xdr:colOff>0</xdr:colOff>
      <xdr:row>105</xdr:row>
      <xdr:rowOff>0</xdr:rowOff>
    </xdr:from>
    <xdr:to>
      <xdr:col>9</xdr:col>
      <xdr:colOff>229313</xdr:colOff>
      <xdr:row>106</xdr:row>
      <xdr:rowOff>1982202</xdr:rowOff>
    </xdr:to>
    <xdr:pic>
      <xdr:nvPicPr>
        <xdr:cNvPr id="4" name="Picture 3">
          <a:extLst>
            <a:ext uri="{FF2B5EF4-FFF2-40B4-BE49-F238E27FC236}">
              <a16:creationId xmlns:a16="http://schemas.microsoft.com/office/drawing/2014/main" id="{43B55BE1-BDB4-8354-2CDA-6FAD1D7CDB4D}"/>
            </a:ext>
          </a:extLst>
        </xdr:cNvPr>
        <xdr:cNvPicPr>
          <a:picLocks noChangeAspect="1"/>
        </xdr:cNvPicPr>
      </xdr:nvPicPr>
      <xdr:blipFill>
        <a:blip xmlns:r="http://schemas.openxmlformats.org/officeDocument/2006/relationships" r:embed="rId9"/>
        <a:stretch>
          <a:fillRect/>
        </a:stretch>
      </xdr:blipFill>
      <xdr:spPr>
        <a:xfrm>
          <a:off x="609600" y="22774275"/>
          <a:ext cx="5106113" cy="7182852"/>
        </a:xfrm>
        <a:prstGeom prst="rect">
          <a:avLst/>
        </a:prstGeom>
      </xdr:spPr>
    </xdr:pic>
    <xdr:clientData/>
  </xdr:twoCellAnchor>
  <xdr:twoCellAnchor editAs="oneCell">
    <xdr:from>
      <xdr:col>0</xdr:col>
      <xdr:colOff>561975</xdr:colOff>
      <xdr:row>106</xdr:row>
      <xdr:rowOff>1905000</xdr:rowOff>
    </xdr:from>
    <xdr:to>
      <xdr:col>9</xdr:col>
      <xdr:colOff>250278</xdr:colOff>
      <xdr:row>134</xdr:row>
      <xdr:rowOff>2115624</xdr:rowOff>
    </xdr:to>
    <xdr:pic>
      <xdr:nvPicPr>
        <xdr:cNvPr id="5" name="Picture 4">
          <a:extLst>
            <a:ext uri="{FF2B5EF4-FFF2-40B4-BE49-F238E27FC236}">
              <a16:creationId xmlns:a16="http://schemas.microsoft.com/office/drawing/2014/main" id="{5F2A097C-5F36-EFFF-6F93-A0671F23B0B7}"/>
            </a:ext>
          </a:extLst>
        </xdr:cNvPr>
        <xdr:cNvPicPr>
          <a:picLocks noChangeAspect="1"/>
        </xdr:cNvPicPr>
      </xdr:nvPicPr>
      <xdr:blipFill>
        <a:blip xmlns:r="http://schemas.openxmlformats.org/officeDocument/2006/relationships" r:embed="rId10"/>
        <a:stretch>
          <a:fillRect/>
        </a:stretch>
      </xdr:blipFill>
      <xdr:spPr>
        <a:xfrm>
          <a:off x="561975" y="29879925"/>
          <a:ext cx="5182323" cy="7695369"/>
        </a:xfrm>
        <a:prstGeom prst="rect">
          <a:avLst/>
        </a:prstGeom>
      </xdr:spPr>
    </xdr:pic>
    <xdr:clientData/>
  </xdr:twoCellAnchor>
  <xdr:twoCellAnchor editAs="oneCell">
    <xdr:from>
      <xdr:col>1</xdr:col>
      <xdr:colOff>160020</xdr:colOff>
      <xdr:row>134</xdr:row>
      <xdr:rowOff>2072640</xdr:rowOff>
    </xdr:from>
    <xdr:to>
      <xdr:col>9</xdr:col>
      <xdr:colOff>436964</xdr:colOff>
      <xdr:row>136</xdr:row>
      <xdr:rowOff>3387969</xdr:rowOff>
    </xdr:to>
    <xdr:pic>
      <xdr:nvPicPr>
        <xdr:cNvPr id="6" name="Picture 5">
          <a:extLst>
            <a:ext uri="{FF2B5EF4-FFF2-40B4-BE49-F238E27FC236}">
              <a16:creationId xmlns:a16="http://schemas.microsoft.com/office/drawing/2014/main" id="{C2297E98-E893-422A-F0C4-62008D24031A}"/>
            </a:ext>
          </a:extLst>
        </xdr:cNvPr>
        <xdr:cNvPicPr>
          <a:picLocks noChangeAspect="1"/>
        </xdr:cNvPicPr>
      </xdr:nvPicPr>
      <xdr:blipFill>
        <a:blip xmlns:r="http://schemas.openxmlformats.org/officeDocument/2006/relationships" r:embed="rId11"/>
        <a:stretch>
          <a:fillRect/>
        </a:stretch>
      </xdr:blipFill>
      <xdr:spPr>
        <a:xfrm>
          <a:off x="769620" y="37534215"/>
          <a:ext cx="5161364" cy="6293094"/>
        </a:xfrm>
        <a:prstGeom prst="rect">
          <a:avLst/>
        </a:prstGeom>
      </xdr:spPr>
    </xdr:pic>
    <xdr:clientData/>
  </xdr:twoCellAnchor>
  <xdr:twoCellAnchor editAs="oneCell">
    <xdr:from>
      <xdr:col>0</xdr:col>
      <xdr:colOff>243205</xdr:colOff>
      <xdr:row>138</xdr:row>
      <xdr:rowOff>1905</xdr:rowOff>
    </xdr:from>
    <xdr:to>
      <xdr:col>12</xdr:col>
      <xdr:colOff>80907</xdr:colOff>
      <xdr:row>140</xdr:row>
      <xdr:rowOff>2117090</xdr:rowOff>
    </xdr:to>
    <xdr:pic>
      <xdr:nvPicPr>
        <xdr:cNvPr id="7" name="Picture 6">
          <a:extLst>
            <a:ext uri="{FF2B5EF4-FFF2-40B4-BE49-F238E27FC236}">
              <a16:creationId xmlns:a16="http://schemas.microsoft.com/office/drawing/2014/main" id="{42A6C517-2AF7-F6C1-F83F-2DFE2591B2DD}"/>
            </a:ext>
          </a:extLst>
        </xdr:cNvPr>
        <xdr:cNvPicPr>
          <a:picLocks noChangeAspect="1"/>
        </xdr:cNvPicPr>
      </xdr:nvPicPr>
      <xdr:blipFill>
        <a:blip xmlns:r="http://schemas.openxmlformats.org/officeDocument/2006/relationships" r:embed="rId12"/>
        <a:stretch>
          <a:fillRect/>
        </a:stretch>
      </xdr:blipFill>
      <xdr:spPr>
        <a:xfrm>
          <a:off x="243205" y="43969305"/>
          <a:ext cx="7152902" cy="9100185"/>
        </a:xfrm>
        <a:prstGeom prst="rect">
          <a:avLst/>
        </a:prstGeom>
      </xdr:spPr>
    </xdr:pic>
    <xdr:clientData/>
  </xdr:twoCellAnchor>
  <xdr:twoCellAnchor editAs="oneCell">
    <xdr:from>
      <xdr:col>0</xdr:col>
      <xdr:colOff>246381</xdr:colOff>
      <xdr:row>140</xdr:row>
      <xdr:rowOff>2115820</xdr:rowOff>
    </xdr:from>
    <xdr:to>
      <xdr:col>12</xdr:col>
      <xdr:colOff>130203</xdr:colOff>
      <xdr:row>142</xdr:row>
      <xdr:rowOff>2454910</xdr:rowOff>
    </xdr:to>
    <xdr:pic>
      <xdr:nvPicPr>
        <xdr:cNvPr id="8" name="Picture 7">
          <a:extLst>
            <a:ext uri="{FF2B5EF4-FFF2-40B4-BE49-F238E27FC236}">
              <a16:creationId xmlns:a16="http://schemas.microsoft.com/office/drawing/2014/main" id="{747115A6-DB4B-15BC-4311-ECC31B088E67}"/>
            </a:ext>
          </a:extLst>
        </xdr:cNvPr>
        <xdr:cNvPicPr>
          <a:picLocks noChangeAspect="1"/>
        </xdr:cNvPicPr>
      </xdr:nvPicPr>
      <xdr:blipFill>
        <a:blip xmlns:r="http://schemas.openxmlformats.org/officeDocument/2006/relationships" r:embed="rId13"/>
        <a:stretch>
          <a:fillRect/>
        </a:stretch>
      </xdr:blipFill>
      <xdr:spPr>
        <a:xfrm>
          <a:off x="246381" y="53068220"/>
          <a:ext cx="7195212" cy="73202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134408</xdr:colOff>
      <xdr:row>0</xdr:row>
      <xdr:rowOff>38099</xdr:rowOff>
    </xdr:from>
    <xdr:to>
      <xdr:col>10</xdr:col>
      <xdr:colOff>1355352</xdr:colOff>
      <xdr:row>1</xdr:row>
      <xdr:rowOff>135466</xdr:rowOff>
    </xdr:to>
    <xdr:pic>
      <xdr:nvPicPr>
        <xdr:cNvPr id="2" name="Picture 1" descr="PIAS.png">
          <a:extLst>
            <a:ext uri="{FF2B5EF4-FFF2-40B4-BE49-F238E27FC236}">
              <a16:creationId xmlns:a16="http://schemas.microsoft.com/office/drawing/2014/main" id="{E880BED2-1863-465C-9FB4-67059678D61A}"/>
            </a:ext>
          </a:extLst>
        </xdr:cNvPr>
        <xdr:cNvPicPr>
          <a:picLocks noChangeAspect="1"/>
        </xdr:cNvPicPr>
      </xdr:nvPicPr>
      <xdr:blipFill>
        <a:blip xmlns:r="http://schemas.openxmlformats.org/officeDocument/2006/relationships" r:embed="rId1" cstate="print"/>
        <a:stretch>
          <a:fillRect/>
        </a:stretch>
      </xdr:blipFill>
      <xdr:spPr>
        <a:xfrm>
          <a:off x="6487583" y="38099"/>
          <a:ext cx="1233009" cy="570442"/>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134408</xdr:colOff>
      <xdr:row>0</xdr:row>
      <xdr:rowOff>38099</xdr:rowOff>
    </xdr:from>
    <xdr:to>
      <xdr:col>8</xdr:col>
      <xdr:colOff>1351542</xdr:colOff>
      <xdr:row>1</xdr:row>
      <xdr:rowOff>130386</xdr:rowOff>
    </xdr:to>
    <xdr:pic>
      <xdr:nvPicPr>
        <xdr:cNvPr id="2" name="Picture 1" descr="PIAS.png">
          <a:extLst>
            <a:ext uri="{FF2B5EF4-FFF2-40B4-BE49-F238E27FC236}">
              <a16:creationId xmlns:a16="http://schemas.microsoft.com/office/drawing/2014/main" id="{203AA8FF-BDC9-49E8-8989-8816BE4347E5}"/>
            </a:ext>
          </a:extLst>
        </xdr:cNvPr>
        <xdr:cNvPicPr>
          <a:picLocks noChangeAspect="1"/>
        </xdr:cNvPicPr>
      </xdr:nvPicPr>
      <xdr:blipFill>
        <a:blip xmlns:r="http://schemas.openxmlformats.org/officeDocument/2006/relationships" r:embed="rId1" cstate="print"/>
        <a:stretch>
          <a:fillRect/>
        </a:stretch>
      </xdr:blipFill>
      <xdr:spPr>
        <a:xfrm>
          <a:off x="6639983" y="38099"/>
          <a:ext cx="1233009" cy="570442"/>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g-s0007\product%20and%20research\Documents%20and%20Settings\User\Desktop\KEN\SP-WL\WHOLE%20LIFE\LPWhole%20Life%20with%20CI%20Benefit%20Comparison%20with%20Multiplier_1507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ent Page"/>
      <sheetName val="Summary"/>
      <sheetName val="Highlights "/>
      <sheetName val="ProductSpecification"/>
      <sheetName val="DB Ratios"/>
      <sheetName val="D.B. Ratio (FNS)"/>
      <sheetName val="D.B. Ratio (MNS)"/>
      <sheetName val="C.V. Ratio (MNS)"/>
      <sheetName val="C.V. Ratio (FNS)"/>
      <sheetName val="M0"/>
      <sheetName val="M10"/>
      <sheetName val="M20"/>
      <sheetName val="M30"/>
      <sheetName val="M40"/>
      <sheetName val="M50"/>
      <sheetName val="F0"/>
      <sheetName val="F10"/>
      <sheetName val="F20"/>
      <sheetName val="F30"/>
      <sheetName val="F40"/>
      <sheetName val="F50"/>
      <sheetName val="Workspace"/>
      <sheetName val="D.B. Ratio (MNS30) "/>
      <sheetName val="C.V. Ratio (MNS30)"/>
      <sheetName val="50KSA"/>
      <sheetName val="100KSA"/>
      <sheetName val="250KSA"/>
      <sheetName val="500KSA"/>
      <sheetName val="M30_AGE60_20YR"/>
      <sheetName val="TotalDB@Inception"/>
      <sheetName val="TotalDB@Age60"/>
      <sheetName val="CV3.25"/>
      <sheetName val="CV4.75"/>
      <sheetName val="MPB Summary"/>
      <sheetName val="MPB_Line"/>
      <sheetName val="Line_DB_M0"/>
      <sheetName val="Line_DB_M30"/>
      <sheetName val="Appendix (CI Table)"/>
      <sheetName val="Disclaimer"/>
      <sheetName val="Charting"/>
    </sheetNames>
    <sheetDataSet>
      <sheetData sheetId="0"/>
      <sheetData sheetId="1" refreshError="1"/>
      <sheetData sheetId="2" refreshError="1"/>
      <sheetData sheetId="3" refreshError="1"/>
      <sheetData sheetId="4" refreshError="1"/>
      <sheetData sheetId="5" refreshError="1"/>
      <sheetData sheetId="6">
        <row r="20">
          <cell r="A20" t="str">
            <v>FNS 0</v>
          </cell>
          <cell r="B20">
            <v>14.245014245014245</v>
          </cell>
          <cell r="C20">
            <v>6.1907238194289675</v>
          </cell>
          <cell r="D20">
            <v>14.836795252225519</v>
          </cell>
          <cell r="E20">
            <v>9.025270758122744</v>
          </cell>
          <cell r="F20">
            <v>13.265798359864929</v>
          </cell>
          <cell r="G20">
            <v>12.338062924120914</v>
          </cell>
          <cell r="H20">
            <v>5.5988533548329302</v>
          </cell>
          <cell r="I20">
            <v>12.850167052171678</v>
          </cell>
        </row>
        <row r="21">
          <cell r="A21" t="str">
            <v>FNS10</v>
          </cell>
          <cell r="B21">
            <v>11.574074074074074</v>
          </cell>
          <cell r="C21">
            <v>5.1836032262746476</v>
          </cell>
          <cell r="D21">
            <v>11.210762331838565</v>
          </cell>
          <cell r="E21">
            <v>7.8277886497064575</v>
          </cell>
          <cell r="F21">
            <v>10.54245735096799</v>
          </cell>
          <cell r="G21">
            <v>10.01001001001001</v>
          </cell>
          <cell r="H21">
            <v>4.6899475663862082</v>
          </cell>
          <cell r="I21">
            <v>9.7068530382450007</v>
          </cell>
        </row>
        <row r="22">
          <cell r="A22" t="str">
            <v>FNS20</v>
          </cell>
          <cell r="B22">
            <v>8.0601826974744757</v>
          </cell>
          <cell r="C22">
            <v>4.1350336591739856</v>
          </cell>
          <cell r="D22">
            <v>7.7881619937694708</v>
          </cell>
          <cell r="E22">
            <v>5.4716568176843952</v>
          </cell>
          <cell r="F22">
            <v>7.1500071500071503</v>
          </cell>
          <cell r="G22">
            <v>6.9979006298110571</v>
          </cell>
          <cell r="H22">
            <v>3.7422068542260742</v>
          </cell>
          <cell r="I22">
            <v>6.7640692640692643</v>
          </cell>
        </row>
        <row r="23">
          <cell r="A23" t="str">
            <v>FNS30</v>
          </cell>
          <cell r="B23">
            <v>6.2604340567612686</v>
          </cell>
          <cell r="C23">
            <v>3.1770641385708296</v>
          </cell>
          <cell r="D23">
            <v>5.4957133435919978</v>
          </cell>
          <cell r="E23">
            <v>3.9123630672926448</v>
          </cell>
          <cell r="F23">
            <v>4.294149221685454</v>
          </cell>
          <cell r="G23">
            <v>5.4854635216675813</v>
          </cell>
          <cell r="H23">
            <v>2.8890044490668516</v>
          </cell>
          <cell r="I23">
            <v>4.7673531655225023</v>
          </cell>
        </row>
        <row r="24">
          <cell r="A24" t="str">
            <v>FNS40</v>
          </cell>
          <cell r="B24">
            <v>4.6425255338904368</v>
          </cell>
          <cell r="C24">
            <v>2.4345590526643814</v>
          </cell>
          <cell r="D24">
            <v>3.3835222466587718</v>
          </cell>
          <cell r="E24">
            <v>2.705293553755947</v>
          </cell>
          <cell r="F24">
            <v>2.4925224327018944</v>
          </cell>
          <cell r="G24">
            <v>4.1000410004100045</v>
          </cell>
          <cell r="H24">
            <v>2.2087049479408245</v>
          </cell>
          <cell r="I24">
            <v>2.9895366218236172</v>
          </cell>
        </row>
        <row r="25">
          <cell r="A25" t="str">
            <v>FNS50</v>
          </cell>
          <cell r="B25">
            <v>2.0938023450586263</v>
          </cell>
          <cell r="C25">
            <v>1.8026202888518752</v>
          </cell>
          <cell r="D25">
            <v>2.097800925925926</v>
          </cell>
          <cell r="E25">
            <v>1.6836231570339371</v>
          </cell>
          <cell r="F25">
            <v>1.9094901661256445</v>
          </cell>
          <cell r="G25">
            <v>1.8248841198583889</v>
          </cell>
          <cell r="H25">
            <v>1.5979546180888462</v>
          </cell>
          <cell r="I25" t="str">
            <v>N.A.</v>
          </cell>
        </row>
        <row r="31">
          <cell r="A31" t="str">
            <v>FNS 0</v>
          </cell>
          <cell r="B31">
            <v>14.245014245014245</v>
          </cell>
          <cell r="C31">
            <v>4.9525790555431737</v>
          </cell>
          <cell r="D31">
            <v>14.836795252225519</v>
          </cell>
          <cell r="E31">
            <v>9.025270758122744</v>
          </cell>
          <cell r="F31">
            <v>4.8239266763145201</v>
          </cell>
          <cell r="G31">
            <v>12.338062924120914</v>
          </cell>
          <cell r="H31">
            <v>4.479082683866344</v>
          </cell>
          <cell r="I31">
            <v>12.850167052171678</v>
          </cell>
        </row>
        <row r="32">
          <cell r="A32" t="str">
            <v>FNS10</v>
          </cell>
          <cell r="B32">
            <v>11.574074074074074</v>
          </cell>
          <cell r="C32">
            <v>5.1836032262746476</v>
          </cell>
          <cell r="D32">
            <v>11.210762331838565</v>
          </cell>
          <cell r="E32">
            <v>7.8277886497064575</v>
          </cell>
          <cell r="F32">
            <v>3.8336208548974509</v>
          </cell>
          <cell r="G32">
            <v>10.01001001001001</v>
          </cell>
          <cell r="H32">
            <v>4.6899475663862082</v>
          </cell>
          <cell r="I32">
            <v>9.7068530382450007</v>
          </cell>
        </row>
        <row r="33">
          <cell r="A33" t="str">
            <v>FNS20</v>
          </cell>
          <cell r="B33">
            <v>8.0601826974744757</v>
          </cell>
          <cell r="C33">
            <v>4.1350336591739856</v>
          </cell>
          <cell r="D33">
            <v>7.7881619937694708</v>
          </cell>
          <cell r="E33">
            <v>5.4716568176843952</v>
          </cell>
          <cell r="F33">
            <v>2.8600028600028602</v>
          </cell>
          <cell r="G33">
            <v>6.9979006298110571</v>
          </cell>
          <cell r="H33">
            <v>3.7422068542260742</v>
          </cell>
          <cell r="I33">
            <v>6.7640692640692643</v>
          </cell>
        </row>
        <row r="34">
          <cell r="A34" t="str">
            <v>FNS30</v>
          </cell>
          <cell r="B34">
            <v>6.2604340567612686</v>
          </cell>
          <cell r="C34">
            <v>3.1770641385708296</v>
          </cell>
          <cell r="D34">
            <v>5.4957133435919978</v>
          </cell>
          <cell r="E34">
            <v>3.9123630672926448</v>
          </cell>
          <cell r="F34">
            <v>2.147074610842727</v>
          </cell>
          <cell r="G34">
            <v>5.4854635216675813</v>
          </cell>
          <cell r="H34">
            <v>2.8890044490668516</v>
          </cell>
          <cell r="I34">
            <v>4.7673531655225023</v>
          </cell>
        </row>
        <row r="35">
          <cell r="A35" t="str">
            <v>FNS40</v>
          </cell>
          <cell r="B35">
            <v>4.6425255338904368</v>
          </cell>
          <cell r="C35">
            <v>2.4345590526643814</v>
          </cell>
          <cell r="D35">
            <v>3.3835222466587718</v>
          </cell>
          <cell r="E35">
            <v>2.705293553755947</v>
          </cell>
          <cell r="F35">
            <v>1.6616816218012629</v>
          </cell>
          <cell r="G35">
            <v>4.1000410004100045</v>
          </cell>
          <cell r="H35">
            <v>2.2087049479408245</v>
          </cell>
          <cell r="I35">
            <v>2.9895366218236172</v>
          </cell>
        </row>
        <row r="36">
          <cell r="A36" t="str">
            <v>FNS50</v>
          </cell>
          <cell r="B36">
            <v>2.0938023450586263</v>
          </cell>
          <cell r="C36">
            <v>1.8026202888518752</v>
          </cell>
          <cell r="D36">
            <v>2.097800925925926</v>
          </cell>
          <cell r="E36">
            <v>1.6836231570339371</v>
          </cell>
          <cell r="F36">
            <v>1.9094901661256445</v>
          </cell>
          <cell r="G36">
            <v>1.8248841198583889</v>
          </cell>
          <cell r="H36">
            <v>1.5979546180888462</v>
          </cell>
          <cell r="I36" t="str">
            <v>N.A.</v>
          </cell>
        </row>
        <row r="42">
          <cell r="A42" t="str">
            <v>FNS 0</v>
          </cell>
          <cell r="B42">
            <v>14.245014245014245</v>
          </cell>
          <cell r="C42">
            <v>6.419830126538395</v>
          </cell>
          <cell r="D42">
            <v>14.836795252225519</v>
          </cell>
          <cell r="E42">
            <v>10.236040914560769</v>
          </cell>
          <cell r="F42">
            <v>5.8433188615533043</v>
          </cell>
          <cell r="G42">
            <v>12.338062924120914</v>
          </cell>
          <cell r="H42">
            <v>5.8060557197885876</v>
          </cell>
          <cell r="I42">
            <v>12.850167052171678</v>
          </cell>
        </row>
        <row r="43">
          <cell r="A43" t="str">
            <v>FNS10</v>
          </cell>
          <cell r="B43">
            <v>11.574074074074074</v>
          </cell>
          <cell r="C43">
            <v>5.1836032262746476</v>
          </cell>
          <cell r="D43">
            <v>11.210762331838565</v>
          </cell>
          <cell r="E43">
            <v>8.6326418786692756</v>
          </cell>
          <cell r="F43">
            <v>4.5066896683917959</v>
          </cell>
          <cell r="G43">
            <v>10.01001001001001</v>
          </cell>
          <cell r="H43">
            <v>4.6899475663862082</v>
          </cell>
          <cell r="I43">
            <v>9.7068530382450007</v>
          </cell>
        </row>
        <row r="44">
          <cell r="A44" t="str">
            <v>FNS20</v>
          </cell>
          <cell r="B44">
            <v>8.0601826974744757</v>
          </cell>
          <cell r="C44">
            <v>4.1350336591739856</v>
          </cell>
          <cell r="D44">
            <v>7.7881619937694708</v>
          </cell>
          <cell r="E44">
            <v>5.9917268548916613</v>
          </cell>
          <cell r="F44">
            <v>3.8874302874302873</v>
          </cell>
          <cell r="G44">
            <v>6.9979006298110571</v>
          </cell>
          <cell r="H44">
            <v>3.7422068542260742</v>
          </cell>
          <cell r="I44">
            <v>6.7640692640692643</v>
          </cell>
        </row>
        <row r="45">
          <cell r="A45" t="str">
            <v>FNS30</v>
          </cell>
          <cell r="B45">
            <v>6.2604340567612686</v>
          </cell>
          <cell r="C45">
            <v>3.1770641385708296</v>
          </cell>
          <cell r="D45">
            <v>5.4957133435919978</v>
          </cell>
          <cell r="E45">
            <v>4.2359467918622844</v>
          </cell>
          <cell r="F45">
            <v>2.7217391304347824</v>
          </cell>
          <cell r="G45">
            <v>5.4854635216675813</v>
          </cell>
          <cell r="H45">
            <v>2.8890044490668516</v>
          </cell>
          <cell r="I45">
            <v>4.7673531655225023</v>
          </cell>
        </row>
        <row r="46">
          <cell r="A46" t="str">
            <v>FNS40</v>
          </cell>
          <cell r="B46">
            <v>4.6425255338904368</v>
          </cell>
          <cell r="C46">
            <v>2.4345590526643814</v>
          </cell>
          <cell r="D46">
            <v>3.3835222466587718</v>
          </cell>
          <cell r="E46">
            <v>2.8967577644865528</v>
          </cell>
          <cell r="F46">
            <v>1.964506480558325</v>
          </cell>
          <cell r="G46">
            <v>4.1000410004100045</v>
          </cell>
          <cell r="H46">
            <v>2.2087049479408245</v>
          </cell>
          <cell r="I46">
            <v>2.9895366218236172</v>
          </cell>
        </row>
        <row r="47">
          <cell r="A47" t="str">
            <v>FNS50</v>
          </cell>
          <cell r="B47">
            <v>2.0938023450586263</v>
          </cell>
          <cell r="C47">
            <v>1.8026202888518752</v>
          </cell>
          <cell r="D47">
            <v>2.097800925925926</v>
          </cell>
          <cell r="E47">
            <v>1.780041850061332</v>
          </cell>
          <cell r="F47">
            <v>1.9094901661256445</v>
          </cell>
          <cell r="G47">
            <v>1.8248841198583889</v>
          </cell>
          <cell r="H47">
            <v>1.5979546180888462</v>
          </cell>
          <cell r="I47" t="str">
            <v>N.A.</v>
          </cell>
        </row>
        <row r="53">
          <cell r="A53" t="str">
            <v>FNS 0</v>
          </cell>
          <cell r="B53">
            <v>14.245014245014245</v>
          </cell>
          <cell r="C53">
            <v>19.137607409058266</v>
          </cell>
          <cell r="D53">
            <v>16.674362017804153</v>
          </cell>
          <cell r="E53">
            <v>12.117418772563177</v>
          </cell>
          <cell r="F53">
            <v>11.61041968162084</v>
          </cell>
          <cell r="G53">
            <v>12.338062924120914</v>
          </cell>
          <cell r="H53">
            <v>17.307936934515812</v>
          </cell>
          <cell r="I53">
            <v>14.441685941917244</v>
          </cell>
        </row>
        <row r="54">
          <cell r="A54" t="str">
            <v>FNS10</v>
          </cell>
          <cell r="B54">
            <v>11.574074074074074</v>
          </cell>
          <cell r="C54">
            <v>12.261917103817206</v>
          </cell>
          <cell r="D54">
            <v>11.210762331838565</v>
          </cell>
          <cell r="E54">
            <v>9.8535159817351605</v>
          </cell>
          <cell r="F54">
            <v>8.2177496645581751</v>
          </cell>
          <cell r="G54">
            <v>10.01001001001001</v>
          </cell>
          <cell r="H54">
            <v>11.094164767237903</v>
          </cell>
          <cell r="I54">
            <v>9.7068530382450007</v>
          </cell>
        </row>
        <row r="55">
          <cell r="A55" t="str">
            <v>FNS20</v>
          </cell>
          <cell r="B55">
            <v>8.0601826974744757</v>
          </cell>
          <cell r="C55">
            <v>7.6696273507666355</v>
          </cell>
          <cell r="D55">
            <v>7.7881619937694708</v>
          </cell>
          <cell r="E55">
            <v>6.7656817684394834</v>
          </cell>
          <cell r="F55">
            <v>6.5792935792935792</v>
          </cell>
          <cell r="G55">
            <v>6.9979006298110571</v>
          </cell>
          <cell r="H55">
            <v>6.941015335563689</v>
          </cell>
          <cell r="I55">
            <v>6.7640692640692643</v>
          </cell>
        </row>
        <row r="56">
          <cell r="A56" t="str">
            <v>FNS30</v>
          </cell>
          <cell r="B56">
            <v>6.2604340567612686</v>
          </cell>
          <cell r="C56">
            <v>4.8491148699309941</v>
          </cell>
          <cell r="D56">
            <v>5.4957133435919978</v>
          </cell>
          <cell r="E56">
            <v>4.7082003129890451</v>
          </cell>
          <cell r="F56">
            <v>3.9745571658615138</v>
          </cell>
          <cell r="G56">
            <v>5.4854635216675813</v>
          </cell>
          <cell r="H56">
            <v>4.4094528225573466</v>
          </cell>
          <cell r="I56">
            <v>4.7673531655225023</v>
          </cell>
        </row>
        <row r="57">
          <cell r="A57" t="str">
            <v>FNS40</v>
          </cell>
          <cell r="B57">
            <v>4.6425255338904368</v>
          </cell>
          <cell r="C57">
            <v>3.1632517918354628</v>
          </cell>
          <cell r="D57">
            <v>3.3835222466587718</v>
          </cell>
          <cell r="E57">
            <v>3.1742150237889399</v>
          </cell>
          <cell r="F57">
            <v>2.4066467264872049</v>
          </cell>
          <cell r="G57">
            <v>4.1000410004100045</v>
          </cell>
          <cell r="H57">
            <v>2.8697968433188885</v>
          </cell>
          <cell r="I57">
            <v>2.9895366218236172</v>
          </cell>
        </row>
        <row r="58">
          <cell r="A58" t="str">
            <v>FNS50</v>
          </cell>
          <cell r="B58">
            <v>2.0938023450586263</v>
          </cell>
          <cell r="C58">
            <v>1.8901987929654547</v>
          </cell>
          <cell r="D58">
            <v>2.097800925925926</v>
          </cell>
          <cell r="E58">
            <v>1.9134232869134378</v>
          </cell>
          <cell r="F58">
            <v>1.9094901661256445</v>
          </cell>
          <cell r="G58">
            <v>1.8248841198583889</v>
          </cell>
          <cell r="H58">
            <v>1.6755896452540748</v>
          </cell>
          <cell r="I58" t="str">
            <v>N.A.</v>
          </cell>
        </row>
        <row r="75">
          <cell r="A75" t="str">
            <v>FNS 0</v>
          </cell>
          <cell r="B75">
            <v>7.9957356076759059</v>
          </cell>
          <cell r="C75">
            <v>11.904761904761905</v>
          </cell>
          <cell r="D75">
            <v>10.668563300142248</v>
          </cell>
          <cell r="E75">
            <v>6.0913705583756341</v>
          </cell>
          <cell r="F75">
            <v>4.8801436714296873</v>
          </cell>
          <cell r="G75">
            <v>11.111111111111111</v>
          </cell>
          <cell r="H75">
            <v>10.721247563352826</v>
          </cell>
          <cell r="I75">
            <v>9.3095422808378583</v>
          </cell>
          <cell r="J75">
            <v>4.3335066736002776</v>
          </cell>
          <cell r="K75">
            <v>9.6993210475266736</v>
          </cell>
        </row>
        <row r="76">
          <cell r="A76" t="str">
            <v>FNS10</v>
          </cell>
          <cell r="B76">
            <v>6.8933823529411766</v>
          </cell>
          <cell r="C76">
            <v>9.4893029675638374</v>
          </cell>
          <cell r="D76">
            <v>8.6705202312138727</v>
          </cell>
          <cell r="E76">
            <v>4.8859934853420199</v>
          </cell>
          <cell r="F76">
            <v>4.0728552344335469</v>
          </cell>
          <cell r="G76">
            <v>8.4118438761776577</v>
          </cell>
          <cell r="H76">
            <v>8.5470085470085468</v>
          </cell>
          <cell r="I76">
            <v>7.5757575757575761</v>
          </cell>
          <cell r="J76">
            <v>3.7038408829956664</v>
          </cell>
          <cell r="K76">
            <v>7.3421439060205582</v>
          </cell>
        </row>
        <row r="77">
          <cell r="A77" t="str">
            <v>FNS20</v>
          </cell>
          <cell r="B77">
            <v>4.8885412592882282</v>
          </cell>
          <cell r="C77">
            <v>6.4366632337796084</v>
          </cell>
          <cell r="D77">
            <v>6.0704168352893566</v>
          </cell>
          <cell r="E77">
            <v>3.7759597230962871</v>
          </cell>
          <cell r="F77">
            <v>3.2631963661045269</v>
          </cell>
          <cell r="G77">
            <v>5.8657907085875172</v>
          </cell>
          <cell r="H77">
            <v>5.7870370370370372</v>
          </cell>
          <cell r="I77">
            <v>5.3097345132743365</v>
          </cell>
          <cell r="J77">
            <v>2.9479393903661339</v>
          </cell>
          <cell r="K77">
            <v>5.13083632632119</v>
          </cell>
        </row>
        <row r="78">
          <cell r="A78" t="str">
            <v>FNS30</v>
          </cell>
          <cell r="B78">
            <v>3.5330695308083664</v>
          </cell>
          <cell r="C78">
            <v>3.8446751249519417</v>
          </cell>
          <cell r="D78">
            <v>4.804612427930814</v>
          </cell>
          <cell r="E78">
            <v>2.8639618138424821</v>
          </cell>
          <cell r="F78">
            <v>2.5431315104166665</v>
          </cell>
          <cell r="G78">
            <v>4.2186972662841713</v>
          </cell>
          <cell r="H78">
            <v>3.4349506225848003</v>
          </cell>
          <cell r="I78">
            <v>4.2372881355932206</v>
          </cell>
          <cell r="J78">
            <v>2.2928417480625489</v>
          </cell>
          <cell r="K78">
            <v>3.6845983787767134</v>
          </cell>
        </row>
        <row r="79">
          <cell r="A79" t="str">
            <v>FNS40</v>
          </cell>
          <cell r="B79">
            <v>2.4765801658231936</v>
          </cell>
          <cell r="C79">
            <v>2.2156573116691285</v>
          </cell>
          <cell r="D79">
            <v>3.5394053798961775</v>
          </cell>
          <cell r="E79">
            <v>1.874136910633261</v>
          </cell>
          <cell r="F79">
            <v>1.9345952052992432</v>
          </cell>
          <cell r="G79">
            <v>2.5799793601651189</v>
          </cell>
          <cell r="H79">
            <v>1.9639934533551555</v>
          </cell>
          <cell r="I79">
            <v>3.0800821355236141</v>
          </cell>
          <cell r="J79">
            <v>1.7473963793947018</v>
          </cell>
          <cell r="K79" t="str">
            <v>N.A.</v>
          </cell>
        </row>
        <row r="80">
          <cell r="A80" t="str">
            <v>FNS50</v>
          </cell>
          <cell r="B80">
            <v>1.4874628134296644</v>
          </cell>
          <cell r="C80" t="str">
            <v>N.A.</v>
          </cell>
          <cell r="D80">
            <v>2.0505249343832022</v>
          </cell>
          <cell r="E80">
            <v>1.1846336097478423</v>
          </cell>
          <cell r="F80">
            <v>1.3678992350707477</v>
          </cell>
          <cell r="G80" t="str">
            <v>N.A.</v>
          </cell>
          <cell r="H80" t="str">
            <v>N.A.</v>
          </cell>
          <cell r="I80">
            <v>1.8889308651303363</v>
          </cell>
          <cell r="J80">
            <v>1.2138721307097511</v>
          </cell>
          <cell r="K80" t="str">
            <v>N.A.</v>
          </cell>
        </row>
        <row r="86">
          <cell r="A86" t="str">
            <v>FNS 0</v>
          </cell>
          <cell r="B86">
            <v>7.9957356076759059</v>
          </cell>
          <cell r="C86">
            <v>4.329004329004329</v>
          </cell>
          <cell r="D86">
            <v>10.668563300142248</v>
          </cell>
          <cell r="E86">
            <v>2.5380710659898478</v>
          </cell>
          <cell r="F86">
            <v>3.9041149371437496</v>
          </cell>
          <cell r="G86">
            <v>11.111111111111111</v>
          </cell>
          <cell r="H86">
            <v>3.8986354775828458</v>
          </cell>
          <cell r="I86">
            <v>9.3095422808378583</v>
          </cell>
          <cell r="J86">
            <v>3.466805338880222</v>
          </cell>
          <cell r="K86">
            <v>9.6993210475266736</v>
          </cell>
        </row>
        <row r="87">
          <cell r="A87" t="str">
            <v>FNS10</v>
          </cell>
          <cell r="B87">
            <v>6.8933823529411766</v>
          </cell>
          <cell r="C87">
            <v>3.4506556245686681</v>
          </cell>
          <cell r="D87">
            <v>8.6705202312138727</v>
          </cell>
          <cell r="E87">
            <v>2.0358306188925082</v>
          </cell>
          <cell r="F87">
            <v>4.0728552344335469</v>
          </cell>
          <cell r="G87">
            <v>8.4118438761776577</v>
          </cell>
          <cell r="H87">
            <v>3.1080031080031079</v>
          </cell>
          <cell r="I87">
            <v>7.5757575757575761</v>
          </cell>
          <cell r="J87">
            <v>3.7038408829956664</v>
          </cell>
          <cell r="K87">
            <v>7.3421439060205582</v>
          </cell>
        </row>
        <row r="88">
          <cell r="A88" t="str">
            <v>FNS20</v>
          </cell>
          <cell r="B88">
            <v>4.8885412592882282</v>
          </cell>
          <cell r="C88">
            <v>2.5746652935118433</v>
          </cell>
          <cell r="D88">
            <v>6.0704168352893566</v>
          </cell>
          <cell r="E88">
            <v>1.5733165512901195</v>
          </cell>
          <cell r="F88">
            <v>3.2631963661045269</v>
          </cell>
          <cell r="G88">
            <v>5.8657907085875172</v>
          </cell>
          <cell r="H88">
            <v>2.3148148148148149</v>
          </cell>
          <cell r="I88">
            <v>5.3097345132743365</v>
          </cell>
          <cell r="J88">
            <v>2.9479393903661339</v>
          </cell>
          <cell r="K88">
            <v>5.13083632632119</v>
          </cell>
        </row>
        <row r="89">
          <cell r="A89" t="str">
            <v>FNS30</v>
          </cell>
          <cell r="B89">
            <v>3.5330695308083664</v>
          </cell>
          <cell r="C89">
            <v>1.9223375624759709</v>
          </cell>
          <cell r="D89">
            <v>4.804612427930814</v>
          </cell>
          <cell r="E89">
            <v>1.1933174224343674</v>
          </cell>
          <cell r="F89">
            <v>2.5431315104166665</v>
          </cell>
          <cell r="G89">
            <v>4.2186972662841713</v>
          </cell>
          <cell r="H89">
            <v>1.7174753112924002</v>
          </cell>
          <cell r="I89">
            <v>4.2372881355932206</v>
          </cell>
          <cell r="J89">
            <v>2.2928417480625489</v>
          </cell>
          <cell r="K89">
            <v>3.6845983787767134</v>
          </cell>
        </row>
        <row r="90">
          <cell r="A90" t="str">
            <v>FNS40</v>
          </cell>
          <cell r="B90">
            <v>2.4765801658231936</v>
          </cell>
          <cell r="C90">
            <v>1.4771048744460857</v>
          </cell>
          <cell r="D90">
            <v>3.5394053798961775</v>
          </cell>
          <cell r="E90">
            <v>0.98638784770171628</v>
          </cell>
          <cell r="F90">
            <v>1.9345952052992432</v>
          </cell>
          <cell r="G90">
            <v>2.5799793601651189</v>
          </cell>
          <cell r="H90">
            <v>1.3093289689034371</v>
          </cell>
          <cell r="I90">
            <v>3.0800821355236141</v>
          </cell>
          <cell r="J90">
            <v>1.7473963793947018</v>
          </cell>
          <cell r="K90" t="str">
            <v>N.A.</v>
          </cell>
        </row>
        <row r="91">
          <cell r="A91" t="str">
            <v>FNS50</v>
          </cell>
          <cell r="B91">
            <v>1.4874628134296644</v>
          </cell>
          <cell r="C91" t="str">
            <v>N.A.</v>
          </cell>
          <cell r="D91">
            <v>2.0505249343832022</v>
          </cell>
          <cell r="E91">
            <v>0.8461668641056016</v>
          </cell>
          <cell r="F91">
            <v>1.3678992350707477</v>
          </cell>
          <cell r="G91" t="str">
            <v>N.A.</v>
          </cell>
          <cell r="H91" t="str">
            <v>N.A.</v>
          </cell>
          <cell r="I91">
            <v>1.8889308651303363</v>
          </cell>
          <cell r="J91">
            <v>1.2138721307097511</v>
          </cell>
          <cell r="K91" t="str">
            <v>N.A.</v>
          </cell>
        </row>
        <row r="97">
          <cell r="A97" t="str">
            <v>FNS 0</v>
          </cell>
          <cell r="B97">
            <v>9.1896588486140729</v>
          </cell>
          <cell r="C97">
            <v>5.2438095238095235</v>
          </cell>
          <cell r="D97">
            <v>10.668563300142248</v>
          </cell>
          <cell r="E97">
            <v>7.186548223350254</v>
          </cell>
          <cell r="F97">
            <v>5.0607480284219566</v>
          </cell>
          <cell r="G97">
            <v>11.111111111111111</v>
          </cell>
          <cell r="H97">
            <v>4.7224951267056534</v>
          </cell>
          <cell r="I97">
            <v>9.3095422808378583</v>
          </cell>
          <cell r="J97">
            <v>4.4938810885768765</v>
          </cell>
          <cell r="K97">
            <v>9.6993210475266736</v>
          </cell>
        </row>
        <row r="98">
          <cell r="A98" t="str">
            <v>FNS10</v>
          </cell>
          <cell r="B98">
            <v>7.6767233455882353</v>
          </cell>
          <cell r="C98">
            <v>4.056487232574189</v>
          </cell>
          <cell r="D98">
            <v>8.6705202312138727</v>
          </cell>
          <cell r="E98">
            <v>5.0614820846905539</v>
          </cell>
          <cell r="F98">
            <v>4.0728552344335469</v>
          </cell>
          <cell r="G98">
            <v>8.4118438761776577</v>
          </cell>
          <cell r="H98">
            <v>3.6536752136752138</v>
          </cell>
          <cell r="I98">
            <v>7.5757575757575761</v>
          </cell>
          <cell r="J98">
            <v>3.7038408829956664</v>
          </cell>
          <cell r="K98">
            <v>7.3421439060205582</v>
          </cell>
        </row>
        <row r="99">
          <cell r="A99" t="str">
            <v>FNS20</v>
          </cell>
          <cell r="B99">
            <v>5.4285686351192801</v>
          </cell>
          <cell r="C99">
            <v>3.4995880535530381</v>
          </cell>
          <cell r="D99">
            <v>6.0704168352893566</v>
          </cell>
          <cell r="E99">
            <v>3.4089364380113278</v>
          </cell>
          <cell r="F99">
            <v>3.2631963661045269</v>
          </cell>
          <cell r="G99">
            <v>5.8657907085875172</v>
          </cell>
          <cell r="H99">
            <v>2.6409259259259259</v>
          </cell>
          <cell r="I99">
            <v>5.3097345132743365</v>
          </cell>
          <cell r="J99">
            <v>2.9479393903661339</v>
          </cell>
          <cell r="K99">
            <v>5.13083632632119</v>
          </cell>
        </row>
        <row r="100">
          <cell r="A100" t="str">
            <v>FNS30</v>
          </cell>
          <cell r="B100">
            <v>3.8512153759185979</v>
          </cell>
          <cell r="C100">
            <v>2.4368512110726646</v>
          </cell>
          <cell r="D100">
            <v>4.804612427930814</v>
          </cell>
          <cell r="E100">
            <v>2.2328400954653937</v>
          </cell>
          <cell r="F100">
            <v>2.5431315104166665</v>
          </cell>
          <cell r="G100">
            <v>4.2186972662841713</v>
          </cell>
          <cell r="H100">
            <v>2.1771575783598109</v>
          </cell>
          <cell r="I100">
            <v>4.2372881355932206</v>
          </cell>
          <cell r="J100">
            <v>2.2928417480625489</v>
          </cell>
          <cell r="K100">
            <v>3.6845983787767134</v>
          </cell>
        </row>
        <row r="101">
          <cell r="A101" t="str">
            <v>FNS40</v>
          </cell>
          <cell r="B101">
            <v>2.657079788952299</v>
          </cell>
          <cell r="C101">
            <v>1.7462924667651403</v>
          </cell>
          <cell r="D101">
            <v>3.5394053798961775</v>
          </cell>
          <cell r="E101">
            <v>1.4040441901755771</v>
          </cell>
          <cell r="F101">
            <v>1.9345952052992432</v>
          </cell>
          <cell r="G101">
            <v>2.5799793601651189</v>
          </cell>
          <cell r="H101">
            <v>1.4080916530278231</v>
          </cell>
          <cell r="I101">
            <v>3.0800821355236141</v>
          </cell>
          <cell r="J101">
            <v>1.7473963793947018</v>
          </cell>
          <cell r="K101" t="str">
            <v>N.A.</v>
          </cell>
        </row>
        <row r="102">
          <cell r="A102" t="str">
            <v>FNS50</v>
          </cell>
          <cell r="B102">
            <v>1.5702252443688909</v>
          </cell>
          <cell r="C102" t="str">
            <v>N.A.</v>
          </cell>
          <cell r="D102">
            <v>2.0505249343832022</v>
          </cell>
          <cell r="E102">
            <v>1.0017515654086986</v>
          </cell>
          <cell r="F102">
            <v>1.3678992350707477</v>
          </cell>
          <cell r="G102" t="str">
            <v>N.A.</v>
          </cell>
          <cell r="H102" t="str">
            <v>N.A.</v>
          </cell>
          <cell r="I102">
            <v>1.8889308651303363</v>
          </cell>
          <cell r="J102">
            <v>1.2138721307097511</v>
          </cell>
          <cell r="K102" t="str">
            <v>N.A.</v>
          </cell>
        </row>
        <row r="108">
          <cell r="A108" t="str">
            <v>FNS 0</v>
          </cell>
          <cell r="B108">
            <v>10.817777185501066</v>
          </cell>
          <cell r="C108">
            <v>10.053809523809523</v>
          </cell>
          <cell r="D108">
            <v>10.668563300142248</v>
          </cell>
          <cell r="E108">
            <v>14.831215621562157</v>
          </cell>
          <cell r="F108">
            <v>15.086163816662763</v>
          </cell>
          <cell r="G108">
            <v>12.487244444444444</v>
          </cell>
          <cell r="H108">
            <v>8.9446003898635471</v>
          </cell>
          <cell r="I108">
            <v>8.4865629420084865</v>
          </cell>
          <cell r="J108">
            <v>13.396325186340787</v>
          </cell>
          <cell r="K108">
            <v>10.900601357904947</v>
          </cell>
        </row>
        <row r="109">
          <cell r="A109" t="str">
            <v>FNS10</v>
          </cell>
          <cell r="B109">
            <v>8.7140625000000007</v>
          </cell>
          <cell r="C109">
            <v>7.160041407867495</v>
          </cell>
          <cell r="D109">
            <v>8.6705202312138727</v>
          </cell>
          <cell r="E109">
            <v>9.1144543973941374</v>
          </cell>
          <cell r="F109">
            <v>9.6344205141572452</v>
          </cell>
          <cell r="G109">
            <v>8.4118438761776577</v>
          </cell>
          <cell r="H109">
            <v>6.3779642579642584</v>
          </cell>
          <cell r="I109">
            <v>6.9124423963133639</v>
          </cell>
          <cell r="J109">
            <v>8.7615096855439099</v>
          </cell>
          <cell r="K109">
            <v>7.3421439060205582</v>
          </cell>
        </row>
        <row r="110">
          <cell r="A110" t="str">
            <v>FNS20</v>
          </cell>
          <cell r="B110">
            <v>6.1228783730934691</v>
          </cell>
          <cell r="C110">
            <v>5.7194129763130794</v>
          </cell>
          <cell r="D110">
            <v>6.0704168352893566</v>
          </cell>
          <cell r="E110">
            <v>5.7652139710509758</v>
          </cell>
          <cell r="F110">
            <v>6.0525505142797469</v>
          </cell>
          <cell r="G110">
            <v>5.8657907085875172</v>
          </cell>
          <cell r="H110">
            <v>4.2274305555555554</v>
          </cell>
          <cell r="I110">
            <v>4.8076923076923075</v>
          </cell>
          <cell r="J110">
            <v>5.4678143977359825</v>
          </cell>
          <cell r="K110">
            <v>5.13083632632119</v>
          </cell>
        </row>
        <row r="111">
          <cell r="A111" t="str">
            <v>FNS30</v>
          </cell>
          <cell r="B111">
            <v>4.2574053137365739</v>
          </cell>
          <cell r="C111">
            <v>3.4659169550173012</v>
          </cell>
          <cell r="D111">
            <v>4.804612427930814</v>
          </cell>
          <cell r="E111">
            <v>3.5120644391408113</v>
          </cell>
          <cell r="F111">
            <v>3.8815511067708335</v>
          </cell>
          <cell r="G111">
            <v>4.2186972662841713</v>
          </cell>
          <cell r="H111">
            <v>3.0413911550021466</v>
          </cell>
          <cell r="I111">
            <v>3.8597619813444837</v>
          </cell>
          <cell r="J111">
            <v>3.4995368459668916</v>
          </cell>
          <cell r="K111">
            <v>3.6845983787767134</v>
          </cell>
        </row>
        <row r="112">
          <cell r="A112" t="str">
            <v>FNS40</v>
          </cell>
          <cell r="B112">
            <v>2.882168622806073</v>
          </cell>
          <cell r="C112">
            <v>2.1043131462333826</v>
          </cell>
          <cell r="D112">
            <v>3.5394053798961775</v>
          </cell>
          <cell r="E112">
            <v>1.8431939238508581</v>
          </cell>
          <cell r="F112">
            <v>2.5136427653877704</v>
          </cell>
          <cell r="G112">
            <v>2.5799793601651189</v>
          </cell>
          <cell r="H112">
            <v>1.7292962356792143</v>
          </cell>
          <cell r="I112">
            <v>2.7662517289073305</v>
          </cell>
          <cell r="J112">
            <v>2.2704130845040891</v>
          </cell>
          <cell r="K112" t="str">
            <v>N.A.</v>
          </cell>
        </row>
        <row r="113">
          <cell r="A113" t="str">
            <v>FNS50</v>
          </cell>
          <cell r="B113">
            <v>1.6726391840203996</v>
          </cell>
          <cell r="C113" t="str">
            <v>N.A.</v>
          </cell>
          <cell r="D113">
            <v>2.0505249343832022</v>
          </cell>
          <cell r="E113">
            <v>1.1363090201387713</v>
          </cell>
          <cell r="F113">
            <v>1.434357251507425</v>
          </cell>
          <cell r="G113" t="str">
            <v>N.A.</v>
          </cell>
          <cell r="H113" t="str">
            <v>N.A.</v>
          </cell>
          <cell r="I113">
            <v>1.6084928422068521</v>
          </cell>
          <cell r="J113">
            <v>1.2728468943081537</v>
          </cell>
          <cell r="K113" t="str">
            <v>N.A.</v>
          </cell>
        </row>
      </sheetData>
      <sheetData sheetId="7">
        <row r="20">
          <cell r="A20" t="str">
            <v>MNS 0</v>
          </cell>
          <cell r="B20">
            <v>13.009540329575021</v>
          </cell>
          <cell r="C20">
            <v>5.4441323141917639</v>
          </cell>
          <cell r="D20">
            <v>13.550135501355014</v>
          </cell>
          <cell r="E20">
            <v>8.639308855291576</v>
          </cell>
          <cell r="F20">
            <v>11.889321227842629</v>
          </cell>
          <cell r="G20">
            <v>11.24859392575928</v>
          </cell>
          <cell r="H20">
            <v>4.9132323172768899</v>
          </cell>
          <cell r="I20">
            <v>11.720581340834505</v>
          </cell>
        </row>
        <row r="21">
          <cell r="A21" t="str">
            <v>MNS10</v>
          </cell>
          <cell r="B21">
            <v>10.552233556102708</v>
          </cell>
          <cell r="C21">
            <v>4.551992862475192</v>
          </cell>
          <cell r="D21">
            <v>10.21659174499387</v>
          </cell>
          <cell r="E21">
            <v>7.2020165646380985</v>
          </cell>
          <cell r="F21">
            <v>9.5287595287595295</v>
          </cell>
          <cell r="G21">
            <v>9.1365920511649161</v>
          </cell>
          <cell r="H21">
            <v>4.0804668054025379</v>
          </cell>
          <cell r="I21">
            <v>8.8464260438782727</v>
          </cell>
        </row>
        <row r="22">
          <cell r="A22" t="str">
            <v>MNS20</v>
          </cell>
          <cell r="B22">
            <v>7.2904009720534626</v>
          </cell>
          <cell r="C22">
            <v>3.6112555613335644</v>
          </cell>
          <cell r="D22">
            <v>7.0521861777150914</v>
          </cell>
          <cell r="E22">
            <v>4.936808846761453</v>
          </cell>
          <cell r="F22">
            <v>6.603275224511358</v>
          </cell>
          <cell r="G22">
            <v>6.3291139240506329</v>
          </cell>
          <cell r="H22">
            <v>3.268102017072565</v>
          </cell>
          <cell r="I22">
            <v>6.1251990689697413</v>
          </cell>
        </row>
        <row r="23">
          <cell r="A23" t="str">
            <v>MNS30</v>
          </cell>
          <cell r="B23">
            <v>5.6753688989784337</v>
          </cell>
          <cell r="C23">
            <v>2.8139527030829665</v>
          </cell>
          <cell r="D23">
            <v>4.9790878311093412</v>
          </cell>
          <cell r="E23">
            <v>3.4725839497169844</v>
          </cell>
          <cell r="F23">
            <v>4.1050903119868636</v>
          </cell>
          <cell r="G23">
            <v>4.9825610363726955</v>
          </cell>
          <cell r="H23">
            <v>2.5611867514931719</v>
          </cell>
          <cell r="I23">
            <v>4.3233895373973192</v>
          </cell>
        </row>
        <row r="24">
          <cell r="A24" t="str">
            <v>MNS40</v>
          </cell>
          <cell r="B24">
            <v>4.1724617524339358</v>
          </cell>
          <cell r="C24">
            <v>2.128438492384447</v>
          </cell>
          <cell r="D24">
            <v>3.0303030303030303</v>
          </cell>
          <cell r="E24">
            <v>2.4283504637621482</v>
          </cell>
          <cell r="F24">
            <v>2.3137436372049978</v>
          </cell>
          <cell r="G24">
            <v>3.6941263391207979</v>
          </cell>
          <cell r="H24">
            <v>1.9311580768755408</v>
          </cell>
          <cell r="I24">
            <v>2.6838432635534084</v>
          </cell>
        </row>
        <row r="25">
          <cell r="A25" t="str">
            <v>MNS50</v>
          </cell>
          <cell r="B25">
            <v>1.8708373868143382</v>
          </cell>
          <cell r="C25">
            <v>1.5543397164884356</v>
          </cell>
          <cell r="D25">
            <v>1.8678346000257633</v>
          </cell>
          <cell r="E25">
            <v>1.523660267293544</v>
          </cell>
          <cell r="F25">
            <v>1.639344262295082</v>
          </cell>
          <cell r="G25">
            <v>1.6261749113734674</v>
          </cell>
          <cell r="H25">
            <v>1.6216518481239166</v>
          </cell>
          <cell r="I25" t="str">
            <v>N.A.</v>
          </cell>
        </row>
        <row r="31">
          <cell r="A31" t="str">
            <v>MNS 0</v>
          </cell>
          <cell r="B31">
            <v>13.009540329575021</v>
          </cell>
          <cell r="C31">
            <v>4.3553058513534113</v>
          </cell>
          <cell r="D31">
            <v>13.550135501355014</v>
          </cell>
          <cell r="E31">
            <v>8.639308855291576</v>
          </cell>
          <cell r="F31">
            <v>4.3233895373973192</v>
          </cell>
          <cell r="G31">
            <v>11.24859392575928</v>
          </cell>
          <cell r="H31">
            <v>3.9305858538215119</v>
          </cell>
          <cell r="I31">
            <v>11.720581340834505</v>
          </cell>
        </row>
        <row r="32">
          <cell r="A32" t="str">
            <v>MNS10</v>
          </cell>
          <cell r="B32">
            <v>10.552233556102708</v>
          </cell>
          <cell r="C32">
            <v>4.551992862475192</v>
          </cell>
          <cell r="D32">
            <v>10.21659174499387</v>
          </cell>
          <cell r="E32">
            <v>7.2020165646380985</v>
          </cell>
          <cell r="F32">
            <v>3.4650034650034649</v>
          </cell>
          <cell r="G32">
            <v>9.1365920511649161</v>
          </cell>
          <cell r="H32">
            <v>4.0804668054025379</v>
          </cell>
          <cell r="I32">
            <v>8.8464260438782727</v>
          </cell>
        </row>
        <row r="33">
          <cell r="A33" t="str">
            <v>MNS20</v>
          </cell>
          <cell r="B33">
            <v>7.2904009720534626</v>
          </cell>
          <cell r="C33">
            <v>3.6112555613335644</v>
          </cell>
          <cell r="D33">
            <v>7.0521861777150914</v>
          </cell>
          <cell r="E33">
            <v>4.936808846761453</v>
          </cell>
          <cell r="F33">
            <v>2.6413100898045432</v>
          </cell>
          <cell r="G33">
            <v>6.3291139240506329</v>
          </cell>
          <cell r="H33">
            <v>3.268102017072565</v>
          </cell>
          <cell r="I33">
            <v>6.1251990689697413</v>
          </cell>
        </row>
        <row r="34">
          <cell r="A34" t="str">
            <v>MNS30</v>
          </cell>
          <cell r="B34">
            <v>5.6753688989784337</v>
          </cell>
          <cell r="C34">
            <v>2.8139527030829665</v>
          </cell>
          <cell r="D34">
            <v>4.9790878311093412</v>
          </cell>
          <cell r="E34">
            <v>3.4725839497169844</v>
          </cell>
          <cell r="F34">
            <v>2.0525451559934318</v>
          </cell>
          <cell r="G34">
            <v>4.9825610363726955</v>
          </cell>
          <cell r="H34">
            <v>2.5611867514931719</v>
          </cell>
          <cell r="I34">
            <v>4.3233895373973192</v>
          </cell>
        </row>
        <row r="35">
          <cell r="A35" t="str">
            <v>MNS40</v>
          </cell>
          <cell r="B35">
            <v>4.1724617524339358</v>
          </cell>
          <cell r="C35">
            <v>2.128438492384447</v>
          </cell>
          <cell r="D35">
            <v>3.0303030303030303</v>
          </cell>
          <cell r="E35">
            <v>2.4283504637621482</v>
          </cell>
          <cell r="F35">
            <v>1.5424957581366652</v>
          </cell>
          <cell r="G35">
            <v>3.6941263391207979</v>
          </cell>
          <cell r="H35">
            <v>1.9311580768755408</v>
          </cell>
          <cell r="I35">
            <v>2.6838432635534084</v>
          </cell>
        </row>
        <row r="36">
          <cell r="A36" t="str">
            <v>MNS50</v>
          </cell>
          <cell r="B36">
            <v>1.8708373868143382</v>
          </cell>
          <cell r="C36">
            <v>1.5543397164884356</v>
          </cell>
          <cell r="D36">
            <v>1.8678346000257633</v>
          </cell>
          <cell r="E36">
            <v>1.523660267293544</v>
          </cell>
          <cell r="F36">
            <v>1.639344262295082</v>
          </cell>
          <cell r="G36">
            <v>1.6261749113734674</v>
          </cell>
          <cell r="H36">
            <v>1.6216518481239166</v>
          </cell>
          <cell r="I36" t="str">
            <v>N.A.</v>
          </cell>
        </row>
        <row r="41">
          <cell r="A41" t="str">
            <v>MNS 0</v>
          </cell>
          <cell r="B41">
            <v>13.009540329575021</v>
          </cell>
          <cell r="C41">
            <v>5.6456087628753728</v>
          </cell>
          <cell r="D41">
            <v>13.550135501355014</v>
          </cell>
          <cell r="E41">
            <v>9.8869978401727856</v>
          </cell>
          <cell r="F41">
            <v>5.2370082144401211</v>
          </cell>
          <cell r="G41">
            <v>11.24859392575928</v>
          </cell>
          <cell r="H41">
            <v>5.0950612188746733</v>
          </cell>
          <cell r="I41">
            <v>11.720581340834505</v>
          </cell>
        </row>
        <row r="42">
          <cell r="A42" t="str">
            <v>MNS10</v>
          </cell>
          <cell r="B42">
            <v>10.552233556102708</v>
          </cell>
          <cell r="C42">
            <v>4.551992862475192</v>
          </cell>
          <cell r="D42">
            <v>10.21659174499387</v>
          </cell>
          <cell r="E42">
            <v>8.009746729084144</v>
          </cell>
          <cell r="F42">
            <v>4.0733541233541235</v>
          </cell>
          <cell r="G42">
            <v>9.1365920511649161</v>
          </cell>
          <cell r="H42">
            <v>4.0804668054025379</v>
          </cell>
          <cell r="I42">
            <v>8.8464260438782727</v>
          </cell>
        </row>
        <row r="43">
          <cell r="A43" t="str">
            <v>MNS20</v>
          </cell>
          <cell r="B43">
            <v>7.2904009720534626</v>
          </cell>
          <cell r="C43">
            <v>3.6112555613335644</v>
          </cell>
          <cell r="D43">
            <v>7.0521861777150914</v>
          </cell>
          <cell r="E43">
            <v>5.4968799368088463</v>
          </cell>
          <cell r="F43">
            <v>3.0134178552562072</v>
          </cell>
          <cell r="G43">
            <v>6.3291139240506329</v>
          </cell>
          <cell r="H43">
            <v>3.268102017072565</v>
          </cell>
          <cell r="I43">
            <v>6.1251990689697413</v>
          </cell>
        </row>
        <row r="44">
          <cell r="A44" t="str">
            <v>MNS30</v>
          </cell>
          <cell r="B44">
            <v>5.6753688989784337</v>
          </cell>
          <cell r="C44">
            <v>2.8139527030829665</v>
          </cell>
          <cell r="D44">
            <v>4.9790878311093412</v>
          </cell>
          <cell r="E44">
            <v>3.8209119005451955</v>
          </cell>
          <cell r="F44">
            <v>2.2725985221674878</v>
          </cell>
          <cell r="G44">
            <v>4.9825610363726955</v>
          </cell>
          <cell r="H44">
            <v>2.5611867514931719</v>
          </cell>
          <cell r="I44">
            <v>4.3233895373973192</v>
          </cell>
        </row>
        <row r="45">
          <cell r="A45" t="str">
            <v>MNS40</v>
          </cell>
          <cell r="B45">
            <v>4.1724617524339358</v>
          </cell>
          <cell r="C45">
            <v>2.128438492384447</v>
          </cell>
          <cell r="D45">
            <v>3.0303030303030303</v>
          </cell>
          <cell r="E45">
            <v>2.6238643502314853</v>
          </cell>
          <cell r="F45">
            <v>1.6574579669905907</v>
          </cell>
          <cell r="G45">
            <v>3.6941263391207979</v>
          </cell>
          <cell r="H45">
            <v>1.9311580768755408</v>
          </cell>
          <cell r="I45">
            <v>2.6838432635534084</v>
          </cell>
        </row>
        <row r="46">
          <cell r="A46" t="str">
            <v>MNS50</v>
          </cell>
          <cell r="B46">
            <v>1.8708373868143382</v>
          </cell>
          <cell r="C46">
            <v>1.5543397164884356</v>
          </cell>
          <cell r="D46">
            <v>1.8678346000257633</v>
          </cell>
          <cell r="E46">
            <v>1.6175351530190241</v>
          </cell>
          <cell r="F46">
            <v>1.639344262295082</v>
          </cell>
          <cell r="G46">
            <v>1.6261749113734674</v>
          </cell>
          <cell r="H46">
            <v>1.6216518481239166</v>
          </cell>
          <cell r="I46" t="str">
            <v>N.A</v>
          </cell>
        </row>
        <row r="52">
          <cell r="A52" t="str">
            <v>MNS 0</v>
          </cell>
          <cell r="B52">
            <v>13.009540329575021</v>
          </cell>
          <cell r="C52">
            <v>16.829642211624311</v>
          </cell>
          <cell r="D52">
            <v>15.228346883468834</v>
          </cell>
          <cell r="E52">
            <v>11.820964722822174</v>
          </cell>
          <cell r="F52">
            <v>10.405706874189365</v>
          </cell>
          <cell r="G52">
            <v>11.24859392575928</v>
          </cell>
          <cell r="H52">
            <v>15.188451938761473</v>
          </cell>
          <cell r="I52">
            <v>13.17219878105954</v>
          </cell>
        </row>
        <row r="53">
          <cell r="A53" t="str">
            <v>MNS10</v>
          </cell>
          <cell r="B53">
            <v>10.552233556102708</v>
          </cell>
          <cell r="C53">
            <v>10.767830156042315</v>
          </cell>
          <cell r="D53">
            <v>10.21659174499387</v>
          </cell>
          <cell r="E53">
            <v>9.2338494778537985</v>
          </cell>
          <cell r="F53">
            <v>7.4275814275814271</v>
          </cell>
          <cell r="G53">
            <v>9.1365920511649161</v>
          </cell>
          <cell r="H53">
            <v>9.6524258375158123</v>
          </cell>
          <cell r="I53">
            <v>8.8464260438782727</v>
          </cell>
        </row>
        <row r="54">
          <cell r="A54" t="str">
            <v>MNS20</v>
          </cell>
          <cell r="B54">
            <v>7.2904009720534626</v>
          </cell>
          <cell r="C54">
            <v>6.6981279251170047</v>
          </cell>
          <cell r="D54">
            <v>7.0521861777150914</v>
          </cell>
          <cell r="E54">
            <v>6.3314375987361773</v>
          </cell>
          <cell r="F54">
            <v>5.0134706814580028</v>
          </cell>
          <cell r="G54">
            <v>6.3291139240506329</v>
          </cell>
          <cell r="H54">
            <v>6.0616494764500573</v>
          </cell>
          <cell r="I54">
            <v>6.1251990689697413</v>
          </cell>
        </row>
        <row r="55">
          <cell r="A55" t="str">
            <v>MNS30</v>
          </cell>
          <cell r="B55">
            <v>5.6753688989784337</v>
          </cell>
          <cell r="C55">
            <v>4.2949022432830946</v>
          </cell>
          <cell r="D55">
            <v>4.9790878311093412</v>
          </cell>
          <cell r="E55">
            <v>4.3317567802201618</v>
          </cell>
          <cell r="F55">
            <v>3.3270935960591133</v>
          </cell>
          <cell r="G55">
            <v>4.9825610363726955</v>
          </cell>
          <cell r="H55">
            <v>3.9091086045630101</v>
          </cell>
          <cell r="I55">
            <v>4.3233895373973192</v>
          </cell>
        </row>
        <row r="56">
          <cell r="A56" t="str">
            <v>MNS40</v>
          </cell>
          <cell r="B56">
            <v>4.1724617524339358</v>
          </cell>
          <cell r="C56">
            <v>2.7655056744170206</v>
          </cell>
          <cell r="D56">
            <v>3.0303030303030303</v>
          </cell>
          <cell r="E56">
            <v>2.9083931182659466</v>
          </cell>
          <cell r="F56">
            <v>2.0541107511954344</v>
          </cell>
          <cell r="G56">
            <v>3.6941263391207979</v>
          </cell>
          <cell r="H56">
            <v>2.5091768631813127</v>
          </cell>
          <cell r="I56">
            <v>2.6838432635534084</v>
          </cell>
        </row>
        <row r="57">
          <cell r="A57" t="str">
            <v>MNS50</v>
          </cell>
          <cell r="B57">
            <v>1.8708373868143382</v>
          </cell>
          <cell r="C57">
            <v>1.62985575727431</v>
          </cell>
          <cell r="D57">
            <v>1.8678346000257633</v>
          </cell>
          <cell r="E57">
            <v>1.7481694310217231</v>
          </cell>
          <cell r="F57">
            <v>1.639344262295082</v>
          </cell>
          <cell r="G57">
            <v>1.6261749113734674</v>
          </cell>
          <cell r="H57">
            <v>1.6216518481239166</v>
          </cell>
          <cell r="I57" t="str">
            <v>N.A.</v>
          </cell>
        </row>
        <row r="73">
          <cell r="A73" t="str">
            <v>MNS 0</v>
          </cell>
          <cell r="B73">
            <v>7.8084331077563771</v>
          </cell>
          <cell r="C73">
            <v>10.667183863460046</v>
          </cell>
          <cell r="D73">
            <v>9.7339390006489293</v>
          </cell>
          <cell r="E73">
            <v>5.825242718446602</v>
          </cell>
          <cell r="F73">
            <v>4.2990782776172791</v>
          </cell>
          <cell r="G73">
            <v>10.137875101378752</v>
          </cell>
          <cell r="H73">
            <v>9.5902353966870102</v>
          </cell>
          <cell r="I73">
            <v>8.4865629420084865</v>
          </cell>
          <cell r="J73">
            <v>3.9041149371437496</v>
          </cell>
          <cell r="K73">
            <v>8.8417329796640143</v>
          </cell>
        </row>
        <row r="74">
          <cell r="A74" t="str">
            <v>MNS10</v>
          </cell>
          <cell r="B74">
            <v>6.5189048239895699</v>
          </cell>
          <cell r="C74">
            <v>8.5883822610868208</v>
          </cell>
          <cell r="D74">
            <v>7.9113924050632916</v>
          </cell>
          <cell r="E74">
            <v>4.61716044632551</v>
          </cell>
          <cell r="F74">
            <v>3.5404747068486944</v>
          </cell>
          <cell r="G74">
            <v>7.659313725490196</v>
          </cell>
          <cell r="H74">
            <v>7.7301475755446241</v>
          </cell>
          <cell r="I74">
            <v>6.9124423963133639</v>
          </cell>
          <cell r="J74">
            <v>3.2099637274098805</v>
          </cell>
          <cell r="K74">
            <v>6.6934404283801872</v>
          </cell>
        </row>
        <row r="75">
          <cell r="A75" t="str">
            <v>MNS20</v>
          </cell>
          <cell r="B75">
            <v>4.4154009184033907</v>
          </cell>
          <cell r="C75">
            <v>5.9438896814075131</v>
          </cell>
          <cell r="D75">
            <v>5.4904831625183013</v>
          </cell>
          <cell r="E75">
            <v>3.5874439461883409</v>
          </cell>
          <cell r="F75">
            <v>2.8660521850781859</v>
          </cell>
          <cell r="G75">
            <v>5.3168864313058277</v>
          </cell>
          <cell r="H75">
            <v>5.3504547886570357</v>
          </cell>
          <cell r="I75">
            <v>4.8076923076923075</v>
          </cell>
          <cell r="J75">
            <v>2.7868349915001533</v>
          </cell>
          <cell r="K75">
            <v>4.6511627906976747</v>
          </cell>
        </row>
        <row r="76">
          <cell r="A76" t="str">
            <v>MNS30</v>
          </cell>
          <cell r="B76">
            <v>3.1344032096288865</v>
          </cell>
          <cell r="C76">
            <v>3.6859565057132326</v>
          </cell>
          <cell r="D76">
            <v>4.369356248179435</v>
          </cell>
          <cell r="E76">
            <v>2.763067004374856</v>
          </cell>
          <cell r="F76">
            <v>2.2476759031161779</v>
          </cell>
          <cell r="G76">
            <v>3.8355323718932186</v>
          </cell>
          <cell r="H76">
            <v>3.3044196612969845</v>
          </cell>
          <cell r="I76">
            <v>3.8597619813444837</v>
          </cell>
          <cell r="J76">
            <v>2.0441119355695916</v>
          </cell>
          <cell r="K76">
            <v>3.3500837520938025</v>
          </cell>
        </row>
        <row r="77">
          <cell r="A77" t="str">
            <v>MNS40</v>
          </cell>
          <cell r="B77">
            <v>2.2174659185129482</v>
          </cell>
          <cell r="C77">
            <v>2.058177826564215</v>
          </cell>
          <cell r="D77">
            <v>3.1860662701784199</v>
          </cell>
          <cell r="E77">
            <v>1.8043684710351378</v>
          </cell>
          <cell r="F77">
            <v>1.6927806291727043</v>
          </cell>
          <cell r="G77">
            <v>2.3132084200786491</v>
          </cell>
          <cell r="H77">
            <v>1.8209408194233687</v>
          </cell>
          <cell r="I77">
            <v>2.7662517289073305</v>
          </cell>
          <cell r="J77">
            <v>1.5152203888055518</v>
          </cell>
          <cell r="K77" t="str">
            <v>N.A.</v>
          </cell>
        </row>
        <row r="78">
          <cell r="A78" t="str">
            <v>MNS50</v>
          </cell>
          <cell r="B78">
            <v>1.3332317537711413</v>
          </cell>
          <cell r="C78" t="str">
            <v>N.A.</v>
          </cell>
          <cell r="D78">
            <v>1.8477457501847745</v>
          </cell>
          <cell r="E78">
            <v>1.1406224539677368</v>
          </cell>
          <cell r="F78">
            <v>1.1428049003474128</v>
          </cell>
          <cell r="G78" t="str">
            <v>N.A.</v>
          </cell>
          <cell r="H78" t="str">
            <v>N.A.</v>
          </cell>
          <cell r="I78">
            <v>1.6084928422068521</v>
          </cell>
          <cell r="J78">
            <v>1.0008106566318717</v>
          </cell>
          <cell r="K78" t="str">
            <v>N.A.</v>
          </cell>
        </row>
        <row r="84">
          <cell r="A84" t="str">
            <v>MNS 0</v>
          </cell>
          <cell r="B84">
            <v>7.8084331077563771</v>
          </cell>
          <cell r="C84">
            <v>3.8789759503491079</v>
          </cell>
          <cell r="D84">
            <v>9.7339390006489293</v>
          </cell>
          <cell r="E84">
            <v>2.4271844660194173</v>
          </cell>
          <cell r="F84">
            <v>3.4392626220938229</v>
          </cell>
          <cell r="G84">
            <v>10.137875101378752</v>
          </cell>
          <cell r="H84">
            <v>3.4873583260680037</v>
          </cell>
          <cell r="I84">
            <v>8.4865629420084865</v>
          </cell>
          <cell r="J84">
            <v>3.1232919497149996</v>
          </cell>
          <cell r="K84">
            <v>8.8417329796640143</v>
          </cell>
        </row>
        <row r="85">
          <cell r="A85" t="str">
            <v>MNS10</v>
          </cell>
          <cell r="B85">
            <v>6.5189048239895699</v>
          </cell>
          <cell r="C85">
            <v>3.1230480949406623</v>
          </cell>
          <cell r="D85">
            <v>7.9113924050632916</v>
          </cell>
          <cell r="E85">
            <v>1.9238168526356292</v>
          </cell>
          <cell r="F85">
            <v>3.5404747068486944</v>
          </cell>
          <cell r="G85">
            <v>7.659313725490196</v>
          </cell>
          <cell r="H85">
            <v>2.8109627547434997</v>
          </cell>
          <cell r="I85">
            <v>6.9124423963133639</v>
          </cell>
          <cell r="J85">
            <v>3.2099637274098805</v>
          </cell>
          <cell r="K85">
            <v>6.6934404283801872</v>
          </cell>
        </row>
        <row r="86">
          <cell r="A86" t="str">
            <v>MNS20</v>
          </cell>
          <cell r="B86">
            <v>4.4154009184033907</v>
          </cell>
          <cell r="C86">
            <v>2.377555872563005</v>
          </cell>
          <cell r="D86">
            <v>5.4904831625183013</v>
          </cell>
          <cell r="E86">
            <v>1.4947683109118086</v>
          </cell>
          <cell r="F86">
            <v>2.8660521850781859</v>
          </cell>
          <cell r="G86">
            <v>5.3168864313058277</v>
          </cell>
          <cell r="H86">
            <v>2.1401819154628146</v>
          </cell>
          <cell r="I86">
            <v>4.8076923076923075</v>
          </cell>
          <cell r="J86">
            <v>2.7868349915001533</v>
          </cell>
          <cell r="K86">
            <v>4.6511627906976747</v>
          </cell>
        </row>
        <row r="87">
          <cell r="A87" t="str">
            <v>MNS30</v>
          </cell>
          <cell r="B87">
            <v>3.1344032096288865</v>
          </cell>
          <cell r="C87">
            <v>1.8429782528566163</v>
          </cell>
          <cell r="D87">
            <v>4.369356248179435</v>
          </cell>
          <cell r="E87">
            <v>1.1512779184895234</v>
          </cell>
          <cell r="F87">
            <v>2.2476759031161779</v>
          </cell>
          <cell r="G87">
            <v>3.8355323718932186</v>
          </cell>
          <cell r="H87">
            <v>1.6522098306484923</v>
          </cell>
          <cell r="I87">
            <v>3.8597619813444837</v>
          </cell>
          <cell r="J87">
            <v>2.0441119355695916</v>
          </cell>
          <cell r="K87">
            <v>3.3500837520938025</v>
          </cell>
        </row>
        <row r="88">
          <cell r="A88" t="str">
            <v>MNS40</v>
          </cell>
          <cell r="B88">
            <v>2.2174659185129482</v>
          </cell>
          <cell r="C88">
            <v>1.37211855104281</v>
          </cell>
          <cell r="D88">
            <v>3.1860662701784199</v>
          </cell>
          <cell r="E88">
            <v>0.94966761633428298</v>
          </cell>
          <cell r="F88">
            <v>1.6927806291727043</v>
          </cell>
          <cell r="G88">
            <v>2.3132084200786491</v>
          </cell>
          <cell r="H88">
            <v>1.2139605462822458</v>
          </cell>
          <cell r="I88">
            <v>2.7662517289073305</v>
          </cell>
          <cell r="J88">
            <v>1.5152203888055518</v>
          </cell>
          <cell r="K88" t="str">
            <v>N.A.</v>
          </cell>
        </row>
        <row r="89">
          <cell r="A89" t="str">
            <v>MNS50</v>
          </cell>
          <cell r="B89">
            <v>1.3332317537711413</v>
          </cell>
          <cell r="C89" t="str">
            <v>N.A.</v>
          </cell>
          <cell r="D89">
            <v>1.8477457501847745</v>
          </cell>
          <cell r="E89">
            <v>0.814730324262669</v>
          </cell>
          <cell r="F89">
            <v>1.1428049003474128</v>
          </cell>
          <cell r="G89" t="str">
            <v>N.A.</v>
          </cell>
          <cell r="H89" t="str">
            <v>N.A</v>
          </cell>
          <cell r="I89">
            <v>1.6084928422068521</v>
          </cell>
          <cell r="J89">
            <v>1.0008106566318717</v>
          </cell>
          <cell r="K89" t="str">
            <v>N.A.</v>
          </cell>
        </row>
        <row r="95">
          <cell r="A95" t="str">
            <v>MNS 0</v>
          </cell>
          <cell r="B95">
            <v>9.0399791775117126</v>
          </cell>
          <cell r="C95">
            <v>4.6986811481768811</v>
          </cell>
          <cell r="D95">
            <v>9.7339390006489293</v>
          </cell>
          <cell r="E95">
            <v>6.8725728155339807</v>
          </cell>
          <cell r="F95">
            <v>4.4581785665153388</v>
          </cell>
          <cell r="G95">
            <v>10.137875101378752</v>
          </cell>
          <cell r="H95">
            <v>4.2243068875326939</v>
          </cell>
          <cell r="I95">
            <v>8.4865629420084865</v>
          </cell>
          <cell r="J95">
            <v>4.0485984227375651</v>
          </cell>
          <cell r="K95">
            <v>8.8417329796640143</v>
          </cell>
        </row>
        <row r="96">
          <cell r="A96" t="str">
            <v>MNS10</v>
          </cell>
          <cell r="B96">
            <v>7.335962624945676</v>
          </cell>
          <cell r="C96">
            <v>3.6713616489693943</v>
          </cell>
          <cell r="D96">
            <v>7.9113924050632916</v>
          </cell>
          <cell r="E96">
            <v>4.782993459022701</v>
          </cell>
          <cell r="F96">
            <v>3.5404747068486944</v>
          </cell>
          <cell r="G96">
            <v>7.659313725490196</v>
          </cell>
          <cell r="H96">
            <v>3.3044834855938157</v>
          </cell>
          <cell r="I96">
            <v>6.9124423963133639</v>
          </cell>
          <cell r="J96">
            <v>3.2099637274098805</v>
          </cell>
          <cell r="K96">
            <v>6.6934404283801872</v>
          </cell>
        </row>
        <row r="97">
          <cell r="A97" t="str">
            <v>MNS20</v>
          </cell>
          <cell r="B97">
            <v>4.9905863652419642</v>
          </cell>
          <cell r="C97">
            <v>2.7125059438896812</v>
          </cell>
          <cell r="D97">
            <v>5.4904831625183013</v>
          </cell>
          <cell r="E97">
            <v>3.2387443946188341</v>
          </cell>
          <cell r="F97">
            <v>2.8660521850781859</v>
          </cell>
          <cell r="G97">
            <v>5.3168864313058277</v>
          </cell>
          <cell r="H97">
            <v>2.4416907437132158</v>
          </cell>
          <cell r="I97">
            <v>4.8076923076923075</v>
          </cell>
          <cell r="J97">
            <v>2.7868349915001533</v>
          </cell>
          <cell r="K97">
            <v>4.6511627906976747</v>
          </cell>
        </row>
        <row r="98">
          <cell r="A98" t="str">
            <v>MNS30</v>
          </cell>
          <cell r="B98">
            <v>3.4815320962888667</v>
          </cell>
          <cell r="C98">
            <v>2.0405639513453742</v>
          </cell>
          <cell r="D98">
            <v>4.369356248179435</v>
          </cell>
          <cell r="E98">
            <v>2.1541791388441172</v>
          </cell>
          <cell r="F98">
            <v>2.2476759031161779</v>
          </cell>
          <cell r="G98">
            <v>3.8355323718932186</v>
          </cell>
          <cell r="H98">
            <v>1.8293432465923172</v>
          </cell>
          <cell r="I98">
            <v>3.8597619813444837</v>
          </cell>
          <cell r="J98">
            <v>2.0441119355695916</v>
          </cell>
          <cell r="K98">
            <v>3.3500837520938025</v>
          </cell>
        </row>
        <row r="99">
          <cell r="A99" t="str">
            <v>MNS40</v>
          </cell>
          <cell r="B99">
            <v>2.405545593027516</v>
          </cell>
          <cell r="C99">
            <v>1.4743825466520308</v>
          </cell>
          <cell r="D99">
            <v>3.1860662701784199</v>
          </cell>
          <cell r="E99">
            <v>1.3517758784425451</v>
          </cell>
          <cell r="F99">
            <v>1.6927806291727043</v>
          </cell>
          <cell r="G99">
            <v>2.3132084200786491</v>
          </cell>
          <cell r="H99">
            <v>1.3044370257966615</v>
          </cell>
          <cell r="I99">
            <v>2.7662517289073305</v>
          </cell>
          <cell r="J99">
            <v>1.5152203888055518</v>
          </cell>
          <cell r="K99" t="str">
            <v>N.A.</v>
          </cell>
        </row>
        <row r="100">
          <cell r="A100" t="str">
            <v>MNS50</v>
          </cell>
          <cell r="B100">
            <v>1.4108410787749506</v>
          </cell>
          <cell r="C100" t="str">
            <v>N.A.</v>
          </cell>
          <cell r="D100">
            <v>1.8477457501847745</v>
          </cell>
          <cell r="E100">
            <v>0.96453478898484601</v>
          </cell>
          <cell r="F100">
            <v>1.1428049003474128</v>
          </cell>
          <cell r="G100" t="str">
            <v>N.A.</v>
          </cell>
          <cell r="H100" t="str">
            <v>N.A.</v>
          </cell>
          <cell r="I100">
            <v>1.6084928422068521</v>
          </cell>
          <cell r="J100">
            <v>1.0008106566318717</v>
          </cell>
          <cell r="K100" t="str">
            <v>N.A.</v>
          </cell>
        </row>
        <row r="106">
          <cell r="A106" t="str">
            <v>MNS 0</v>
          </cell>
          <cell r="B106">
            <v>10.710124934929723</v>
          </cell>
          <cell r="C106">
            <v>9.008650116369278</v>
          </cell>
          <cell r="D106">
            <v>9.7339390006489293</v>
          </cell>
          <cell r="E106">
            <v>13.088907766990291</v>
          </cell>
          <cell r="F106">
            <v>13.289895446416288</v>
          </cell>
          <cell r="G106">
            <v>11.393471208434713</v>
          </cell>
          <cell r="H106">
            <v>8.0010113339145601</v>
          </cell>
          <cell r="I106">
            <v>8.4865629420084865</v>
          </cell>
          <cell r="J106">
            <v>12.068931053330211</v>
          </cell>
          <cell r="K106">
            <v>9.9367992926613624</v>
          </cell>
        </row>
        <row r="107">
          <cell r="A107" t="str">
            <v>MNS10</v>
          </cell>
          <cell r="B107">
            <v>8.4101694915254246</v>
          </cell>
          <cell r="C107">
            <v>6.4802623360399751</v>
          </cell>
          <cell r="D107">
            <v>7.9113924050632916</v>
          </cell>
          <cell r="E107">
            <v>8.6129665255867636</v>
          </cell>
          <cell r="F107">
            <v>8.375063728544724</v>
          </cell>
          <cell r="G107">
            <v>7.659313725490196</v>
          </cell>
          <cell r="H107">
            <v>5.7684047786366834</v>
          </cell>
          <cell r="I107">
            <v>6.9124423963133639</v>
          </cell>
          <cell r="J107">
            <v>7.5932333964626197</v>
          </cell>
          <cell r="K107">
            <v>6.6934404283801872</v>
          </cell>
        </row>
        <row r="108">
          <cell r="A108" t="str">
            <v>MNS20</v>
          </cell>
          <cell r="B108">
            <v>5.7245496291063231</v>
          </cell>
          <cell r="C108">
            <v>4.3847123157394199</v>
          </cell>
          <cell r="D108">
            <v>5.4904831625183013</v>
          </cell>
          <cell r="E108">
            <v>5.477384155455904</v>
          </cell>
          <cell r="F108">
            <v>5.3159306644655384</v>
          </cell>
          <cell r="G108">
            <v>5.3168864313058277</v>
          </cell>
          <cell r="H108">
            <v>3.9085072231139648</v>
          </cell>
          <cell r="I108">
            <v>4.8076923076923075</v>
          </cell>
          <cell r="J108">
            <v>5.1689992475545523</v>
          </cell>
          <cell r="K108">
            <v>4.6511627906976747</v>
          </cell>
        </row>
        <row r="109">
          <cell r="A109" t="str">
            <v>MNS30</v>
          </cell>
          <cell r="B109">
            <v>3.9211885656970913</v>
          </cell>
          <cell r="C109">
            <v>2.9380759307040178</v>
          </cell>
          <cell r="D109">
            <v>4.369356248179435</v>
          </cell>
          <cell r="E109">
            <v>3.3883375546857013</v>
          </cell>
          <cell r="F109">
            <v>3.4306007588153848</v>
          </cell>
          <cell r="G109">
            <v>3.8355323718932186</v>
          </cell>
          <cell r="H109">
            <v>2.6118298223874432</v>
          </cell>
          <cell r="I109">
            <v>3.8597619813444837</v>
          </cell>
          <cell r="J109">
            <v>3.1199035179166406</v>
          </cell>
          <cell r="K109">
            <v>3.3500837520938025</v>
          </cell>
        </row>
        <row r="110">
          <cell r="A110" t="str">
            <v>MNS40</v>
          </cell>
          <cell r="B110">
            <v>2.6394304004936271</v>
          </cell>
          <cell r="C110">
            <v>1.8197173435784852</v>
          </cell>
          <cell r="D110">
            <v>3.1860662701784199</v>
          </cell>
          <cell r="E110">
            <v>1.7745773979107313</v>
          </cell>
          <cell r="F110">
            <v>2.1994501848516448</v>
          </cell>
          <cell r="G110">
            <v>2.3132084200786491</v>
          </cell>
          <cell r="H110">
            <v>1.6033383915022761</v>
          </cell>
          <cell r="I110">
            <v>2.7662517289073305</v>
          </cell>
          <cell r="J110">
            <v>1.9687440338197191</v>
          </cell>
          <cell r="K110" t="str">
            <v>N.A.</v>
          </cell>
        </row>
        <row r="111">
          <cell r="A111" t="str">
            <v>MNS50</v>
          </cell>
          <cell r="B111">
            <v>1.5068261465793082</v>
          </cell>
          <cell r="C111" t="str">
            <v>N.A.</v>
          </cell>
          <cell r="D111">
            <v>1.8477457501847745</v>
          </cell>
          <cell r="E111">
            <v>1.0940932051490957</v>
          </cell>
          <cell r="F111">
            <v>1.1983269336258915</v>
          </cell>
          <cell r="G111" t="str">
            <v>N.A.</v>
          </cell>
          <cell r="H111" t="str">
            <v>N.A.</v>
          </cell>
          <cell r="I111">
            <v>1.6084928422068521</v>
          </cell>
          <cell r="J111">
            <v>1.0494340415736747</v>
          </cell>
          <cell r="K111" t="str">
            <v>N.A.</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8"/>
  <sheetViews>
    <sheetView showGridLines="0" tabSelected="1" zoomScale="70" zoomScaleNormal="70" workbookViewId="0">
      <selection activeCell="Q19" sqref="Q19"/>
    </sheetView>
  </sheetViews>
  <sheetFormatPr defaultRowHeight="14.4" x14ac:dyDescent="0.3"/>
  <sheetData>
    <row r="1" spans="1:10" x14ac:dyDescent="0.3">
      <c r="A1" s="1"/>
      <c r="B1" s="1"/>
      <c r="C1" s="1"/>
      <c r="D1" s="1"/>
      <c r="E1" s="1"/>
      <c r="F1" s="1"/>
      <c r="G1" s="1"/>
      <c r="H1" s="1"/>
      <c r="I1" s="1"/>
      <c r="J1" s="1"/>
    </row>
    <row r="2" spans="1:10" x14ac:dyDescent="0.3">
      <c r="A2" s="1"/>
      <c r="B2" s="1"/>
      <c r="C2" s="1"/>
      <c r="D2" s="1"/>
      <c r="E2" s="1"/>
      <c r="F2" s="1"/>
      <c r="G2" s="1"/>
      <c r="H2" s="1"/>
      <c r="I2" s="1"/>
      <c r="J2" s="1"/>
    </row>
    <row r="3" spans="1:10" ht="17.399999999999999" x14ac:dyDescent="0.3">
      <c r="A3" s="170" t="s">
        <v>0</v>
      </c>
      <c r="B3" s="170"/>
      <c r="C3" s="170"/>
      <c r="D3" s="170"/>
      <c r="E3" s="170"/>
      <c r="F3" s="170"/>
      <c r="G3" s="170"/>
      <c r="H3" s="170"/>
      <c r="I3" s="170"/>
      <c r="J3" s="170"/>
    </row>
    <row r="4" spans="1:10" ht="17.399999999999999" x14ac:dyDescent="0.3">
      <c r="A4" s="170" t="s">
        <v>1</v>
      </c>
      <c r="B4" s="170"/>
      <c r="C4" s="170"/>
      <c r="D4" s="170"/>
      <c r="E4" s="170"/>
      <c r="F4" s="170"/>
      <c r="G4" s="170"/>
      <c r="H4" s="170"/>
      <c r="I4" s="170"/>
      <c r="J4" s="170"/>
    </row>
    <row r="5" spans="1:10" x14ac:dyDescent="0.3">
      <c r="A5" s="1"/>
      <c r="B5" s="1"/>
      <c r="C5" s="1"/>
      <c r="D5" s="1"/>
      <c r="E5" s="1"/>
      <c r="F5" s="1"/>
      <c r="G5" s="1"/>
      <c r="H5" s="1"/>
      <c r="I5" s="1"/>
      <c r="J5" s="1"/>
    </row>
    <row r="6" spans="1:10" x14ac:dyDescent="0.3">
      <c r="A6" s="1"/>
      <c r="B6" s="1"/>
      <c r="C6" s="1"/>
      <c r="D6" s="1"/>
      <c r="E6" s="1"/>
      <c r="F6" s="1"/>
      <c r="G6" s="1"/>
      <c r="H6" s="1"/>
      <c r="I6" s="1"/>
      <c r="J6" s="1"/>
    </row>
    <row r="7" spans="1:10" x14ac:dyDescent="0.3">
      <c r="A7" s="1"/>
      <c r="B7" s="1"/>
      <c r="C7" s="1"/>
      <c r="D7" s="1"/>
      <c r="E7" s="1"/>
      <c r="F7" s="1"/>
      <c r="G7" s="1"/>
      <c r="H7" s="1"/>
      <c r="I7" s="1"/>
      <c r="J7" s="1"/>
    </row>
    <row r="8" spans="1:10" x14ac:dyDescent="0.3">
      <c r="A8" s="1"/>
      <c r="B8" s="1"/>
      <c r="C8" s="1"/>
      <c r="D8" s="1"/>
      <c r="E8" s="1"/>
      <c r="F8" s="1"/>
      <c r="G8" s="1"/>
      <c r="H8" s="1"/>
      <c r="I8" s="1"/>
      <c r="J8" s="1"/>
    </row>
    <row r="9" spans="1:10" x14ac:dyDescent="0.3">
      <c r="A9" s="1"/>
      <c r="B9" s="1"/>
      <c r="C9" s="1"/>
      <c r="D9" s="1"/>
      <c r="E9" s="1"/>
      <c r="F9" s="1"/>
      <c r="G9" s="1"/>
      <c r="H9" s="1"/>
      <c r="I9" s="1"/>
      <c r="J9" s="1"/>
    </row>
    <row r="10" spans="1:10" x14ac:dyDescent="0.3">
      <c r="A10" s="1"/>
      <c r="B10" s="1"/>
      <c r="C10" s="1"/>
      <c r="D10" s="1"/>
      <c r="E10" s="1"/>
      <c r="F10" s="1"/>
      <c r="G10" s="1"/>
      <c r="H10" s="1"/>
      <c r="I10" s="1"/>
      <c r="J10" s="1"/>
    </row>
    <row r="11" spans="1:10" x14ac:dyDescent="0.3">
      <c r="A11" s="1"/>
      <c r="B11" s="1"/>
      <c r="C11" s="1"/>
      <c r="D11" s="1"/>
      <c r="E11" s="1"/>
      <c r="F11" s="1"/>
      <c r="G11" s="1"/>
      <c r="H11" s="1"/>
      <c r="I11" s="1"/>
      <c r="J11" s="1"/>
    </row>
    <row r="12" spans="1:10" x14ac:dyDescent="0.3">
      <c r="A12" s="1"/>
      <c r="B12" s="1"/>
      <c r="C12" s="1"/>
      <c r="D12" s="1"/>
      <c r="E12" s="1"/>
      <c r="F12" s="1"/>
      <c r="G12" s="1"/>
      <c r="H12" s="1"/>
      <c r="I12" s="1"/>
      <c r="J12" s="1"/>
    </row>
    <row r="13" spans="1:10" x14ac:dyDescent="0.3">
      <c r="A13" s="1"/>
      <c r="B13" s="1"/>
      <c r="C13" s="1"/>
      <c r="D13" s="1"/>
      <c r="E13" s="1"/>
      <c r="F13" s="1"/>
      <c r="G13" s="1"/>
      <c r="H13" s="1"/>
      <c r="I13" s="1"/>
      <c r="J13" s="1"/>
    </row>
    <row r="14" spans="1:10" x14ac:dyDescent="0.3">
      <c r="A14" s="1"/>
      <c r="B14" s="1"/>
      <c r="C14" s="1"/>
      <c r="D14" s="1"/>
      <c r="E14" s="1"/>
      <c r="F14" s="1"/>
      <c r="G14" s="1"/>
      <c r="H14" s="1"/>
      <c r="I14" s="1"/>
      <c r="J14" s="1"/>
    </row>
    <row r="15" spans="1:10" x14ac:dyDescent="0.3">
      <c r="A15" s="1"/>
      <c r="B15" s="1"/>
      <c r="C15" s="1"/>
      <c r="D15" s="1"/>
      <c r="E15" s="1"/>
      <c r="F15" s="1"/>
      <c r="G15" s="1"/>
      <c r="H15" s="1"/>
      <c r="I15" s="1"/>
      <c r="J15" s="1"/>
    </row>
    <row r="16" spans="1:10" x14ac:dyDescent="0.3">
      <c r="A16" s="1"/>
      <c r="B16" s="1"/>
      <c r="C16" s="1"/>
      <c r="D16" s="1"/>
      <c r="E16" s="1"/>
      <c r="F16" s="1"/>
      <c r="G16" s="1"/>
      <c r="H16" s="1"/>
      <c r="I16" s="1"/>
      <c r="J16" s="1"/>
    </row>
    <row r="17" spans="1:10" x14ac:dyDescent="0.3">
      <c r="A17" s="1"/>
      <c r="B17" s="1"/>
      <c r="C17" s="1"/>
      <c r="D17" s="1"/>
      <c r="E17" s="1"/>
      <c r="F17" s="1"/>
      <c r="G17" s="1"/>
      <c r="H17" s="1"/>
      <c r="I17" s="1"/>
      <c r="J17" s="1"/>
    </row>
    <row r="18" spans="1:10" x14ac:dyDescent="0.3">
      <c r="A18" s="1"/>
      <c r="B18" s="1"/>
      <c r="C18" s="1"/>
      <c r="D18" s="1"/>
      <c r="E18" s="1"/>
      <c r="F18" s="1"/>
      <c r="G18" s="1"/>
      <c r="H18" s="1"/>
      <c r="I18" s="1"/>
      <c r="J18" s="1"/>
    </row>
    <row r="19" spans="1:10" x14ac:dyDescent="0.3">
      <c r="A19" s="1"/>
      <c r="B19" s="1"/>
      <c r="C19" s="1"/>
      <c r="D19" s="1"/>
      <c r="E19" s="1"/>
      <c r="F19" s="1"/>
      <c r="G19" s="1"/>
      <c r="H19" s="1"/>
      <c r="I19" s="1"/>
      <c r="J19" s="1"/>
    </row>
    <row r="20" spans="1:10" x14ac:dyDescent="0.3">
      <c r="A20" s="1"/>
      <c r="B20" s="1"/>
      <c r="C20" s="1"/>
      <c r="D20" s="1"/>
      <c r="E20" s="1"/>
      <c r="F20" s="1"/>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1"/>
      <c r="B26" s="1"/>
      <c r="C26" s="1"/>
      <c r="D26" s="1"/>
      <c r="E26" s="1"/>
      <c r="F26" s="1"/>
      <c r="G26" s="1"/>
      <c r="H26" s="1"/>
      <c r="I26" s="1"/>
      <c r="J26" s="1"/>
    </row>
    <row r="27" spans="1:10" x14ac:dyDescent="0.3">
      <c r="A27" s="1"/>
      <c r="B27" s="1"/>
      <c r="C27" s="1"/>
      <c r="D27" s="1"/>
      <c r="E27" s="1"/>
      <c r="F27" s="1"/>
      <c r="G27" s="1"/>
      <c r="H27" s="1"/>
      <c r="I27" s="1"/>
      <c r="J27" s="1"/>
    </row>
    <row r="28" spans="1:10" x14ac:dyDescent="0.3">
      <c r="A28" s="1"/>
      <c r="B28" s="1"/>
      <c r="C28" s="1"/>
      <c r="D28" s="1"/>
      <c r="E28" s="1"/>
      <c r="F28" s="1"/>
      <c r="G28" s="1"/>
      <c r="H28" s="1"/>
      <c r="I28" s="1"/>
      <c r="J28" s="1"/>
    </row>
    <row r="29" spans="1:10" x14ac:dyDescent="0.3">
      <c r="A29" s="1"/>
      <c r="B29" s="1"/>
      <c r="C29" s="1"/>
      <c r="D29" s="1"/>
      <c r="E29" s="1"/>
      <c r="F29" s="1"/>
      <c r="G29" s="1"/>
      <c r="H29" s="1"/>
      <c r="I29" s="1"/>
      <c r="J29" s="1"/>
    </row>
    <row r="30" spans="1:10" x14ac:dyDescent="0.3">
      <c r="A30" s="1"/>
      <c r="B30" s="1"/>
      <c r="C30" s="1"/>
      <c r="D30" s="1"/>
      <c r="E30" s="1"/>
      <c r="F30" s="1"/>
      <c r="G30" s="1"/>
      <c r="H30" s="1"/>
      <c r="I30" s="1"/>
      <c r="J30" s="1"/>
    </row>
    <row r="31" spans="1:10" x14ac:dyDescent="0.3">
      <c r="A31" s="1"/>
      <c r="B31" s="1"/>
      <c r="C31" s="1"/>
      <c r="D31" s="1"/>
      <c r="E31" s="1"/>
      <c r="F31" s="1"/>
      <c r="G31" s="1"/>
      <c r="H31" s="1"/>
      <c r="I31" s="1"/>
      <c r="J31" s="1"/>
    </row>
    <row r="32" spans="1:10" x14ac:dyDescent="0.3">
      <c r="A32" s="1"/>
      <c r="B32" s="1"/>
      <c r="C32" s="1"/>
      <c r="D32" s="1"/>
      <c r="E32" s="1"/>
      <c r="F32" s="1"/>
      <c r="G32" s="1"/>
      <c r="H32" s="1"/>
      <c r="I32" s="1"/>
      <c r="J32" s="1"/>
    </row>
    <row r="33" spans="1:10" x14ac:dyDescent="0.3">
      <c r="A33" s="1"/>
      <c r="B33" s="1"/>
      <c r="C33" s="1"/>
      <c r="D33" s="1"/>
      <c r="E33" s="1"/>
      <c r="F33" s="1"/>
      <c r="G33" s="1"/>
      <c r="H33" s="1"/>
      <c r="I33" s="1"/>
      <c r="J33" s="1"/>
    </row>
    <row r="34" spans="1:10" x14ac:dyDescent="0.3">
      <c r="A34" s="1"/>
      <c r="B34" s="1"/>
      <c r="C34" s="1"/>
      <c r="D34" s="1"/>
      <c r="E34" s="1"/>
      <c r="F34" s="1"/>
      <c r="G34" s="1"/>
      <c r="H34" s="1"/>
      <c r="I34" s="1"/>
      <c r="J34" s="1"/>
    </row>
    <row r="35" spans="1:10" x14ac:dyDescent="0.3">
      <c r="A35" s="1"/>
      <c r="B35" s="1"/>
      <c r="C35" s="1"/>
      <c r="D35" s="1"/>
      <c r="E35" s="1"/>
      <c r="F35" s="1"/>
      <c r="G35" s="1"/>
      <c r="H35" s="1"/>
      <c r="I35" s="1"/>
      <c r="J35" s="1"/>
    </row>
    <row r="36" spans="1:10" x14ac:dyDescent="0.3">
      <c r="A36" s="1"/>
      <c r="B36" s="1"/>
      <c r="C36" s="1"/>
      <c r="D36" s="1"/>
      <c r="E36" s="1"/>
      <c r="F36" s="1"/>
      <c r="G36" s="1"/>
      <c r="H36" s="1"/>
      <c r="I36" s="1"/>
      <c r="J36" s="1"/>
    </row>
    <row r="37" spans="1:10" x14ac:dyDescent="0.3">
      <c r="A37" s="1"/>
      <c r="B37" s="1"/>
      <c r="C37" s="1"/>
      <c r="D37" s="1"/>
      <c r="E37" s="1"/>
      <c r="F37" s="1"/>
      <c r="G37" s="1"/>
      <c r="H37" s="1"/>
      <c r="I37" s="1"/>
      <c r="J37" s="1"/>
    </row>
    <row r="38" spans="1:10" x14ac:dyDescent="0.3">
      <c r="A38" s="1"/>
      <c r="B38" s="1"/>
      <c r="C38" s="1"/>
      <c r="D38" s="1"/>
      <c r="E38" s="1"/>
      <c r="F38" s="1"/>
      <c r="G38" s="1"/>
      <c r="H38" s="1"/>
      <c r="I38" s="1"/>
      <c r="J38" s="1"/>
    </row>
    <row r="39" spans="1:10" x14ac:dyDescent="0.3">
      <c r="A39" s="1"/>
      <c r="B39" s="1"/>
      <c r="C39" s="1"/>
      <c r="D39" s="1"/>
      <c r="E39" s="1"/>
      <c r="F39" s="1"/>
      <c r="G39" s="1"/>
      <c r="H39" s="1"/>
      <c r="I39" s="1"/>
      <c r="J39" s="1"/>
    </row>
    <row r="40" spans="1:10" x14ac:dyDescent="0.3">
      <c r="A40" s="1"/>
      <c r="B40" s="1"/>
      <c r="C40" s="1"/>
      <c r="D40" s="1"/>
      <c r="E40" s="1"/>
      <c r="F40" s="1"/>
      <c r="G40" s="1"/>
      <c r="H40" s="1"/>
      <c r="I40" s="1"/>
      <c r="J40" s="1"/>
    </row>
    <row r="41" spans="1:10" x14ac:dyDescent="0.3">
      <c r="A41" s="1"/>
      <c r="B41" s="1"/>
      <c r="C41" s="1"/>
      <c r="D41" s="1"/>
      <c r="E41" s="1"/>
      <c r="F41" s="1"/>
      <c r="G41" s="1"/>
      <c r="H41" s="1"/>
      <c r="I41" s="1"/>
      <c r="J41" s="1"/>
    </row>
    <row r="42" spans="1:10" x14ac:dyDescent="0.3">
      <c r="A42" s="1"/>
      <c r="B42" s="1"/>
      <c r="C42" s="1"/>
      <c r="D42" s="1"/>
      <c r="E42" s="1"/>
      <c r="F42" s="1"/>
      <c r="G42" s="1"/>
      <c r="H42" s="1"/>
      <c r="I42" s="1"/>
      <c r="J42" s="1"/>
    </row>
    <row r="43" spans="1:10" x14ac:dyDescent="0.3">
      <c r="A43" s="1"/>
      <c r="B43" s="1"/>
      <c r="C43" s="1"/>
      <c r="D43" s="1"/>
      <c r="E43" s="1"/>
      <c r="F43" s="1"/>
      <c r="G43" s="1"/>
      <c r="H43" s="1"/>
      <c r="I43" s="1"/>
      <c r="J43" s="1"/>
    </row>
    <row r="44" spans="1:10" x14ac:dyDescent="0.3">
      <c r="A44" s="1"/>
      <c r="B44" s="1"/>
      <c r="C44" s="1"/>
      <c r="D44" s="1"/>
      <c r="E44" s="1"/>
      <c r="F44" s="1"/>
      <c r="G44" s="1"/>
      <c r="H44" s="1"/>
      <c r="I44" s="1"/>
      <c r="J44" s="1"/>
    </row>
    <row r="45" spans="1:10" x14ac:dyDescent="0.3">
      <c r="A45" s="1"/>
      <c r="B45" s="1"/>
      <c r="C45" s="1"/>
      <c r="D45" s="1"/>
      <c r="E45" s="1"/>
      <c r="F45" s="1"/>
      <c r="G45" s="1"/>
      <c r="H45" s="1"/>
      <c r="I45" s="1"/>
      <c r="J45" s="1"/>
    </row>
    <row r="46" spans="1:10" x14ac:dyDescent="0.3">
      <c r="A46" s="1"/>
      <c r="B46" s="1"/>
      <c r="C46" s="1"/>
      <c r="D46" s="1"/>
      <c r="E46" s="1"/>
      <c r="F46" s="1"/>
      <c r="G46" s="1"/>
      <c r="H46" s="1"/>
      <c r="I46" s="1"/>
      <c r="J46" s="1"/>
    </row>
    <row r="47" spans="1:10" x14ac:dyDescent="0.3">
      <c r="A47" s="1"/>
      <c r="B47" s="1"/>
      <c r="C47" s="1"/>
      <c r="D47" s="1"/>
      <c r="E47" s="1"/>
      <c r="F47" s="1"/>
      <c r="G47" s="1"/>
      <c r="H47" s="1"/>
      <c r="I47" s="1"/>
      <c r="J47" s="1"/>
    </row>
    <row r="48" spans="1:10" x14ac:dyDescent="0.3">
      <c r="A48" s="1"/>
      <c r="B48" s="1"/>
      <c r="C48" s="1"/>
      <c r="D48" s="1"/>
      <c r="E48" s="1"/>
      <c r="F48" s="1"/>
      <c r="G48" s="1"/>
      <c r="H48" s="1"/>
      <c r="I48" s="1"/>
      <c r="J48" s="1"/>
    </row>
  </sheetData>
  <sheetProtection algorithmName="SHA-512" hashValue="lJc886InnImc8GTZJDFik63WBO2YWCW9b3BO72lmJi0dY570DKRlTGSZ7gWctMQiLsAUJ1DF6LHmLfzXmM3dVA==" saltValue="nO1uFdRuAohvBQr0z8/+EA==" spinCount="100000" sheet="1" objects="1" scenarios="1"/>
  <mergeCells count="2">
    <mergeCell ref="A3:J3"/>
    <mergeCell ref="A4:J4"/>
  </mergeCells>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G10"/>
  <sheetViews>
    <sheetView zoomScale="70" zoomScaleNormal="70" zoomScaleSheetLayoutView="62" workbookViewId="0">
      <selection activeCell="A8" sqref="A8:E8"/>
    </sheetView>
  </sheetViews>
  <sheetFormatPr defaultColWidth="9.109375" defaultRowHeight="13.8" x14ac:dyDescent="0.25"/>
  <cols>
    <col min="1" max="3" width="30.5546875" style="4" customWidth="1"/>
    <col min="4" max="4" width="9.109375" style="4"/>
    <col min="5" max="5" width="32.109375" style="4" customWidth="1"/>
    <col min="6" max="16384" width="9.109375" style="4"/>
  </cols>
  <sheetData>
    <row r="1" spans="1:7" ht="33" customHeight="1" x14ac:dyDescent="0.25">
      <c r="A1" s="177" t="s">
        <v>2</v>
      </c>
      <c r="B1" s="178"/>
      <c r="C1" s="178"/>
      <c r="D1" s="179"/>
      <c r="E1" s="179"/>
    </row>
    <row r="3" spans="1:7" ht="22.8" x14ac:dyDescent="0.25">
      <c r="A3" s="180" t="s">
        <v>3</v>
      </c>
      <c r="B3" s="179"/>
      <c r="C3" s="179"/>
      <c r="D3" s="179"/>
      <c r="E3" s="179"/>
    </row>
    <row r="4" spans="1:7" s="5" customFormat="1" ht="16.2" thickBot="1" x14ac:dyDescent="0.3">
      <c r="A4" s="181" t="s">
        <v>4</v>
      </c>
      <c r="B4" s="181"/>
      <c r="C4" s="181"/>
      <c r="F4" s="6"/>
    </row>
    <row r="5" spans="1:7" s="5" customFormat="1" ht="48" customHeight="1" x14ac:dyDescent="0.25">
      <c r="A5" s="182" t="s">
        <v>162</v>
      </c>
      <c r="B5" s="183"/>
      <c r="C5" s="183"/>
      <c r="D5" s="183"/>
      <c r="E5" s="184"/>
    </row>
    <row r="6" spans="1:7" s="5" customFormat="1" ht="38.25" customHeight="1" x14ac:dyDescent="0.25">
      <c r="A6" s="171" t="s">
        <v>163</v>
      </c>
      <c r="B6" s="172"/>
      <c r="C6" s="172"/>
      <c r="D6" s="172"/>
      <c r="E6" s="173"/>
      <c r="G6" s="7"/>
    </row>
    <row r="7" spans="1:7" s="5" customFormat="1" ht="66" customHeight="1" x14ac:dyDescent="0.25">
      <c r="A7" s="171" t="s">
        <v>164</v>
      </c>
      <c r="B7" s="172"/>
      <c r="C7" s="172"/>
      <c r="D7" s="172"/>
      <c r="E7" s="173"/>
    </row>
    <row r="8" spans="1:7" s="8" customFormat="1" ht="81" customHeight="1" x14ac:dyDescent="0.25">
      <c r="A8" s="171" t="s">
        <v>165</v>
      </c>
      <c r="B8" s="172"/>
      <c r="C8" s="172"/>
      <c r="D8" s="172"/>
      <c r="E8" s="173"/>
    </row>
    <row r="9" spans="1:7" s="5" customFormat="1" ht="20.25" customHeight="1" thickBot="1" x14ac:dyDescent="0.3">
      <c r="A9" s="174" t="s">
        <v>161</v>
      </c>
      <c r="B9" s="175"/>
      <c r="C9" s="175"/>
      <c r="D9" s="175"/>
      <c r="E9" s="176"/>
    </row>
    <row r="10" spans="1:7" s="5" customFormat="1" ht="15" x14ac:dyDescent="0.25"/>
  </sheetData>
  <sheetProtection algorithmName="SHA-512" hashValue="AYyGh25gBw3ZeLn/0mXsi/J7yiy/LysqTM2exMeT/wo/MgcE3db6H5HdNCFWIUrQU9keBfN7HzUzM93slwy+ag==" saltValue="bvT2J0Y5JIf6WT4gZq+JeA==" spinCount="100000" sheet="1" objects="1" scenarios="1"/>
  <mergeCells count="8">
    <mergeCell ref="A8:E8"/>
    <mergeCell ref="A9:E9"/>
    <mergeCell ref="A1:E1"/>
    <mergeCell ref="A3:E3"/>
    <mergeCell ref="A4:C4"/>
    <mergeCell ref="A5:E5"/>
    <mergeCell ref="A6:E6"/>
    <mergeCell ref="A7:E7"/>
  </mergeCells>
  <printOptions horizontalCentered="1" verticalCentered="1"/>
  <pageMargins left="0.25" right="0.25" top="0.25" bottom="0.45" header="0.25" footer="0.25"/>
  <pageSetup paperSize="9" fitToHeight="0" orientation="landscape" r:id="rId1"/>
  <headerFooter alignWithMargins="0">
    <oddFooter>&amp;L_x000D_&amp;1#&amp;"Calibri"&amp;8&amp;K0000FF Internal&amp;RPg&amp;P/&amp;N</oddFooter>
  </headerFooter>
  <rowBreaks count="1" manualBreakCount="1">
    <brk id="9" max="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8"/>
  <sheetViews>
    <sheetView showGridLines="0" zoomScale="70" zoomScaleNormal="70" workbookViewId="0">
      <selection activeCell="A3" sqref="A3"/>
    </sheetView>
  </sheetViews>
  <sheetFormatPr defaultRowHeight="14.4" x14ac:dyDescent="0.3"/>
  <cols>
    <col min="1" max="1" width="16.109375" customWidth="1"/>
    <col min="2" max="2" width="25.5546875" customWidth="1"/>
    <col min="3" max="3" width="121.109375" bestFit="1" customWidth="1"/>
    <col min="4" max="4" width="3.5546875" customWidth="1"/>
    <col min="5" max="5" width="13.44140625" customWidth="1"/>
    <col min="6" max="6" width="19.44140625" bestFit="1" customWidth="1"/>
    <col min="7" max="7" width="57.44140625" customWidth="1"/>
  </cols>
  <sheetData>
    <row r="1" spans="1:3" x14ac:dyDescent="0.3">
      <c r="A1" s="185" t="s">
        <v>20</v>
      </c>
      <c r="B1" s="185"/>
      <c r="C1" s="185"/>
    </row>
    <row r="2" spans="1:3" x14ac:dyDescent="0.3">
      <c r="A2" s="63" t="s">
        <v>28</v>
      </c>
      <c r="B2" s="63" t="s">
        <v>19</v>
      </c>
      <c r="C2" s="63" t="s">
        <v>166</v>
      </c>
    </row>
    <row r="3" spans="1:3" ht="165.6" x14ac:dyDescent="0.3">
      <c r="A3" s="241" t="s">
        <v>107</v>
      </c>
      <c r="B3" s="242" t="s">
        <v>108</v>
      </c>
      <c r="C3" s="243" t="s">
        <v>186</v>
      </c>
    </row>
    <row r="4" spans="1:3" ht="89.4" customHeight="1" x14ac:dyDescent="0.3">
      <c r="A4" s="241" t="s">
        <v>21</v>
      </c>
      <c r="B4" s="242" t="s">
        <v>22</v>
      </c>
      <c r="C4" s="244" t="s">
        <v>185</v>
      </c>
    </row>
    <row r="5" spans="1:3" ht="115.8" customHeight="1" x14ac:dyDescent="0.3">
      <c r="A5" s="241" t="s">
        <v>100</v>
      </c>
      <c r="B5" s="245" t="s">
        <v>128</v>
      </c>
      <c r="C5" s="244" t="s">
        <v>167</v>
      </c>
    </row>
    <row r="6" spans="1:3" ht="75.599999999999994" customHeight="1" x14ac:dyDescent="0.3">
      <c r="A6" s="241" t="s">
        <v>170</v>
      </c>
      <c r="B6" s="245" t="s">
        <v>171</v>
      </c>
      <c r="C6" s="244" t="s">
        <v>187</v>
      </c>
    </row>
    <row r="7" spans="1:3" ht="61.8" customHeight="1" x14ac:dyDescent="0.3">
      <c r="A7" s="241" t="s">
        <v>5</v>
      </c>
      <c r="B7" s="246" t="s">
        <v>23</v>
      </c>
      <c r="C7" s="244" t="s">
        <v>168</v>
      </c>
    </row>
    <row r="8" spans="1:3" ht="231.6" customHeight="1" x14ac:dyDescent="0.3">
      <c r="A8" s="241" t="s">
        <v>5</v>
      </c>
      <c r="B8" s="246" t="s">
        <v>24</v>
      </c>
      <c r="C8" s="244" t="s">
        <v>169</v>
      </c>
    </row>
  </sheetData>
  <sheetProtection algorithmName="SHA-512" hashValue="vw78JkarPMev2UfXQ5b7L9YIQLiv0297rPDuoTkmTKx3NCK9wGYgQ04DSe3FIl7kHXHPjXKIwBXKf06yw0oNcw==" saltValue="eHxmu6urYcejXW0ISBbBJg==" spinCount="100000" sheet="1" objects="1" scenarios="1"/>
  <mergeCells count="1">
    <mergeCell ref="A1:C1"/>
  </mergeCells>
  <printOptions horizontalCentered="1" verticalCentered="1"/>
  <pageMargins left="0" right="0" top="0" bottom="0" header="0" footer="0"/>
  <pageSetup paperSize="9" scale="77" fitToHeight="0" orientation="landscape" r:id="rId1"/>
  <headerFooter>
    <oddFooter>&amp;L_x000D_&amp;1#&amp;"Calibri"&amp;8&amp;K0000FF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CA3B4-C5FD-48C4-917B-1AE88CDB3395}">
  <dimension ref="A1:G41"/>
  <sheetViews>
    <sheetView showGridLines="0" zoomScale="70" zoomScaleNormal="70" workbookViewId="0">
      <pane ySplit="3" topLeftCell="A4" activePane="bottomLeft" state="frozen"/>
      <selection activeCell="F8" sqref="F8"/>
      <selection pane="bottomLeft" activeCell="C7" sqref="C7"/>
    </sheetView>
  </sheetViews>
  <sheetFormatPr defaultColWidth="9.109375" defaultRowHeight="14.4" x14ac:dyDescent="0.3"/>
  <cols>
    <col min="1" max="1" width="32.5546875" style="2" bestFit="1" customWidth="1"/>
    <col min="2" max="2" width="64.109375" style="2" bestFit="1" customWidth="1"/>
    <col min="3" max="3" width="46.5546875" style="2" customWidth="1"/>
    <col min="4" max="5" width="32.5546875" style="2" customWidth="1"/>
    <col min="6" max="6" width="49.109375" style="2" customWidth="1"/>
    <col min="7" max="7" width="56" style="2" customWidth="1"/>
    <col min="8" max="8" width="42" style="2" customWidth="1"/>
    <col min="9" max="16384" width="9.109375" style="2"/>
  </cols>
  <sheetData>
    <row r="1" spans="1:7" ht="53.25" customHeight="1" x14ac:dyDescent="0.3">
      <c r="A1" s="186" t="s">
        <v>17</v>
      </c>
      <c r="B1" s="186"/>
      <c r="C1" s="186"/>
      <c r="D1" s="186"/>
      <c r="E1" s="186"/>
      <c r="F1" s="186"/>
      <c r="G1" s="186"/>
    </row>
    <row r="2" spans="1:7" s="18" customFormat="1" x14ac:dyDescent="0.3">
      <c r="A2" s="247" t="s">
        <v>28</v>
      </c>
      <c r="B2" s="247" t="s">
        <v>107</v>
      </c>
      <c r="C2" s="248" t="s">
        <v>21</v>
      </c>
      <c r="D2" s="63" t="s">
        <v>100</v>
      </c>
      <c r="E2" s="63" t="s">
        <v>170</v>
      </c>
      <c r="F2" s="63" t="s">
        <v>5</v>
      </c>
      <c r="G2" s="63" t="s">
        <v>5</v>
      </c>
    </row>
    <row r="3" spans="1:7" x14ac:dyDescent="0.3">
      <c r="A3" s="247" t="s">
        <v>29</v>
      </c>
      <c r="B3" s="247" t="s">
        <v>108</v>
      </c>
      <c r="C3" s="247" t="s">
        <v>22</v>
      </c>
      <c r="D3" s="63" t="s">
        <v>128</v>
      </c>
      <c r="E3" s="63" t="s">
        <v>171</v>
      </c>
      <c r="F3" s="249" t="s">
        <v>23</v>
      </c>
      <c r="G3" s="63" t="s">
        <v>24</v>
      </c>
    </row>
    <row r="4" spans="1:7" x14ac:dyDescent="0.3">
      <c r="A4" s="143" t="s">
        <v>30</v>
      </c>
      <c r="B4" s="21" t="s">
        <v>8</v>
      </c>
      <c r="C4" s="21" t="s">
        <v>9</v>
      </c>
      <c r="D4" s="21" t="s">
        <v>8</v>
      </c>
      <c r="E4" s="21" t="s">
        <v>8</v>
      </c>
      <c r="F4" s="144" t="s">
        <v>9</v>
      </c>
      <c r="G4" s="145" t="s">
        <v>9</v>
      </c>
    </row>
    <row r="5" spans="1:7" ht="216" x14ac:dyDescent="0.3">
      <c r="A5" s="146" t="s">
        <v>31</v>
      </c>
      <c r="B5" s="146" t="s">
        <v>124</v>
      </c>
      <c r="C5" s="147" t="s">
        <v>46</v>
      </c>
      <c r="D5" s="146" t="s">
        <v>182</v>
      </c>
      <c r="E5" s="146" t="s">
        <v>172</v>
      </c>
      <c r="F5" s="148" t="s">
        <v>47</v>
      </c>
      <c r="G5" s="147" t="s">
        <v>125</v>
      </c>
    </row>
    <row r="6" spans="1:7" ht="114.75" customHeight="1" x14ac:dyDescent="0.3">
      <c r="A6" s="149" t="s">
        <v>6</v>
      </c>
      <c r="B6" s="147" t="s">
        <v>111</v>
      </c>
      <c r="C6" s="148" t="s">
        <v>126</v>
      </c>
      <c r="D6" s="145" t="s">
        <v>48</v>
      </c>
      <c r="E6" s="145" t="s">
        <v>174</v>
      </c>
      <c r="F6" s="150" t="s">
        <v>49</v>
      </c>
      <c r="G6" s="148" t="s">
        <v>50</v>
      </c>
    </row>
    <row r="7" spans="1:7" ht="100.8" x14ac:dyDescent="0.3">
      <c r="A7" s="146" t="s">
        <v>32</v>
      </c>
      <c r="B7" s="151" t="s">
        <v>110</v>
      </c>
      <c r="C7" s="152" t="s">
        <v>52</v>
      </c>
      <c r="D7" s="145" t="s">
        <v>52</v>
      </c>
      <c r="E7" s="145" t="s">
        <v>52</v>
      </c>
      <c r="F7" s="147" t="s">
        <v>52</v>
      </c>
      <c r="G7" s="152" t="s">
        <v>51</v>
      </c>
    </row>
    <row r="8" spans="1:7" ht="91.8" customHeight="1" x14ac:dyDescent="0.3">
      <c r="A8" s="153" t="s">
        <v>33</v>
      </c>
      <c r="B8" s="146" t="s">
        <v>109</v>
      </c>
      <c r="C8" s="147" t="s">
        <v>114</v>
      </c>
      <c r="D8" s="151" t="s">
        <v>129</v>
      </c>
      <c r="E8" s="151" t="s">
        <v>53</v>
      </c>
      <c r="F8" s="145" t="s">
        <v>54</v>
      </c>
      <c r="G8" s="147" t="s">
        <v>53</v>
      </c>
    </row>
    <row r="9" spans="1:7" ht="57.6" x14ac:dyDescent="0.3">
      <c r="A9" s="153" t="s">
        <v>34</v>
      </c>
      <c r="B9" s="154">
        <v>20000</v>
      </c>
      <c r="C9" s="154">
        <v>3000</v>
      </c>
      <c r="D9" s="155" t="s">
        <v>138</v>
      </c>
      <c r="E9" s="155" t="s">
        <v>183</v>
      </c>
      <c r="F9" s="154">
        <v>5000</v>
      </c>
      <c r="G9" s="155">
        <v>10000</v>
      </c>
    </row>
    <row r="10" spans="1:7" x14ac:dyDescent="0.3">
      <c r="A10" s="163" t="s">
        <v>35</v>
      </c>
      <c r="B10" s="189" t="s">
        <v>55</v>
      </c>
      <c r="C10" s="189"/>
      <c r="D10" s="189"/>
      <c r="E10" s="189"/>
      <c r="F10" s="189"/>
      <c r="G10" s="190"/>
    </row>
    <row r="11" spans="1:7" ht="144.6" customHeight="1" x14ac:dyDescent="0.3">
      <c r="A11" s="146" t="s">
        <v>45</v>
      </c>
      <c r="B11" s="151" t="s">
        <v>184</v>
      </c>
      <c r="C11" s="147" t="s">
        <v>56</v>
      </c>
      <c r="D11" s="152" t="s">
        <v>139</v>
      </c>
      <c r="E11" s="152" t="s">
        <v>175</v>
      </c>
      <c r="F11" s="152" t="s">
        <v>57</v>
      </c>
      <c r="G11" s="156" t="s">
        <v>58</v>
      </c>
    </row>
    <row r="12" spans="1:7" ht="81" customHeight="1" x14ac:dyDescent="0.3">
      <c r="A12" s="146" t="s">
        <v>36</v>
      </c>
      <c r="B12" s="151" t="s">
        <v>116</v>
      </c>
      <c r="C12" s="147" t="s">
        <v>60</v>
      </c>
      <c r="D12" s="151" t="s">
        <v>132</v>
      </c>
      <c r="E12" s="151" t="s">
        <v>176</v>
      </c>
      <c r="F12" s="152" t="s">
        <v>59</v>
      </c>
      <c r="G12" s="152" t="s">
        <v>117</v>
      </c>
    </row>
    <row r="13" spans="1:7" ht="86.4" x14ac:dyDescent="0.3">
      <c r="A13" s="153" t="s">
        <v>37</v>
      </c>
      <c r="B13" s="151" t="s">
        <v>115</v>
      </c>
      <c r="C13" s="152" t="s">
        <v>62</v>
      </c>
      <c r="D13" s="151" t="s">
        <v>130</v>
      </c>
      <c r="E13" s="151" t="s">
        <v>177</v>
      </c>
      <c r="F13" s="152" t="s">
        <v>63</v>
      </c>
      <c r="G13" s="157" t="s">
        <v>61</v>
      </c>
    </row>
    <row r="14" spans="1:7" ht="72" x14ac:dyDescent="0.3">
      <c r="A14" s="153" t="s">
        <v>38</v>
      </c>
      <c r="B14" s="147" t="s">
        <v>118</v>
      </c>
      <c r="C14" s="147" t="s">
        <v>65</v>
      </c>
      <c r="D14" s="152" t="s">
        <v>71</v>
      </c>
      <c r="E14" s="152" t="s">
        <v>65</v>
      </c>
      <c r="F14" s="152" t="s">
        <v>64</v>
      </c>
      <c r="G14" s="147" t="s">
        <v>64</v>
      </c>
    </row>
    <row r="15" spans="1:7" ht="28.8" x14ac:dyDescent="0.3">
      <c r="A15" s="146" t="s">
        <v>44</v>
      </c>
      <c r="B15" s="158" t="s">
        <v>78</v>
      </c>
      <c r="C15" s="152" t="s">
        <v>66</v>
      </c>
      <c r="D15" s="152" t="s">
        <v>72</v>
      </c>
      <c r="E15" s="152" t="s">
        <v>66</v>
      </c>
      <c r="F15" s="152" t="s">
        <v>66</v>
      </c>
      <c r="G15" s="152" t="s">
        <v>66</v>
      </c>
    </row>
    <row r="16" spans="1:7" ht="28.8" x14ac:dyDescent="0.3">
      <c r="A16" s="153" t="s">
        <v>39</v>
      </c>
      <c r="B16" s="144" t="s">
        <v>119</v>
      </c>
      <c r="C16" s="159" t="s">
        <v>68</v>
      </c>
      <c r="D16" s="159" t="s">
        <v>68</v>
      </c>
      <c r="E16" s="147" t="s">
        <v>178</v>
      </c>
      <c r="F16" s="147" t="s">
        <v>69</v>
      </c>
      <c r="G16" s="145" t="s">
        <v>67</v>
      </c>
    </row>
    <row r="17" spans="1:7" ht="268.8" customHeight="1" x14ac:dyDescent="0.3">
      <c r="A17" s="153" t="s">
        <v>40</v>
      </c>
      <c r="B17" s="157" t="s">
        <v>123</v>
      </c>
      <c r="C17" s="157" t="s">
        <v>70</v>
      </c>
      <c r="D17" s="160" t="s">
        <v>140</v>
      </c>
      <c r="E17" s="160" t="s">
        <v>78</v>
      </c>
      <c r="F17" s="147" t="s">
        <v>78</v>
      </c>
      <c r="G17" s="161" t="s">
        <v>120</v>
      </c>
    </row>
    <row r="18" spans="1:7" x14ac:dyDescent="0.3">
      <c r="A18" s="153" t="s">
        <v>7</v>
      </c>
      <c r="B18" s="152" t="s">
        <v>10</v>
      </c>
      <c r="C18" s="152" t="s">
        <v>10</v>
      </c>
      <c r="D18" s="144" t="s">
        <v>10</v>
      </c>
      <c r="E18" s="144" t="s">
        <v>10</v>
      </c>
      <c r="F18" s="152" t="s">
        <v>10</v>
      </c>
      <c r="G18" s="152" t="s">
        <v>10</v>
      </c>
    </row>
    <row r="19" spans="1:7" ht="72" x14ac:dyDescent="0.3">
      <c r="A19" s="153" t="s">
        <v>41</v>
      </c>
      <c r="B19" s="159" t="s">
        <v>121</v>
      </c>
      <c r="C19" s="162" t="s">
        <v>99</v>
      </c>
      <c r="D19" s="151" t="s">
        <v>131</v>
      </c>
      <c r="E19" s="151" t="s">
        <v>78</v>
      </c>
      <c r="F19" s="162" t="s">
        <v>79</v>
      </c>
      <c r="G19" s="162" t="s">
        <v>73</v>
      </c>
    </row>
    <row r="20" spans="1:7" ht="108.75" customHeight="1" x14ac:dyDescent="0.3">
      <c r="A20" s="153" t="s">
        <v>42</v>
      </c>
      <c r="B20" s="147" t="s">
        <v>122</v>
      </c>
      <c r="C20" s="155" t="s">
        <v>74</v>
      </c>
      <c r="D20" s="151" t="s">
        <v>141</v>
      </c>
      <c r="E20" s="151" t="s">
        <v>78</v>
      </c>
      <c r="F20" s="155" t="s">
        <v>80</v>
      </c>
      <c r="G20" s="155" t="s">
        <v>82</v>
      </c>
    </row>
    <row r="21" spans="1:7" ht="73.8" customHeight="1" x14ac:dyDescent="0.3">
      <c r="A21" s="153" t="s">
        <v>101</v>
      </c>
      <c r="B21" s="145" t="s">
        <v>76</v>
      </c>
      <c r="C21" s="159" t="s">
        <v>75</v>
      </c>
      <c r="D21" s="158" t="s">
        <v>77</v>
      </c>
      <c r="E21" s="158" t="s">
        <v>173</v>
      </c>
      <c r="F21" s="158" t="s">
        <v>81</v>
      </c>
      <c r="G21" s="145" t="s">
        <v>76</v>
      </c>
    </row>
    <row r="22" spans="1:7" ht="129" customHeight="1" x14ac:dyDescent="0.3">
      <c r="A22" s="153" t="s">
        <v>43</v>
      </c>
      <c r="B22" s="145" t="s">
        <v>76</v>
      </c>
      <c r="C22" s="145" t="s">
        <v>76</v>
      </c>
      <c r="D22" s="145" t="s">
        <v>76</v>
      </c>
      <c r="E22" s="145" t="s">
        <v>76</v>
      </c>
      <c r="F22" s="145" t="s">
        <v>76</v>
      </c>
      <c r="G22" s="159" t="s">
        <v>83</v>
      </c>
    </row>
    <row r="26" spans="1:7" x14ac:dyDescent="0.3">
      <c r="F26" s="10"/>
      <c r="G26" s="10"/>
    </row>
    <row r="27" spans="1:7" x14ac:dyDescent="0.3">
      <c r="F27" s="9"/>
      <c r="G27" s="10"/>
    </row>
    <row r="28" spans="1:7" x14ac:dyDescent="0.3">
      <c r="F28" s="9"/>
      <c r="G28" s="10"/>
    </row>
    <row r="29" spans="1:7" x14ac:dyDescent="0.3">
      <c r="F29" s="11"/>
      <c r="G29" s="11"/>
    </row>
    <row r="30" spans="1:7" x14ac:dyDescent="0.3">
      <c r="F30" s="9"/>
      <c r="G30" s="11"/>
    </row>
    <row r="31" spans="1:7" x14ac:dyDescent="0.3">
      <c r="F31" s="10"/>
      <c r="G31" s="16"/>
    </row>
    <row r="32" spans="1:7" x14ac:dyDescent="0.3">
      <c r="F32" s="12"/>
      <c r="G32" s="187"/>
    </row>
    <row r="33" spans="6:7" x14ac:dyDescent="0.3">
      <c r="F33" s="12"/>
      <c r="G33" s="188"/>
    </row>
    <row r="34" spans="6:7" x14ac:dyDescent="0.3">
      <c r="F34" s="12"/>
      <c r="G34" s="188"/>
    </row>
    <row r="35" spans="6:7" x14ac:dyDescent="0.3">
      <c r="F35" s="13"/>
      <c r="G35" s="17"/>
    </row>
    <row r="36" spans="6:7" x14ac:dyDescent="0.3">
      <c r="F36" s="13"/>
      <c r="G36" s="13"/>
    </row>
    <row r="37" spans="6:7" x14ac:dyDescent="0.3">
      <c r="F37" s="11"/>
      <c r="G37" s="10"/>
    </row>
    <row r="38" spans="6:7" x14ac:dyDescent="0.3">
      <c r="F38" s="11"/>
      <c r="G38" s="11"/>
    </row>
    <row r="39" spans="6:7" x14ac:dyDescent="0.3">
      <c r="F39" s="13"/>
      <c r="G39" s="13"/>
    </row>
    <row r="40" spans="6:7" x14ac:dyDescent="0.3">
      <c r="F40" s="14"/>
      <c r="G40" s="14"/>
    </row>
    <row r="41" spans="6:7" x14ac:dyDescent="0.3">
      <c r="F41" s="15"/>
      <c r="G41" s="14"/>
    </row>
  </sheetData>
  <sheetProtection algorithmName="SHA-512" hashValue="D4SbSdqpGN93qD8P6kBhzSlQjMzzVpaNbNUqcHxOFzH+S64uVpkWm4GNeBE/KT3rUVMdeLxMZ+QxYoZMBxnMMg==" saltValue="he1P7NFfD/AQXgIejzMGvA==" spinCount="100000" sheet="1" objects="1" scenarios="1"/>
  <mergeCells count="3">
    <mergeCell ref="A1:G1"/>
    <mergeCell ref="G32:G34"/>
    <mergeCell ref="B10:G10"/>
  </mergeCells>
  <printOptions horizontalCentered="1" verticalCentered="1"/>
  <pageMargins left="0" right="0" top="0" bottom="0" header="0" footer="0"/>
  <pageSetup paperSize="8" scale="38" fitToHeight="0" orientation="landscape" r:id="rId1"/>
  <headerFooter>
    <oddFooter>&amp;L_x000D_&amp;1#&amp;"Calibri"&amp;8&amp;K0000FF Internal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W132"/>
  <sheetViews>
    <sheetView showGridLines="0" zoomScale="70" zoomScaleNormal="70" workbookViewId="0">
      <selection activeCell="A2" sqref="A2"/>
    </sheetView>
  </sheetViews>
  <sheetFormatPr defaultRowHeight="14.4" x14ac:dyDescent="0.3"/>
  <sheetData>
    <row r="2" spans="1:13" x14ac:dyDescent="0.3">
      <c r="A2" s="64" t="s">
        <v>113</v>
      </c>
    </row>
    <row r="3" spans="1:13" ht="15" thickBot="1" x14ac:dyDescent="0.35"/>
    <row r="4" spans="1:13" x14ac:dyDescent="0.3">
      <c r="A4" s="25"/>
      <c r="B4" s="27"/>
      <c r="C4" s="27"/>
      <c r="D4" s="27"/>
      <c r="E4" s="27"/>
      <c r="F4" s="27"/>
      <c r="G4" s="27"/>
      <c r="H4" s="27"/>
      <c r="I4" s="27"/>
      <c r="J4" s="27"/>
      <c r="K4" s="27"/>
      <c r="L4" s="27"/>
      <c r="M4" s="28"/>
    </row>
    <row r="5" spans="1:13" ht="25.8" x14ac:dyDescent="0.5">
      <c r="A5" s="29"/>
      <c r="B5" s="36" t="s">
        <v>26</v>
      </c>
      <c r="M5" s="30"/>
    </row>
    <row r="6" spans="1:13" x14ac:dyDescent="0.3">
      <c r="A6" s="29"/>
      <c r="M6" s="30"/>
    </row>
    <row r="7" spans="1:13" x14ac:dyDescent="0.3">
      <c r="A7" s="29"/>
      <c r="M7" s="30"/>
    </row>
    <row r="8" spans="1:13" x14ac:dyDescent="0.3">
      <c r="A8" s="29"/>
      <c r="M8" s="30"/>
    </row>
    <row r="9" spans="1:13" x14ac:dyDescent="0.3">
      <c r="A9" s="29"/>
      <c r="M9" s="30"/>
    </row>
    <row r="10" spans="1:13" x14ac:dyDescent="0.3">
      <c r="A10" s="29"/>
      <c r="M10" s="30"/>
    </row>
    <row r="11" spans="1:13" x14ac:dyDescent="0.3">
      <c r="A11" s="29"/>
      <c r="M11" s="30"/>
    </row>
    <row r="12" spans="1:13" x14ac:dyDescent="0.3">
      <c r="A12" s="29"/>
      <c r="M12" s="30"/>
    </row>
    <row r="13" spans="1:13" x14ac:dyDescent="0.3">
      <c r="A13" s="29"/>
      <c r="M13" s="30"/>
    </row>
    <row r="14" spans="1:13" x14ac:dyDescent="0.3">
      <c r="A14" s="29"/>
      <c r="M14" s="65"/>
    </row>
    <row r="15" spans="1:13" x14ac:dyDescent="0.3">
      <c r="A15" s="29"/>
      <c r="M15" s="30"/>
    </row>
    <row r="16" spans="1:13" x14ac:dyDescent="0.3">
      <c r="A16" s="29"/>
      <c r="M16" s="30"/>
    </row>
    <row r="17" spans="1:13" x14ac:dyDescent="0.3">
      <c r="A17" s="29"/>
      <c r="M17" s="30"/>
    </row>
    <row r="18" spans="1:13" x14ac:dyDescent="0.3">
      <c r="A18" s="29"/>
      <c r="M18" s="30"/>
    </row>
    <row r="19" spans="1:13" x14ac:dyDescent="0.3">
      <c r="A19" s="29"/>
      <c r="M19" s="30"/>
    </row>
    <row r="20" spans="1:13" x14ac:dyDescent="0.3">
      <c r="A20" s="29"/>
      <c r="M20" s="30"/>
    </row>
    <row r="21" spans="1:13" x14ac:dyDescent="0.3">
      <c r="A21" s="29"/>
      <c r="M21" s="30"/>
    </row>
    <row r="22" spans="1:13" x14ac:dyDescent="0.3">
      <c r="A22" s="29"/>
      <c r="M22" s="30"/>
    </row>
    <row r="23" spans="1:13" x14ac:dyDescent="0.3">
      <c r="A23" s="29"/>
      <c r="M23" s="30"/>
    </row>
    <row r="24" spans="1:13" x14ac:dyDescent="0.3">
      <c r="A24" s="29"/>
      <c r="M24" s="30"/>
    </row>
    <row r="25" spans="1:13" x14ac:dyDescent="0.3">
      <c r="A25" s="29"/>
      <c r="M25" s="30"/>
    </row>
    <row r="26" spans="1:13" x14ac:dyDescent="0.3">
      <c r="A26" s="29"/>
      <c r="M26" s="30"/>
    </row>
    <row r="27" spans="1:13" x14ac:dyDescent="0.3">
      <c r="A27" s="29"/>
      <c r="M27" s="30"/>
    </row>
    <row r="28" spans="1:13" x14ac:dyDescent="0.3">
      <c r="A28" s="29"/>
      <c r="M28" s="30"/>
    </row>
    <row r="29" spans="1:13" x14ac:dyDescent="0.3">
      <c r="A29" s="29"/>
      <c r="M29" s="30"/>
    </row>
    <row r="30" spans="1:13" x14ac:dyDescent="0.3">
      <c r="A30" s="29"/>
      <c r="M30" s="30"/>
    </row>
    <row r="31" spans="1:13" ht="278.25" customHeight="1" thickBot="1" x14ac:dyDescent="0.35">
      <c r="A31" s="31"/>
      <c r="B31" s="32"/>
      <c r="C31" s="32"/>
      <c r="D31" s="32"/>
      <c r="E31" s="32"/>
      <c r="F31" s="32"/>
      <c r="G31" s="32"/>
      <c r="H31" s="32"/>
      <c r="I31" s="32"/>
      <c r="J31" s="32"/>
      <c r="K31" s="32"/>
      <c r="L31" s="32"/>
      <c r="M31" s="33"/>
    </row>
    <row r="32" spans="1:13" ht="25.8" x14ac:dyDescent="0.5">
      <c r="A32" s="25"/>
      <c r="B32" s="26" t="s">
        <v>133</v>
      </c>
      <c r="C32" s="27"/>
      <c r="D32" s="27"/>
      <c r="E32" s="27"/>
      <c r="F32" s="27"/>
      <c r="G32" s="27"/>
      <c r="H32" s="27"/>
      <c r="I32" s="27"/>
      <c r="J32" s="27"/>
      <c r="K32" s="27"/>
      <c r="L32" s="27"/>
      <c r="M32" s="28"/>
    </row>
    <row r="33" spans="1:13" x14ac:dyDescent="0.3">
      <c r="A33" s="29"/>
      <c r="M33" s="30"/>
    </row>
    <row r="34" spans="1:13" x14ac:dyDescent="0.3">
      <c r="A34" s="29"/>
      <c r="B34" s="74" t="s">
        <v>134</v>
      </c>
      <c r="M34" s="30"/>
    </row>
    <row r="35" spans="1:13" x14ac:dyDescent="0.3">
      <c r="A35" s="29"/>
      <c r="M35" s="30"/>
    </row>
    <row r="36" spans="1:13" x14ac:dyDescent="0.3">
      <c r="A36" s="29"/>
      <c r="M36" s="30"/>
    </row>
    <row r="37" spans="1:13" x14ac:dyDescent="0.3">
      <c r="A37" s="29"/>
      <c r="M37" s="30"/>
    </row>
    <row r="38" spans="1:13" x14ac:dyDescent="0.3">
      <c r="A38" s="29"/>
      <c r="M38" s="30"/>
    </row>
    <row r="39" spans="1:13" x14ac:dyDescent="0.3">
      <c r="A39" s="29"/>
      <c r="M39" s="30"/>
    </row>
    <row r="40" spans="1:13" x14ac:dyDescent="0.3">
      <c r="A40" s="29"/>
      <c r="M40" s="30"/>
    </row>
    <row r="41" spans="1:13" x14ac:dyDescent="0.3">
      <c r="A41" s="29"/>
      <c r="M41" s="30"/>
    </row>
    <row r="42" spans="1:13" x14ac:dyDescent="0.3">
      <c r="A42" s="29"/>
      <c r="M42" s="30"/>
    </row>
    <row r="43" spans="1:13" x14ac:dyDescent="0.3">
      <c r="A43" s="29"/>
      <c r="M43" s="30"/>
    </row>
    <row r="44" spans="1:13" x14ac:dyDescent="0.3">
      <c r="A44" s="29"/>
      <c r="M44" s="30"/>
    </row>
    <row r="45" spans="1:13" x14ac:dyDescent="0.3">
      <c r="A45" s="29"/>
      <c r="M45" s="30"/>
    </row>
    <row r="46" spans="1:13" x14ac:dyDescent="0.3">
      <c r="A46" s="29"/>
      <c r="M46" s="30"/>
    </row>
    <row r="47" spans="1:13" x14ac:dyDescent="0.3">
      <c r="A47" s="29"/>
      <c r="M47" s="30"/>
    </row>
    <row r="48" spans="1:13" x14ac:dyDescent="0.3">
      <c r="A48" s="29"/>
      <c r="M48" s="30"/>
    </row>
    <row r="49" spans="1:13" x14ac:dyDescent="0.3">
      <c r="A49" s="29"/>
      <c r="M49" s="30"/>
    </row>
    <row r="50" spans="1:13" x14ac:dyDescent="0.3">
      <c r="A50" s="29"/>
      <c r="M50" s="30"/>
    </row>
    <row r="51" spans="1:13" x14ac:dyDescent="0.3">
      <c r="A51" s="29"/>
      <c r="M51" s="30"/>
    </row>
    <row r="52" spans="1:13" x14ac:dyDescent="0.3">
      <c r="A52" s="29"/>
      <c r="M52" s="30"/>
    </row>
    <row r="53" spans="1:13" x14ac:dyDescent="0.3">
      <c r="A53" s="29"/>
      <c r="M53" s="30"/>
    </row>
    <row r="54" spans="1:13" x14ac:dyDescent="0.3">
      <c r="A54" s="29"/>
      <c r="M54" s="30"/>
    </row>
    <row r="55" spans="1:13" x14ac:dyDescent="0.3">
      <c r="A55" s="29"/>
      <c r="M55" s="30"/>
    </row>
    <row r="56" spans="1:13" x14ac:dyDescent="0.3">
      <c r="A56" s="29"/>
      <c r="M56" s="30"/>
    </row>
    <row r="57" spans="1:13" x14ac:dyDescent="0.3">
      <c r="A57" s="29"/>
      <c r="M57" s="30"/>
    </row>
    <row r="58" spans="1:13" x14ac:dyDescent="0.3">
      <c r="A58" s="29"/>
      <c r="M58" s="30"/>
    </row>
    <row r="59" spans="1:13" x14ac:dyDescent="0.3">
      <c r="A59" s="29"/>
      <c r="M59" s="30"/>
    </row>
    <row r="60" spans="1:13" x14ac:dyDescent="0.3">
      <c r="A60" s="29"/>
      <c r="M60" s="30"/>
    </row>
    <row r="61" spans="1:13" ht="221.4" customHeight="1" x14ac:dyDescent="0.3">
      <c r="A61" s="29"/>
      <c r="M61" s="30"/>
    </row>
    <row r="62" spans="1:13" ht="16.2" customHeight="1" x14ac:dyDescent="0.3">
      <c r="A62" s="29"/>
      <c r="B62" s="74" t="s">
        <v>135</v>
      </c>
      <c r="M62" s="30"/>
    </row>
    <row r="63" spans="1:13" ht="323.39999999999998" customHeight="1" x14ac:dyDescent="0.3">
      <c r="A63" s="29"/>
      <c r="M63" s="30"/>
    </row>
    <row r="64" spans="1:13" ht="275.39999999999998" customHeight="1" thickBot="1" x14ac:dyDescent="0.35">
      <c r="A64" s="31"/>
      <c r="B64" s="32"/>
      <c r="C64" s="32"/>
      <c r="D64" s="32"/>
      <c r="E64" s="32"/>
      <c r="F64" s="32"/>
      <c r="G64" s="32"/>
      <c r="H64" s="32"/>
      <c r="I64" s="32"/>
      <c r="J64" s="32"/>
      <c r="K64" s="32"/>
      <c r="L64" s="32"/>
      <c r="M64" s="33"/>
    </row>
    <row r="65" spans="1:23" ht="51" customHeight="1" x14ac:dyDescent="0.5">
      <c r="A65" s="250"/>
      <c r="B65" s="251" t="s">
        <v>179</v>
      </c>
      <c r="C65" s="252"/>
      <c r="D65" s="252"/>
      <c r="E65" s="252"/>
      <c r="F65" s="252"/>
      <c r="G65" s="252"/>
      <c r="H65" s="252"/>
      <c r="I65" s="252"/>
      <c r="J65" s="252"/>
      <c r="K65" s="252"/>
      <c r="L65" s="252"/>
      <c r="M65" s="253"/>
    </row>
    <row r="66" spans="1:23" ht="275.39999999999998" customHeight="1" x14ac:dyDescent="0.3">
      <c r="A66" s="29"/>
      <c r="M66" s="30"/>
    </row>
    <row r="67" spans="1:23" ht="275.39999999999998" customHeight="1" thickBot="1" x14ac:dyDescent="0.35">
      <c r="A67" s="29"/>
      <c r="M67" s="30"/>
    </row>
    <row r="68" spans="1:23" x14ac:dyDescent="0.3">
      <c r="A68" s="25"/>
      <c r="B68" s="27"/>
      <c r="C68" s="27"/>
      <c r="D68" s="27"/>
      <c r="E68" s="27"/>
      <c r="F68" s="27"/>
      <c r="G68" s="27"/>
      <c r="H68" s="27"/>
      <c r="I68" s="27"/>
      <c r="J68" s="27"/>
      <c r="K68" s="27"/>
      <c r="L68" s="27"/>
      <c r="M68" s="28"/>
    </row>
    <row r="69" spans="1:23" ht="41.25" customHeight="1" x14ac:dyDescent="0.5">
      <c r="A69" s="29"/>
      <c r="B69" s="34" t="s">
        <v>27</v>
      </c>
      <c r="M69" s="30"/>
    </row>
    <row r="70" spans="1:23" x14ac:dyDescent="0.3">
      <c r="A70" s="29"/>
      <c r="M70" s="30"/>
    </row>
    <row r="71" spans="1:23" ht="383.25" customHeight="1" x14ac:dyDescent="0.3">
      <c r="A71" s="29"/>
      <c r="M71" s="30"/>
    </row>
    <row r="72" spans="1:23" ht="15" thickBot="1" x14ac:dyDescent="0.35">
      <c r="A72" s="29"/>
      <c r="M72" s="30"/>
    </row>
    <row r="73" spans="1:23" x14ac:dyDescent="0.3">
      <c r="A73" s="25"/>
      <c r="B73" s="27"/>
      <c r="C73" s="27"/>
      <c r="D73" s="27"/>
      <c r="E73" s="27"/>
      <c r="F73" s="27"/>
      <c r="G73" s="27"/>
      <c r="H73" s="27"/>
      <c r="I73" s="27"/>
      <c r="J73" s="27"/>
      <c r="K73" s="27"/>
      <c r="L73" s="27"/>
      <c r="M73" s="27"/>
      <c r="N73" s="27"/>
      <c r="O73" s="27"/>
      <c r="P73" s="27"/>
      <c r="Q73" s="27"/>
      <c r="R73" s="27"/>
      <c r="S73" s="27"/>
      <c r="T73" s="27"/>
      <c r="U73" s="27"/>
      <c r="V73" s="27"/>
      <c r="W73" s="28"/>
    </row>
    <row r="74" spans="1:23" ht="25.8" x14ac:dyDescent="0.5">
      <c r="A74" s="29"/>
      <c r="B74" s="34" t="s">
        <v>25</v>
      </c>
      <c r="W74" s="30"/>
    </row>
    <row r="75" spans="1:23" x14ac:dyDescent="0.3">
      <c r="A75" s="29"/>
      <c r="W75" s="30"/>
    </row>
    <row r="76" spans="1:23" x14ac:dyDescent="0.3">
      <c r="A76" s="29"/>
      <c r="W76" s="30"/>
    </row>
    <row r="77" spans="1:23" x14ac:dyDescent="0.3">
      <c r="A77" s="29"/>
      <c r="W77" s="30"/>
    </row>
    <row r="78" spans="1:23" x14ac:dyDescent="0.3">
      <c r="A78" s="29"/>
      <c r="W78" s="30"/>
    </row>
    <row r="79" spans="1:23" x14ac:dyDescent="0.3">
      <c r="A79" s="29"/>
      <c r="W79" s="30"/>
    </row>
    <row r="80" spans="1:23" x14ac:dyDescent="0.3">
      <c r="A80" s="29"/>
      <c r="W80" s="30"/>
    </row>
    <row r="81" spans="1:23" x14ac:dyDescent="0.3">
      <c r="A81" s="29"/>
      <c r="W81" s="30"/>
    </row>
    <row r="82" spans="1:23" x14ac:dyDescent="0.3">
      <c r="A82" s="29"/>
      <c r="W82" s="30"/>
    </row>
    <row r="83" spans="1:23" x14ac:dyDescent="0.3">
      <c r="A83" s="29"/>
      <c r="W83" s="30"/>
    </row>
    <row r="84" spans="1:23" x14ac:dyDescent="0.3">
      <c r="A84" s="29"/>
      <c r="W84" s="30"/>
    </row>
    <row r="85" spans="1:23" x14ac:dyDescent="0.3">
      <c r="A85" s="29"/>
      <c r="W85" s="30"/>
    </row>
    <row r="86" spans="1:23" x14ac:dyDescent="0.3">
      <c r="A86" s="29"/>
      <c r="W86" s="30"/>
    </row>
    <row r="87" spans="1:23" x14ac:dyDescent="0.3">
      <c r="A87" s="29"/>
      <c r="W87" s="30"/>
    </row>
    <row r="88" spans="1:23" x14ac:dyDescent="0.3">
      <c r="A88" s="29"/>
      <c r="W88" s="30"/>
    </row>
    <row r="89" spans="1:23" x14ac:dyDescent="0.3">
      <c r="A89" s="29"/>
      <c r="W89" s="30"/>
    </row>
    <row r="90" spans="1:23" x14ac:dyDescent="0.3">
      <c r="A90" s="29"/>
      <c r="W90" s="30"/>
    </row>
    <row r="91" spans="1:23" x14ac:dyDescent="0.3">
      <c r="A91" s="29"/>
      <c r="W91" s="30"/>
    </row>
    <row r="92" spans="1:23" x14ac:dyDescent="0.3">
      <c r="A92" s="29"/>
      <c r="W92" s="30"/>
    </row>
    <row r="93" spans="1:23" x14ac:dyDescent="0.3">
      <c r="A93" s="29"/>
      <c r="W93" s="30"/>
    </row>
    <row r="94" spans="1:23" x14ac:dyDescent="0.3">
      <c r="A94" s="29"/>
      <c r="W94" s="30"/>
    </row>
    <row r="95" spans="1:23" x14ac:dyDescent="0.3">
      <c r="A95" s="29"/>
      <c r="W95" s="30"/>
    </row>
    <row r="96" spans="1:23" x14ac:dyDescent="0.3">
      <c r="A96" s="29"/>
      <c r="W96" s="30"/>
    </row>
    <row r="97" spans="1:23" x14ac:dyDescent="0.3">
      <c r="A97" s="29"/>
      <c r="W97" s="30"/>
    </row>
    <row r="98" spans="1:23" x14ac:dyDescent="0.3">
      <c r="A98" s="29"/>
      <c r="W98" s="30"/>
    </row>
    <row r="99" spans="1:23" x14ac:dyDescent="0.3">
      <c r="A99" s="29"/>
      <c r="W99" s="30"/>
    </row>
    <row r="100" spans="1:23" x14ac:dyDescent="0.3">
      <c r="A100" s="29"/>
      <c r="W100" s="30"/>
    </row>
    <row r="101" spans="1:23" ht="25.8" x14ac:dyDescent="0.5">
      <c r="A101" s="29"/>
      <c r="B101" s="35"/>
      <c r="W101" s="30"/>
    </row>
    <row r="102" spans="1:23" x14ac:dyDescent="0.3">
      <c r="A102" s="29"/>
      <c r="W102" s="30"/>
    </row>
    <row r="103" spans="1:23" x14ac:dyDescent="0.3">
      <c r="A103" s="29"/>
      <c r="W103" s="30"/>
    </row>
    <row r="104" spans="1:23" x14ac:dyDescent="0.3">
      <c r="A104" s="29"/>
      <c r="W104" s="30"/>
    </row>
    <row r="105" spans="1:23" x14ac:dyDescent="0.3">
      <c r="A105" s="29"/>
      <c r="W105" s="30"/>
    </row>
    <row r="106" spans="1:23" x14ac:dyDescent="0.3">
      <c r="A106" s="29"/>
      <c r="W106" s="30"/>
    </row>
    <row r="107" spans="1:23" x14ac:dyDescent="0.3">
      <c r="A107" s="29"/>
      <c r="W107" s="30"/>
    </row>
    <row r="108" spans="1:23" x14ac:dyDescent="0.3">
      <c r="A108" s="29"/>
      <c r="W108" s="30"/>
    </row>
    <row r="109" spans="1:23" x14ac:dyDescent="0.3">
      <c r="A109" s="29"/>
      <c r="W109" s="30"/>
    </row>
    <row r="110" spans="1:23" x14ac:dyDescent="0.3">
      <c r="A110" s="29"/>
      <c r="W110" s="30"/>
    </row>
    <row r="111" spans="1:23" x14ac:dyDescent="0.3">
      <c r="A111" s="29"/>
      <c r="W111" s="30"/>
    </row>
    <row r="112" spans="1:23" x14ac:dyDescent="0.3">
      <c r="A112" s="29"/>
      <c r="W112" s="30"/>
    </row>
    <row r="113" spans="1:23" x14ac:dyDescent="0.3">
      <c r="A113" s="29"/>
      <c r="W113" s="30"/>
    </row>
    <row r="114" spans="1:23" x14ac:dyDescent="0.3">
      <c r="A114" s="29"/>
      <c r="W114" s="30"/>
    </row>
    <row r="115" spans="1:23" x14ac:dyDescent="0.3">
      <c r="A115" s="29"/>
      <c r="W115" s="30"/>
    </row>
    <row r="116" spans="1:23" x14ac:dyDescent="0.3">
      <c r="A116" s="29"/>
      <c r="W116" s="30"/>
    </row>
    <row r="117" spans="1:23" x14ac:dyDescent="0.3">
      <c r="A117" s="29"/>
      <c r="W117" s="30"/>
    </row>
    <row r="118" spans="1:23" x14ac:dyDescent="0.3">
      <c r="A118" s="29"/>
      <c r="W118" s="30"/>
    </row>
    <row r="119" spans="1:23" x14ac:dyDescent="0.3">
      <c r="A119" s="29"/>
      <c r="W119" s="30"/>
    </row>
    <row r="120" spans="1:23" x14ac:dyDescent="0.3">
      <c r="A120" s="29"/>
      <c r="W120" s="30"/>
    </row>
    <row r="121" spans="1:23" x14ac:dyDescent="0.3">
      <c r="A121" s="29"/>
      <c r="W121" s="30"/>
    </row>
    <row r="122" spans="1:23" x14ac:dyDescent="0.3">
      <c r="A122" s="29"/>
      <c r="W122" s="30"/>
    </row>
    <row r="123" spans="1:23" x14ac:dyDescent="0.3">
      <c r="A123" s="29"/>
      <c r="W123" s="30"/>
    </row>
    <row r="124" spans="1:23" x14ac:dyDescent="0.3">
      <c r="A124" s="29"/>
      <c r="W124" s="30"/>
    </row>
    <row r="125" spans="1:23" x14ac:dyDescent="0.3">
      <c r="A125" s="29"/>
      <c r="W125" s="30"/>
    </row>
    <row r="126" spans="1:23" x14ac:dyDescent="0.3">
      <c r="A126" s="29"/>
      <c r="W126" s="30"/>
    </row>
    <row r="127" spans="1:23" x14ac:dyDescent="0.3">
      <c r="A127" s="29"/>
      <c r="W127" s="30"/>
    </row>
    <row r="128" spans="1:23" x14ac:dyDescent="0.3">
      <c r="A128" s="29"/>
      <c r="W128" s="30"/>
    </row>
    <row r="129" spans="1:23" x14ac:dyDescent="0.3">
      <c r="A129" s="29"/>
      <c r="W129" s="30"/>
    </row>
    <row r="130" spans="1:23" x14ac:dyDescent="0.3">
      <c r="A130" s="29"/>
      <c r="W130" s="30"/>
    </row>
    <row r="131" spans="1:23" x14ac:dyDescent="0.3">
      <c r="A131" s="29"/>
      <c r="W131" s="30"/>
    </row>
    <row r="132" spans="1:23" ht="15" thickBot="1" x14ac:dyDescent="0.35">
      <c r="A132" s="31"/>
      <c r="B132" s="32"/>
      <c r="C132" s="32"/>
      <c r="D132" s="32"/>
      <c r="E132" s="32"/>
      <c r="F132" s="32"/>
      <c r="G132" s="32"/>
      <c r="H132" s="32"/>
      <c r="I132" s="32"/>
      <c r="J132" s="32"/>
      <c r="K132" s="32"/>
      <c r="L132" s="32"/>
      <c r="M132" s="32"/>
      <c r="N132" s="32"/>
      <c r="O132" s="32"/>
      <c r="P132" s="32"/>
      <c r="Q132" s="32"/>
      <c r="R132" s="32"/>
      <c r="S132" s="32"/>
      <c r="T132" s="32"/>
      <c r="U132" s="32"/>
      <c r="V132" s="32"/>
      <c r="W132" s="33"/>
    </row>
  </sheetData>
  <sheetProtection algorithmName="SHA-512" hashValue="Etm6Kd0VO4iaQ/EgjjanRP6RLSyiaHyR5PXzEoM+RRrZ7MO1UHiwvfFa6/AnKEyyyg0eVwnUPbwgsSch1JW3gA==" saltValue="JHJtjD+gIEd/3SS2U3znyw==" spinCount="100000" sheet="1" objects="1" scenarios="1"/>
  <printOptions horizontalCentered="1" verticalCentered="1"/>
  <pageMargins left="0" right="0" top="0" bottom="0" header="0" footer="0"/>
  <pageSetup paperSize="9" fitToHeight="0" orientation="landscape" r:id="rId1"/>
  <headerFooter>
    <oddFooter>&amp;L_x000D_&amp;1#&amp;"Calibri"&amp;8&amp;K0000FF Internal</oddFooter>
  </headerFooter>
  <rowBreaks count="2" manualBreakCount="2">
    <brk id="53" min="1" max="13" man="1"/>
    <brk id="73" min="1" max="1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F8CB-8291-40ED-B95F-4B0D48E93E21}">
  <sheetPr>
    <pageSetUpPr fitToPage="1"/>
  </sheetPr>
  <dimension ref="A1:M277"/>
  <sheetViews>
    <sheetView showGridLines="0" zoomScale="70" zoomScaleNormal="70" workbookViewId="0">
      <selection activeCell="A2" sqref="A2"/>
    </sheetView>
  </sheetViews>
  <sheetFormatPr defaultRowHeight="14.4" x14ac:dyDescent="0.3"/>
  <sheetData>
    <row r="1" spans="1:13" x14ac:dyDescent="0.3">
      <c r="A1" s="25"/>
      <c r="B1" s="27"/>
      <c r="C1" s="27"/>
      <c r="D1" s="27"/>
      <c r="E1" s="27"/>
      <c r="F1" s="27"/>
      <c r="G1" s="27"/>
      <c r="H1" s="27"/>
      <c r="I1" s="27"/>
      <c r="J1" s="27"/>
      <c r="K1" s="27"/>
      <c r="L1" s="27"/>
      <c r="M1" s="28"/>
    </row>
    <row r="2" spans="1:13" ht="25.8" x14ac:dyDescent="0.5">
      <c r="A2" s="29"/>
      <c r="B2" s="36" t="s">
        <v>112</v>
      </c>
      <c r="M2" s="30"/>
    </row>
    <row r="3" spans="1:13" x14ac:dyDescent="0.3">
      <c r="A3" s="29"/>
      <c r="M3" s="30"/>
    </row>
    <row r="4" spans="1:13" x14ac:dyDescent="0.3">
      <c r="A4" s="29"/>
      <c r="M4" s="30"/>
    </row>
    <row r="5" spans="1:13" x14ac:dyDescent="0.3">
      <c r="A5" s="29"/>
      <c r="M5" s="30"/>
    </row>
    <row r="6" spans="1:13" x14ac:dyDescent="0.3">
      <c r="A6" s="29"/>
      <c r="M6" s="30"/>
    </row>
    <row r="7" spans="1:13" x14ac:dyDescent="0.3">
      <c r="A7" s="29"/>
      <c r="M7" s="30"/>
    </row>
    <row r="8" spans="1:13" x14ac:dyDescent="0.3">
      <c r="A8" s="29"/>
      <c r="M8" s="30"/>
    </row>
    <row r="9" spans="1:13" x14ac:dyDescent="0.3">
      <c r="A9" s="29"/>
      <c r="M9" s="30"/>
    </row>
    <row r="10" spans="1:13" x14ac:dyDescent="0.3">
      <c r="A10" s="29"/>
      <c r="M10" s="30"/>
    </row>
    <row r="11" spans="1:13" x14ac:dyDescent="0.3">
      <c r="A11" s="29"/>
      <c r="M11" s="30"/>
    </row>
    <row r="12" spans="1:13" x14ac:dyDescent="0.3">
      <c r="A12" s="29"/>
      <c r="M12" s="30"/>
    </row>
    <row r="13" spans="1:13" x14ac:dyDescent="0.3">
      <c r="A13" s="29"/>
      <c r="M13" s="30"/>
    </row>
    <row r="14" spans="1:13" x14ac:dyDescent="0.3">
      <c r="A14" s="29"/>
      <c r="M14" s="30"/>
    </row>
    <row r="15" spans="1:13" x14ac:dyDescent="0.3">
      <c r="A15" s="29"/>
      <c r="M15" s="30"/>
    </row>
    <row r="16" spans="1:13" x14ac:dyDescent="0.3">
      <c r="A16" s="29"/>
      <c r="M16" s="30"/>
    </row>
    <row r="17" spans="1:13" x14ac:dyDescent="0.3">
      <c r="A17" s="29"/>
      <c r="M17" s="30"/>
    </row>
    <row r="18" spans="1:13" x14ac:dyDescent="0.3">
      <c r="A18" s="29"/>
      <c r="M18" s="30"/>
    </row>
    <row r="19" spans="1:13" x14ac:dyDescent="0.3">
      <c r="A19" s="29"/>
      <c r="M19" s="30"/>
    </row>
    <row r="20" spans="1:13" x14ac:dyDescent="0.3">
      <c r="A20" s="29"/>
      <c r="M20" s="30"/>
    </row>
    <row r="21" spans="1:13" x14ac:dyDescent="0.3">
      <c r="A21" s="29"/>
      <c r="M21" s="30"/>
    </row>
    <row r="22" spans="1:13" x14ac:dyDescent="0.3">
      <c r="A22" s="29"/>
      <c r="M22" s="30"/>
    </row>
    <row r="23" spans="1:13" x14ac:dyDescent="0.3">
      <c r="A23" s="29"/>
      <c r="M23" s="30"/>
    </row>
    <row r="24" spans="1:13" x14ac:dyDescent="0.3">
      <c r="A24" s="29"/>
      <c r="M24" s="30"/>
    </row>
    <row r="25" spans="1:13" x14ac:dyDescent="0.3">
      <c r="A25" s="29"/>
      <c r="M25" s="30"/>
    </row>
    <row r="26" spans="1:13" x14ac:dyDescent="0.3">
      <c r="A26" s="29"/>
      <c r="M26" s="30"/>
    </row>
    <row r="27" spans="1:13" x14ac:dyDescent="0.3">
      <c r="A27" s="29"/>
      <c r="M27" s="30"/>
    </row>
    <row r="28" spans="1:13" x14ac:dyDescent="0.3">
      <c r="A28" s="29"/>
      <c r="M28" s="30"/>
    </row>
    <row r="29" spans="1:13" x14ac:dyDescent="0.3">
      <c r="A29" s="29"/>
      <c r="M29" s="30"/>
    </row>
    <row r="30" spans="1:13" x14ac:dyDescent="0.3">
      <c r="A30" s="29"/>
      <c r="M30" s="30"/>
    </row>
    <row r="31" spans="1:13" x14ac:dyDescent="0.3">
      <c r="A31" s="29"/>
      <c r="M31" s="30"/>
    </row>
    <row r="32" spans="1:13" x14ac:dyDescent="0.3">
      <c r="A32" s="29"/>
      <c r="M32" s="30"/>
    </row>
    <row r="33" spans="1:13" x14ac:dyDescent="0.3">
      <c r="A33" s="29"/>
      <c r="M33" s="30"/>
    </row>
    <row r="34" spans="1:13" x14ac:dyDescent="0.3">
      <c r="A34" s="29"/>
      <c r="M34" s="30"/>
    </row>
    <row r="35" spans="1:13" x14ac:dyDescent="0.3">
      <c r="A35" s="29"/>
      <c r="M35" s="30"/>
    </row>
    <row r="36" spans="1:13" x14ac:dyDescent="0.3">
      <c r="A36" s="29"/>
      <c r="M36" s="30"/>
    </row>
    <row r="37" spans="1:13" x14ac:dyDescent="0.3">
      <c r="A37" s="29"/>
      <c r="M37" s="30"/>
    </row>
    <row r="38" spans="1:13" x14ac:dyDescent="0.3">
      <c r="A38" s="29"/>
      <c r="M38" s="30"/>
    </row>
    <row r="39" spans="1:13" x14ac:dyDescent="0.3">
      <c r="A39" s="29"/>
      <c r="M39" s="30"/>
    </row>
    <row r="40" spans="1:13" x14ac:dyDescent="0.3">
      <c r="A40" s="29"/>
      <c r="M40" s="30"/>
    </row>
    <row r="41" spans="1:13" x14ac:dyDescent="0.3">
      <c r="A41" s="29"/>
      <c r="M41" s="30"/>
    </row>
    <row r="42" spans="1:13" x14ac:dyDescent="0.3">
      <c r="A42" s="29"/>
      <c r="M42" s="30"/>
    </row>
    <row r="43" spans="1:13" x14ac:dyDescent="0.3">
      <c r="A43" s="29"/>
      <c r="M43" s="30"/>
    </row>
    <row r="44" spans="1:13" x14ac:dyDescent="0.3">
      <c r="A44" s="29"/>
      <c r="M44" s="30"/>
    </row>
    <row r="45" spans="1:13" x14ac:dyDescent="0.3">
      <c r="A45" s="29"/>
      <c r="M45" s="30"/>
    </row>
    <row r="46" spans="1:13" x14ac:dyDescent="0.3">
      <c r="A46" s="29"/>
      <c r="M46" s="30"/>
    </row>
    <row r="47" spans="1:13" x14ac:dyDescent="0.3">
      <c r="A47" s="29"/>
      <c r="M47" s="30"/>
    </row>
    <row r="48" spans="1:13" x14ac:dyDescent="0.3">
      <c r="A48" s="29"/>
      <c r="M48" s="30"/>
    </row>
    <row r="49" spans="1:13" x14ac:dyDescent="0.3">
      <c r="A49" s="29"/>
      <c r="M49" s="30"/>
    </row>
    <row r="50" spans="1:13" x14ac:dyDescent="0.3">
      <c r="A50" s="29"/>
      <c r="M50" s="30"/>
    </row>
    <row r="51" spans="1:13" x14ac:dyDescent="0.3">
      <c r="A51" s="29"/>
      <c r="M51" s="30"/>
    </row>
    <row r="52" spans="1:13" x14ac:dyDescent="0.3">
      <c r="A52" s="29"/>
      <c r="M52" s="30"/>
    </row>
    <row r="53" spans="1:13" x14ac:dyDescent="0.3">
      <c r="A53" s="29"/>
      <c r="M53" s="30"/>
    </row>
    <row r="54" spans="1:13" x14ac:dyDescent="0.3">
      <c r="A54" s="29"/>
      <c r="M54" s="30"/>
    </row>
    <row r="55" spans="1:13" x14ac:dyDescent="0.3">
      <c r="A55" s="29"/>
      <c r="M55" s="30"/>
    </row>
    <row r="56" spans="1:13" x14ac:dyDescent="0.3">
      <c r="A56" s="29"/>
      <c r="M56" s="30"/>
    </row>
    <row r="57" spans="1:13" x14ac:dyDescent="0.3">
      <c r="A57" s="29"/>
      <c r="M57" s="30"/>
    </row>
    <row r="58" spans="1:13" x14ac:dyDescent="0.3">
      <c r="A58" s="29"/>
      <c r="M58" s="30"/>
    </row>
    <row r="59" spans="1:13" x14ac:dyDescent="0.3">
      <c r="A59" s="29"/>
      <c r="M59" s="30"/>
    </row>
    <row r="60" spans="1:13" x14ac:dyDescent="0.3">
      <c r="A60" s="29"/>
      <c r="M60" s="30"/>
    </row>
    <row r="61" spans="1:13" x14ac:dyDescent="0.3">
      <c r="A61" s="29"/>
      <c r="M61" s="30"/>
    </row>
    <row r="62" spans="1:13" x14ac:dyDescent="0.3">
      <c r="A62" s="29"/>
      <c r="M62" s="30"/>
    </row>
    <row r="63" spans="1:13" x14ac:dyDescent="0.3">
      <c r="A63" s="29"/>
      <c r="M63" s="30"/>
    </row>
    <row r="64" spans="1:13" x14ac:dyDescent="0.3">
      <c r="A64" s="29"/>
      <c r="M64" s="30"/>
    </row>
    <row r="65" spans="1:13" x14ac:dyDescent="0.3">
      <c r="A65" s="29"/>
      <c r="M65" s="30"/>
    </row>
    <row r="66" spans="1:13" x14ac:dyDescent="0.3">
      <c r="A66" s="29"/>
      <c r="M66" s="30"/>
    </row>
    <row r="67" spans="1:13" x14ac:dyDescent="0.3">
      <c r="A67" s="29"/>
      <c r="M67" s="30"/>
    </row>
    <row r="68" spans="1:13" x14ac:dyDescent="0.3">
      <c r="A68" s="29"/>
      <c r="M68" s="30"/>
    </row>
    <row r="69" spans="1:13" x14ac:dyDescent="0.3">
      <c r="A69" s="29"/>
      <c r="M69" s="30"/>
    </row>
    <row r="70" spans="1:13" ht="13.5" customHeight="1" x14ac:dyDescent="0.3">
      <c r="A70" s="29"/>
      <c r="M70" s="30"/>
    </row>
    <row r="71" spans="1:13" x14ac:dyDescent="0.3">
      <c r="A71" s="29"/>
      <c r="M71" s="30"/>
    </row>
    <row r="72" spans="1:13" x14ac:dyDescent="0.3">
      <c r="A72" s="29"/>
      <c r="M72" s="30"/>
    </row>
    <row r="73" spans="1:13" x14ac:dyDescent="0.3">
      <c r="A73" s="29"/>
      <c r="M73" s="30"/>
    </row>
    <row r="74" spans="1:13" x14ac:dyDescent="0.3">
      <c r="A74" s="29"/>
      <c r="M74" s="30"/>
    </row>
    <row r="75" spans="1:13" x14ac:dyDescent="0.3">
      <c r="A75" s="29"/>
      <c r="M75" s="30"/>
    </row>
    <row r="76" spans="1:13" ht="15" thickBot="1" x14ac:dyDescent="0.35">
      <c r="A76" s="31"/>
      <c r="B76" s="32"/>
      <c r="C76" s="32"/>
      <c r="D76" s="32"/>
      <c r="E76" s="32"/>
      <c r="F76" s="32"/>
      <c r="G76" s="32"/>
      <c r="H76" s="32"/>
      <c r="I76" s="32"/>
      <c r="J76" s="32"/>
      <c r="K76" s="32"/>
      <c r="L76" s="32"/>
      <c r="M76" s="33"/>
    </row>
    <row r="77" spans="1:13" x14ac:dyDescent="0.3">
      <c r="A77" s="25"/>
      <c r="B77" s="27"/>
      <c r="C77" s="27"/>
      <c r="D77" s="27"/>
      <c r="E77" s="27"/>
      <c r="F77" s="27"/>
      <c r="G77" s="27"/>
      <c r="H77" s="27"/>
      <c r="I77" s="27"/>
      <c r="J77" s="27"/>
      <c r="K77" s="27"/>
      <c r="L77" s="27"/>
      <c r="M77" s="28"/>
    </row>
    <row r="78" spans="1:13" ht="25.8" x14ac:dyDescent="0.5">
      <c r="A78" s="29"/>
      <c r="B78" s="36" t="s">
        <v>26</v>
      </c>
      <c r="M78" s="30"/>
    </row>
    <row r="79" spans="1:13" x14ac:dyDescent="0.3">
      <c r="A79" s="29"/>
      <c r="M79" s="30"/>
    </row>
    <row r="80" spans="1:13" x14ac:dyDescent="0.3">
      <c r="A80" s="29"/>
      <c r="M80" s="30"/>
    </row>
    <row r="81" spans="1:13" x14ac:dyDescent="0.3">
      <c r="A81" s="29"/>
      <c r="M81" s="30"/>
    </row>
    <row r="82" spans="1:13" x14ac:dyDescent="0.3">
      <c r="A82" s="29"/>
      <c r="M82" s="30"/>
    </row>
    <row r="83" spans="1:13" x14ac:dyDescent="0.3">
      <c r="A83" s="29"/>
      <c r="M83" s="30"/>
    </row>
    <row r="84" spans="1:13" x14ac:dyDescent="0.3">
      <c r="A84" s="29"/>
      <c r="M84" s="30"/>
    </row>
    <row r="85" spans="1:13" x14ac:dyDescent="0.3">
      <c r="A85" s="29"/>
      <c r="M85" s="30"/>
    </row>
    <row r="86" spans="1:13" x14ac:dyDescent="0.3">
      <c r="A86" s="29"/>
      <c r="M86" s="30"/>
    </row>
    <row r="87" spans="1:13" x14ac:dyDescent="0.3">
      <c r="A87" s="29"/>
      <c r="M87" s="30"/>
    </row>
    <row r="88" spans="1:13" x14ac:dyDescent="0.3">
      <c r="A88" s="29"/>
      <c r="M88" s="30"/>
    </row>
    <row r="89" spans="1:13" x14ac:dyDescent="0.3">
      <c r="A89" s="29"/>
      <c r="M89" s="30"/>
    </row>
    <row r="90" spans="1:13" x14ac:dyDescent="0.3">
      <c r="A90" s="29"/>
      <c r="M90" s="30"/>
    </row>
    <row r="91" spans="1:13" x14ac:dyDescent="0.3">
      <c r="A91" s="29"/>
      <c r="M91" s="30"/>
    </row>
    <row r="92" spans="1:13" x14ac:dyDescent="0.3">
      <c r="A92" s="29"/>
      <c r="M92" s="30"/>
    </row>
    <row r="93" spans="1:13" x14ac:dyDescent="0.3">
      <c r="A93" s="29"/>
      <c r="M93" s="30"/>
    </row>
    <row r="94" spans="1:13" x14ac:dyDescent="0.3">
      <c r="A94" s="29"/>
      <c r="M94" s="30"/>
    </row>
    <row r="95" spans="1:13" x14ac:dyDescent="0.3">
      <c r="A95" s="29"/>
      <c r="M95" s="30"/>
    </row>
    <row r="96" spans="1:13" x14ac:dyDescent="0.3">
      <c r="A96" s="29"/>
      <c r="M96" s="30"/>
    </row>
    <row r="97" spans="1:13" x14ac:dyDescent="0.3">
      <c r="A97" s="29"/>
      <c r="M97" s="30"/>
    </row>
    <row r="98" spans="1:13" x14ac:dyDescent="0.3">
      <c r="A98" s="29"/>
      <c r="M98" s="30"/>
    </row>
    <row r="99" spans="1:13" x14ac:dyDescent="0.3">
      <c r="A99" s="29"/>
      <c r="M99" s="30"/>
    </row>
    <row r="100" spans="1:13" x14ac:dyDescent="0.3">
      <c r="A100" s="29"/>
      <c r="M100" s="30"/>
    </row>
    <row r="101" spans="1:13" x14ac:dyDescent="0.3">
      <c r="A101" s="29"/>
      <c r="M101" s="30"/>
    </row>
    <row r="102" spans="1:13" x14ac:dyDescent="0.3">
      <c r="A102" s="29"/>
      <c r="M102" s="30"/>
    </row>
    <row r="103" spans="1:13" x14ac:dyDescent="0.3">
      <c r="A103" s="29"/>
      <c r="M103" s="30"/>
    </row>
    <row r="104" spans="1:13" ht="278.25" customHeight="1" thickBot="1" x14ac:dyDescent="0.35">
      <c r="A104" s="31"/>
      <c r="B104" s="32"/>
      <c r="C104" s="32"/>
      <c r="D104" s="32"/>
      <c r="E104" s="32"/>
      <c r="F104" s="32"/>
      <c r="G104" s="32"/>
      <c r="H104" s="32"/>
      <c r="I104" s="32"/>
      <c r="J104" s="32"/>
      <c r="K104" s="32"/>
      <c r="L104" s="32"/>
      <c r="M104" s="33"/>
    </row>
    <row r="105" spans="1:13" ht="25.8" x14ac:dyDescent="0.5">
      <c r="A105" s="25"/>
      <c r="B105" s="26" t="s">
        <v>133</v>
      </c>
      <c r="C105" s="27"/>
      <c r="D105" s="27"/>
      <c r="E105" s="27"/>
      <c r="F105" s="27"/>
      <c r="G105" s="27"/>
      <c r="H105" s="27"/>
      <c r="I105" s="27"/>
      <c r="J105" s="27"/>
      <c r="K105" s="27"/>
      <c r="L105" s="27"/>
      <c r="M105" s="28"/>
    </row>
    <row r="106" spans="1:13" ht="409.5" customHeight="1" x14ac:dyDescent="0.3">
      <c r="A106" s="29"/>
      <c r="M106" s="30"/>
    </row>
    <row r="107" spans="1:13" ht="204.75" customHeight="1" x14ac:dyDescent="0.3">
      <c r="A107" s="29"/>
      <c r="M107" s="30"/>
    </row>
    <row r="108" spans="1:13" x14ac:dyDescent="0.3">
      <c r="A108" s="29"/>
      <c r="M108" s="30"/>
    </row>
    <row r="109" spans="1:13" x14ac:dyDescent="0.3">
      <c r="A109" s="29"/>
      <c r="M109" s="30"/>
    </row>
    <row r="110" spans="1:13" x14ac:dyDescent="0.3">
      <c r="A110" s="29"/>
      <c r="M110" s="30"/>
    </row>
    <row r="111" spans="1:13" x14ac:dyDescent="0.3">
      <c r="A111" s="29"/>
      <c r="M111" s="30"/>
    </row>
    <row r="112" spans="1:13" x14ac:dyDescent="0.3">
      <c r="A112" s="29"/>
      <c r="M112" s="30"/>
    </row>
    <row r="113" spans="1:13" x14ac:dyDescent="0.3">
      <c r="A113" s="29"/>
      <c r="M113" s="30"/>
    </row>
    <row r="114" spans="1:13" x14ac:dyDescent="0.3">
      <c r="A114" s="29"/>
      <c r="M114" s="30"/>
    </row>
    <row r="115" spans="1:13" x14ac:dyDescent="0.3">
      <c r="A115" s="29"/>
      <c r="M115" s="30"/>
    </row>
    <row r="116" spans="1:13" x14ac:dyDescent="0.3">
      <c r="A116" s="29"/>
      <c r="M116" s="30"/>
    </row>
    <row r="117" spans="1:13" x14ac:dyDescent="0.3">
      <c r="A117" s="29"/>
      <c r="M117" s="30"/>
    </row>
    <row r="118" spans="1:13" x14ac:dyDescent="0.3">
      <c r="A118" s="29"/>
      <c r="M118" s="30"/>
    </row>
    <row r="119" spans="1:13" x14ac:dyDescent="0.3">
      <c r="A119" s="29"/>
      <c r="M119" s="30"/>
    </row>
    <row r="120" spans="1:13" x14ac:dyDescent="0.3">
      <c r="A120" s="29"/>
      <c r="M120" s="30"/>
    </row>
    <row r="121" spans="1:13" x14ac:dyDescent="0.3">
      <c r="A121" s="29"/>
      <c r="M121" s="30"/>
    </row>
    <row r="122" spans="1:13" x14ac:dyDescent="0.3">
      <c r="A122" s="29"/>
      <c r="M122" s="30"/>
    </row>
    <row r="123" spans="1:13" x14ac:dyDescent="0.3">
      <c r="A123" s="29"/>
      <c r="M123" s="30"/>
    </row>
    <row r="124" spans="1:13" x14ac:dyDescent="0.3">
      <c r="A124" s="29"/>
      <c r="M124" s="30"/>
    </row>
    <row r="125" spans="1:13" x14ac:dyDescent="0.3">
      <c r="A125" s="29"/>
      <c r="M125" s="30"/>
    </row>
    <row r="126" spans="1:13" x14ac:dyDescent="0.3">
      <c r="A126" s="29"/>
      <c r="M126" s="30"/>
    </row>
    <row r="127" spans="1:13" x14ac:dyDescent="0.3">
      <c r="A127" s="29"/>
      <c r="M127" s="30"/>
    </row>
    <row r="128" spans="1:13" x14ac:dyDescent="0.3">
      <c r="A128" s="29"/>
      <c r="M128" s="30"/>
    </row>
    <row r="129" spans="1:13" x14ac:dyDescent="0.3">
      <c r="A129" s="29"/>
      <c r="M129" s="30"/>
    </row>
    <row r="130" spans="1:13" x14ac:dyDescent="0.3">
      <c r="A130" s="29"/>
      <c r="M130" s="30"/>
    </row>
    <row r="131" spans="1:13" x14ac:dyDescent="0.3">
      <c r="A131" s="29"/>
      <c r="M131" s="30"/>
    </row>
    <row r="132" spans="1:13" x14ac:dyDescent="0.3">
      <c r="A132" s="29"/>
      <c r="M132" s="30"/>
    </row>
    <row r="133" spans="1:13" x14ac:dyDescent="0.3">
      <c r="A133" s="29"/>
      <c r="M133" s="30"/>
    </row>
    <row r="134" spans="1:13" x14ac:dyDescent="0.3">
      <c r="A134" s="29"/>
      <c r="M134" s="30"/>
    </row>
    <row r="135" spans="1:13" ht="324" customHeight="1" x14ac:dyDescent="0.3">
      <c r="A135" s="29"/>
      <c r="M135" s="30"/>
    </row>
    <row r="136" spans="1:13" ht="67.8" customHeight="1" x14ac:dyDescent="0.3">
      <c r="A136" s="29"/>
      <c r="M136" s="30"/>
    </row>
    <row r="137" spans="1:13" ht="275.25" customHeight="1" thickBot="1" x14ac:dyDescent="0.35">
      <c r="A137" s="31"/>
      <c r="B137" s="32"/>
      <c r="C137" s="32"/>
      <c r="D137" s="32"/>
      <c r="E137" s="32"/>
      <c r="F137" s="32"/>
      <c r="G137" s="32"/>
      <c r="H137" s="32"/>
      <c r="I137" s="32"/>
      <c r="J137" s="32"/>
      <c r="K137" s="32"/>
      <c r="L137" s="32"/>
      <c r="M137" s="33"/>
    </row>
    <row r="138" spans="1:13" ht="30.6" customHeight="1" x14ac:dyDescent="0.5">
      <c r="A138" s="168"/>
      <c r="B138" s="167" t="s">
        <v>179</v>
      </c>
      <c r="C138" s="168"/>
      <c r="D138" s="168"/>
      <c r="E138" s="168"/>
      <c r="F138" s="168"/>
      <c r="G138" s="168"/>
      <c r="H138" s="168"/>
      <c r="I138" s="168"/>
      <c r="J138" s="168"/>
      <c r="K138" s="168"/>
      <c r="L138" s="168"/>
      <c r="M138" s="169"/>
    </row>
    <row r="139" spans="1:13" ht="275.25" customHeight="1" x14ac:dyDescent="0.3">
      <c r="A139" s="29"/>
      <c r="M139" s="30"/>
    </row>
    <row r="140" spans="1:13" ht="275.25" customHeight="1" x14ac:dyDescent="0.3">
      <c r="A140" s="29"/>
      <c r="M140" s="30"/>
    </row>
    <row r="141" spans="1:13" ht="275.25" customHeight="1" x14ac:dyDescent="0.3">
      <c r="A141" s="29"/>
      <c r="M141" s="30"/>
    </row>
    <row r="142" spans="1:13" ht="275.25" customHeight="1" x14ac:dyDescent="0.3">
      <c r="A142" s="29"/>
      <c r="M142" s="30"/>
    </row>
    <row r="143" spans="1:13" ht="220.8" customHeight="1" thickBot="1" x14ac:dyDescent="0.35">
      <c r="A143" s="29"/>
      <c r="M143" s="30"/>
    </row>
    <row r="144" spans="1:13" x14ac:dyDescent="0.3">
      <c r="A144" s="25"/>
      <c r="B144" s="27"/>
      <c r="C144" s="27"/>
      <c r="D144" s="27"/>
      <c r="E144" s="27"/>
      <c r="F144" s="27"/>
      <c r="G144" s="27"/>
      <c r="H144" s="27"/>
      <c r="I144" s="27"/>
      <c r="J144" s="27"/>
      <c r="K144" s="27"/>
      <c r="L144" s="27"/>
      <c r="M144" s="28"/>
    </row>
    <row r="145" spans="1:13" ht="41.25" customHeight="1" x14ac:dyDescent="0.5">
      <c r="A145" s="29"/>
      <c r="B145" s="34" t="s">
        <v>27</v>
      </c>
      <c r="M145" s="30"/>
    </row>
    <row r="146" spans="1:13" x14ac:dyDescent="0.3">
      <c r="A146" s="29"/>
      <c r="M146" s="30"/>
    </row>
    <row r="147" spans="1:13" ht="383.25" customHeight="1" x14ac:dyDescent="0.3">
      <c r="A147" s="29"/>
      <c r="M147" s="30"/>
    </row>
    <row r="148" spans="1:13" ht="383.25" customHeight="1" x14ac:dyDescent="0.3">
      <c r="A148" s="29"/>
      <c r="M148" s="30"/>
    </row>
    <row r="149" spans="1:13" ht="409.5" customHeight="1" thickBot="1" x14ac:dyDescent="0.35">
      <c r="A149" s="29"/>
      <c r="M149" s="30"/>
    </row>
    <row r="150" spans="1:13" x14ac:dyDescent="0.3">
      <c r="A150" s="25"/>
      <c r="B150" s="27"/>
      <c r="C150" s="27"/>
      <c r="D150" s="27"/>
      <c r="E150" s="27"/>
      <c r="F150" s="27"/>
      <c r="G150" s="27"/>
      <c r="H150" s="27"/>
      <c r="I150" s="27"/>
      <c r="J150" s="27"/>
      <c r="K150" s="27"/>
      <c r="L150" s="27"/>
      <c r="M150" s="28"/>
    </row>
    <row r="151" spans="1:13" ht="25.8" x14ac:dyDescent="0.5">
      <c r="A151" s="29"/>
      <c r="B151" s="34" t="s">
        <v>25</v>
      </c>
      <c r="M151" s="30"/>
    </row>
    <row r="152" spans="1:13" x14ac:dyDescent="0.3">
      <c r="A152" s="29"/>
      <c r="M152" s="30"/>
    </row>
    <row r="153" spans="1:13" x14ac:dyDescent="0.3">
      <c r="A153" s="29"/>
      <c r="M153" s="30"/>
    </row>
    <row r="154" spans="1:13" x14ac:dyDescent="0.3">
      <c r="A154" s="29"/>
      <c r="M154" s="30"/>
    </row>
    <row r="155" spans="1:13" x14ac:dyDescent="0.3">
      <c r="A155" s="29"/>
      <c r="M155" s="30"/>
    </row>
    <row r="156" spans="1:13" x14ac:dyDescent="0.3">
      <c r="A156" s="29"/>
      <c r="M156" s="30"/>
    </row>
    <row r="157" spans="1:13" x14ac:dyDescent="0.3">
      <c r="A157" s="29"/>
      <c r="M157" s="30"/>
    </row>
    <row r="158" spans="1:13" x14ac:dyDescent="0.3">
      <c r="A158" s="29"/>
      <c r="M158" s="30"/>
    </row>
    <row r="159" spans="1:13" x14ac:dyDescent="0.3">
      <c r="A159" s="29"/>
      <c r="M159" s="30"/>
    </row>
    <row r="160" spans="1:13" x14ac:dyDescent="0.3">
      <c r="A160" s="29"/>
      <c r="M160" s="30"/>
    </row>
    <row r="161" spans="1:13" x14ac:dyDescent="0.3">
      <c r="A161" s="29"/>
      <c r="M161" s="30"/>
    </row>
    <row r="162" spans="1:13" x14ac:dyDescent="0.3">
      <c r="A162" s="29"/>
      <c r="M162" s="30"/>
    </row>
    <row r="163" spans="1:13" x14ac:dyDescent="0.3">
      <c r="A163" s="29"/>
      <c r="M163" s="30"/>
    </row>
    <row r="164" spans="1:13" x14ac:dyDescent="0.3">
      <c r="A164" s="29"/>
      <c r="M164" s="30"/>
    </row>
    <row r="165" spans="1:13" x14ac:dyDescent="0.3">
      <c r="A165" s="29"/>
      <c r="M165" s="30"/>
    </row>
    <row r="166" spans="1:13" x14ac:dyDescent="0.3">
      <c r="A166" s="29"/>
      <c r="M166" s="30"/>
    </row>
    <row r="167" spans="1:13" x14ac:dyDescent="0.3">
      <c r="A167" s="29"/>
      <c r="M167" s="30"/>
    </row>
    <row r="168" spans="1:13" x14ac:dyDescent="0.3">
      <c r="A168" s="29"/>
      <c r="M168" s="30"/>
    </row>
    <row r="169" spans="1:13" x14ac:dyDescent="0.3">
      <c r="A169" s="29"/>
      <c r="M169" s="30"/>
    </row>
    <row r="170" spans="1:13" x14ac:dyDescent="0.3">
      <c r="A170" s="29"/>
      <c r="M170" s="30"/>
    </row>
    <row r="171" spans="1:13" x14ac:dyDescent="0.3">
      <c r="A171" s="29"/>
      <c r="M171" s="30"/>
    </row>
    <row r="172" spans="1:13" x14ac:dyDescent="0.3">
      <c r="A172" s="29"/>
      <c r="M172" s="30"/>
    </row>
    <row r="173" spans="1:13" x14ac:dyDescent="0.3">
      <c r="A173" s="29"/>
      <c r="M173" s="30"/>
    </row>
    <row r="174" spans="1:13" x14ac:dyDescent="0.3">
      <c r="A174" s="29"/>
      <c r="M174" s="30"/>
    </row>
    <row r="175" spans="1:13" x14ac:dyDescent="0.3">
      <c r="A175" s="29"/>
      <c r="M175" s="30"/>
    </row>
    <row r="176" spans="1:13" x14ac:dyDescent="0.3">
      <c r="A176" s="29"/>
      <c r="M176" s="30"/>
    </row>
    <row r="177" spans="1:13" x14ac:dyDescent="0.3">
      <c r="A177" s="29"/>
      <c r="M177" s="30"/>
    </row>
    <row r="178" spans="1:13" ht="25.8" x14ac:dyDescent="0.5">
      <c r="A178" s="29"/>
      <c r="B178" s="35"/>
      <c r="M178" s="30"/>
    </row>
    <row r="179" spans="1:13" x14ac:dyDescent="0.3">
      <c r="A179" s="29"/>
      <c r="M179" s="30"/>
    </row>
    <row r="180" spans="1:13" x14ac:dyDescent="0.3">
      <c r="A180" s="29"/>
      <c r="M180" s="30"/>
    </row>
    <row r="181" spans="1:13" x14ac:dyDescent="0.3">
      <c r="A181" s="29"/>
      <c r="M181" s="30"/>
    </row>
    <row r="182" spans="1:13" x14ac:dyDescent="0.3">
      <c r="A182" s="29"/>
      <c r="M182" s="30"/>
    </row>
    <row r="183" spans="1:13" x14ac:dyDescent="0.3">
      <c r="A183" s="29"/>
      <c r="M183" s="30"/>
    </row>
    <row r="184" spans="1:13" x14ac:dyDescent="0.3">
      <c r="A184" s="29"/>
      <c r="M184" s="30"/>
    </row>
    <row r="185" spans="1:13" x14ac:dyDescent="0.3">
      <c r="A185" s="29"/>
      <c r="M185" s="30"/>
    </row>
    <row r="186" spans="1:13" x14ac:dyDescent="0.3">
      <c r="A186" s="29"/>
      <c r="M186" s="30"/>
    </row>
    <row r="187" spans="1:13" x14ac:dyDescent="0.3">
      <c r="A187" s="29"/>
      <c r="M187" s="30"/>
    </row>
    <row r="188" spans="1:13" x14ac:dyDescent="0.3">
      <c r="A188" s="29"/>
      <c r="M188" s="30"/>
    </row>
    <row r="189" spans="1:13" x14ac:dyDescent="0.3">
      <c r="A189" s="29"/>
      <c r="M189" s="30"/>
    </row>
    <row r="190" spans="1:13" x14ac:dyDescent="0.3">
      <c r="A190" s="29"/>
      <c r="M190" s="30"/>
    </row>
    <row r="191" spans="1:13" x14ac:dyDescent="0.3">
      <c r="A191" s="29"/>
      <c r="M191" s="30"/>
    </row>
    <row r="192" spans="1:13" x14ac:dyDescent="0.3">
      <c r="A192" s="29"/>
      <c r="M192" s="30"/>
    </row>
    <row r="193" spans="1:13" x14ac:dyDescent="0.3">
      <c r="A193" s="29"/>
      <c r="M193" s="30"/>
    </row>
    <row r="194" spans="1:13" x14ac:dyDescent="0.3">
      <c r="A194" s="29"/>
      <c r="M194" s="30"/>
    </row>
    <row r="195" spans="1:13" x14ac:dyDescent="0.3">
      <c r="A195" s="29"/>
      <c r="M195" s="30"/>
    </row>
    <row r="196" spans="1:13" x14ac:dyDescent="0.3">
      <c r="A196" s="29"/>
      <c r="M196" s="30"/>
    </row>
    <row r="197" spans="1:13" x14ac:dyDescent="0.3">
      <c r="A197" s="29"/>
      <c r="M197" s="30"/>
    </row>
    <row r="198" spans="1:13" x14ac:dyDescent="0.3">
      <c r="A198" s="29"/>
      <c r="M198" s="30"/>
    </row>
    <row r="199" spans="1:13" x14ac:dyDescent="0.3">
      <c r="A199" s="29"/>
      <c r="M199" s="30"/>
    </row>
    <row r="200" spans="1:13" x14ac:dyDescent="0.3">
      <c r="A200" s="29"/>
      <c r="M200" s="30"/>
    </row>
    <row r="201" spans="1:13" x14ac:dyDescent="0.3">
      <c r="A201" s="29"/>
      <c r="M201" s="30"/>
    </row>
    <row r="202" spans="1:13" x14ac:dyDescent="0.3">
      <c r="A202" s="29"/>
      <c r="M202" s="30"/>
    </row>
    <row r="203" spans="1:13" x14ac:dyDescent="0.3">
      <c r="A203" s="29"/>
      <c r="M203" s="30"/>
    </row>
    <row r="204" spans="1:13" x14ac:dyDescent="0.3">
      <c r="A204" s="29"/>
      <c r="M204" s="30"/>
    </row>
    <row r="205" spans="1:13" x14ac:dyDescent="0.3">
      <c r="A205" s="29"/>
      <c r="M205" s="30"/>
    </row>
    <row r="206" spans="1:13" x14ac:dyDescent="0.3">
      <c r="A206" s="29"/>
      <c r="M206" s="30"/>
    </row>
    <row r="207" spans="1:13" x14ac:dyDescent="0.3">
      <c r="A207" s="29"/>
      <c r="M207" s="30"/>
    </row>
    <row r="208" spans="1:13" x14ac:dyDescent="0.3">
      <c r="A208" s="29"/>
      <c r="M208" s="30"/>
    </row>
    <row r="209" spans="1:13" x14ac:dyDescent="0.3">
      <c r="A209" s="29"/>
      <c r="M209" s="30"/>
    </row>
    <row r="210" spans="1:13" x14ac:dyDescent="0.3">
      <c r="A210" s="29"/>
      <c r="M210" s="30"/>
    </row>
    <row r="211" spans="1:13" x14ac:dyDescent="0.3">
      <c r="A211" s="29"/>
      <c r="M211" s="30"/>
    </row>
    <row r="212" spans="1:13" x14ac:dyDescent="0.3">
      <c r="A212" s="29"/>
      <c r="M212" s="30"/>
    </row>
    <row r="213" spans="1:13" x14ac:dyDescent="0.3">
      <c r="A213" s="29"/>
      <c r="M213" s="30"/>
    </row>
    <row r="214" spans="1:13" x14ac:dyDescent="0.3">
      <c r="A214" s="29"/>
      <c r="M214" s="30"/>
    </row>
    <row r="215" spans="1:13" x14ac:dyDescent="0.3">
      <c r="A215" s="29"/>
      <c r="M215" s="30"/>
    </row>
    <row r="216" spans="1:13" x14ac:dyDescent="0.3">
      <c r="A216" s="29"/>
      <c r="M216" s="30"/>
    </row>
    <row r="217" spans="1:13" x14ac:dyDescent="0.3">
      <c r="A217" s="29"/>
      <c r="M217" s="30"/>
    </row>
    <row r="218" spans="1:13" x14ac:dyDescent="0.3">
      <c r="A218" s="29"/>
      <c r="M218" s="30"/>
    </row>
    <row r="219" spans="1:13" x14ac:dyDescent="0.3">
      <c r="A219" s="29"/>
      <c r="M219" s="30"/>
    </row>
    <row r="220" spans="1:13" x14ac:dyDescent="0.3">
      <c r="A220" s="29"/>
      <c r="M220" s="30"/>
    </row>
    <row r="221" spans="1:13" x14ac:dyDescent="0.3">
      <c r="A221" s="29"/>
      <c r="M221" s="30"/>
    </row>
    <row r="222" spans="1:13" x14ac:dyDescent="0.3">
      <c r="A222" s="29"/>
      <c r="M222" s="30"/>
    </row>
    <row r="223" spans="1:13" x14ac:dyDescent="0.3">
      <c r="A223" s="29"/>
      <c r="M223" s="30"/>
    </row>
    <row r="224" spans="1:13" x14ac:dyDescent="0.3">
      <c r="A224" s="29"/>
      <c r="M224" s="30"/>
    </row>
    <row r="225" spans="1:13" x14ac:dyDescent="0.3">
      <c r="A225" s="29"/>
      <c r="M225" s="30"/>
    </row>
    <row r="226" spans="1:13" x14ac:dyDescent="0.3">
      <c r="A226" s="29"/>
      <c r="M226" s="30"/>
    </row>
    <row r="227" spans="1:13" x14ac:dyDescent="0.3">
      <c r="A227" s="29"/>
      <c r="M227" s="30"/>
    </row>
    <row r="228" spans="1:13" x14ac:dyDescent="0.3">
      <c r="A228" s="29"/>
      <c r="M228" s="30"/>
    </row>
    <row r="229" spans="1:13" x14ac:dyDescent="0.3">
      <c r="A229" s="29"/>
      <c r="M229" s="30"/>
    </row>
    <row r="230" spans="1:13" x14ac:dyDescent="0.3">
      <c r="A230" s="29"/>
      <c r="M230" s="30"/>
    </row>
    <row r="231" spans="1:13" x14ac:dyDescent="0.3">
      <c r="A231" s="29"/>
      <c r="M231" s="30"/>
    </row>
    <row r="232" spans="1:13" x14ac:dyDescent="0.3">
      <c r="A232" s="29"/>
      <c r="M232" s="30"/>
    </row>
    <row r="233" spans="1:13" x14ac:dyDescent="0.3">
      <c r="A233" s="29"/>
      <c r="M233" s="30"/>
    </row>
    <row r="234" spans="1:13" x14ac:dyDescent="0.3">
      <c r="A234" s="29"/>
      <c r="M234" s="30"/>
    </row>
    <row r="235" spans="1:13" x14ac:dyDescent="0.3">
      <c r="A235" s="29"/>
      <c r="M235" s="30"/>
    </row>
    <row r="236" spans="1:13" x14ac:dyDescent="0.3">
      <c r="A236" s="29"/>
      <c r="M236" s="30"/>
    </row>
    <row r="237" spans="1:13" x14ac:dyDescent="0.3">
      <c r="A237" s="29"/>
      <c r="M237" s="30"/>
    </row>
    <row r="238" spans="1:13" x14ac:dyDescent="0.3">
      <c r="A238" s="29"/>
      <c r="M238" s="30"/>
    </row>
    <row r="239" spans="1:13" x14ac:dyDescent="0.3">
      <c r="A239" s="29"/>
      <c r="M239" s="30"/>
    </row>
    <row r="240" spans="1:13" x14ac:dyDescent="0.3">
      <c r="A240" s="29"/>
      <c r="M240" s="30"/>
    </row>
    <row r="241" spans="1:13" x14ac:dyDescent="0.3">
      <c r="A241" s="29"/>
      <c r="M241" s="30"/>
    </row>
    <row r="242" spans="1:13" x14ac:dyDescent="0.3">
      <c r="A242" s="29"/>
      <c r="M242" s="30"/>
    </row>
    <row r="243" spans="1:13" x14ac:dyDescent="0.3">
      <c r="A243" s="29"/>
      <c r="M243" s="30"/>
    </row>
    <row r="244" spans="1:13" x14ac:dyDescent="0.3">
      <c r="A244" s="29"/>
      <c r="M244" s="30"/>
    </row>
    <row r="245" spans="1:13" x14ac:dyDescent="0.3">
      <c r="A245" s="29"/>
      <c r="M245" s="30"/>
    </row>
    <row r="246" spans="1:13" x14ac:dyDescent="0.3">
      <c r="A246" s="29"/>
      <c r="M246" s="30"/>
    </row>
    <row r="247" spans="1:13" x14ac:dyDescent="0.3">
      <c r="A247" s="29"/>
      <c r="M247" s="30"/>
    </row>
    <row r="248" spans="1:13" x14ac:dyDescent="0.3">
      <c r="A248" s="29"/>
      <c r="M248" s="30"/>
    </row>
    <row r="249" spans="1:13" x14ac:dyDescent="0.3">
      <c r="A249" s="29"/>
      <c r="M249" s="30"/>
    </row>
    <row r="250" spans="1:13" x14ac:dyDescent="0.3">
      <c r="A250" s="29"/>
      <c r="M250" s="30"/>
    </row>
    <row r="251" spans="1:13" x14ac:dyDescent="0.3">
      <c r="A251" s="29"/>
      <c r="M251" s="30"/>
    </row>
    <row r="252" spans="1:13" x14ac:dyDescent="0.3">
      <c r="A252" s="29"/>
      <c r="M252" s="30"/>
    </row>
    <row r="253" spans="1:13" x14ac:dyDescent="0.3">
      <c r="A253" s="29"/>
      <c r="M253" s="30"/>
    </row>
    <row r="254" spans="1:13" x14ac:dyDescent="0.3">
      <c r="A254" s="29"/>
      <c r="M254" s="30"/>
    </row>
    <row r="255" spans="1:13" x14ac:dyDescent="0.3">
      <c r="A255" s="29"/>
      <c r="M255" s="30"/>
    </row>
    <row r="256" spans="1:13" x14ac:dyDescent="0.3">
      <c r="A256" s="29"/>
      <c r="M256" s="30"/>
    </row>
    <row r="257" spans="1:13" x14ac:dyDescent="0.3">
      <c r="A257" s="29"/>
      <c r="M257" s="30"/>
    </row>
    <row r="258" spans="1:13" x14ac:dyDescent="0.3">
      <c r="A258" s="29"/>
      <c r="M258" s="30"/>
    </row>
    <row r="259" spans="1:13" x14ac:dyDescent="0.3">
      <c r="A259" s="29"/>
      <c r="M259" s="30"/>
    </row>
    <row r="260" spans="1:13" x14ac:dyDescent="0.3">
      <c r="A260" s="29"/>
      <c r="M260" s="30"/>
    </row>
    <row r="261" spans="1:13" x14ac:dyDescent="0.3">
      <c r="A261" s="29"/>
      <c r="M261" s="30"/>
    </row>
    <row r="262" spans="1:13" x14ac:dyDescent="0.3">
      <c r="A262" s="29"/>
      <c r="M262" s="30"/>
    </row>
    <row r="263" spans="1:13" x14ac:dyDescent="0.3">
      <c r="A263" s="29"/>
      <c r="M263" s="30"/>
    </row>
    <row r="264" spans="1:13" x14ac:dyDescent="0.3">
      <c r="A264" s="29"/>
      <c r="M264" s="30"/>
    </row>
    <row r="265" spans="1:13" x14ac:dyDescent="0.3">
      <c r="A265" s="29"/>
      <c r="M265" s="30"/>
    </row>
    <row r="266" spans="1:13" x14ac:dyDescent="0.3">
      <c r="A266" s="29"/>
      <c r="M266" s="30"/>
    </row>
    <row r="267" spans="1:13" x14ac:dyDescent="0.3">
      <c r="A267" s="29"/>
      <c r="M267" s="30"/>
    </row>
    <row r="268" spans="1:13" x14ac:dyDescent="0.3">
      <c r="A268" s="29"/>
      <c r="M268" s="30"/>
    </row>
    <row r="269" spans="1:13" x14ac:dyDescent="0.3">
      <c r="A269" s="29"/>
      <c r="M269" s="30"/>
    </row>
    <row r="270" spans="1:13" x14ac:dyDescent="0.3">
      <c r="A270" s="29"/>
      <c r="M270" s="30"/>
    </row>
    <row r="271" spans="1:13" x14ac:dyDescent="0.3">
      <c r="A271" s="29"/>
      <c r="M271" s="30"/>
    </row>
    <row r="272" spans="1:13" x14ac:dyDescent="0.3">
      <c r="A272" s="29"/>
      <c r="M272" s="30"/>
    </row>
    <row r="273" spans="1:13" x14ac:dyDescent="0.3">
      <c r="A273" s="29"/>
      <c r="M273" s="30"/>
    </row>
    <row r="274" spans="1:13" x14ac:dyDescent="0.3">
      <c r="A274" s="29"/>
      <c r="M274" s="30"/>
    </row>
    <row r="275" spans="1:13" x14ac:dyDescent="0.3">
      <c r="A275" s="29"/>
      <c r="M275" s="30"/>
    </row>
    <row r="276" spans="1:13" x14ac:dyDescent="0.3">
      <c r="A276" s="29"/>
      <c r="M276" s="30"/>
    </row>
    <row r="277" spans="1:13" ht="15" thickBot="1" x14ac:dyDescent="0.35">
      <c r="A277" s="31"/>
      <c r="B277" s="32"/>
      <c r="C277" s="32"/>
      <c r="D277" s="32"/>
      <c r="E277" s="32"/>
      <c r="F277" s="32"/>
      <c r="G277" s="32"/>
      <c r="H277" s="32"/>
      <c r="I277" s="32"/>
      <c r="J277" s="32"/>
      <c r="K277" s="32"/>
      <c r="L277" s="32"/>
      <c r="M277" s="33"/>
    </row>
  </sheetData>
  <sheetProtection algorithmName="SHA-512" hashValue="ZlBASPqkhwoyvNp2nzetmj2tEsiOLcLgjzD1sYhWGQ5Gm10xfL0rVbONh/SMxWbhCdUexvSb0kORVubinHQjEQ==" saltValue="HN9YdL2gKEekm2KwrjLaSQ==" spinCount="100000" sheet="1" objects="1" scenarios="1"/>
  <printOptions horizontalCentered="1" verticalCentered="1"/>
  <pageMargins left="0" right="0" top="0" bottom="0" header="0" footer="0"/>
  <pageSetup paperSize="9" fitToHeight="0" orientation="landscape"/>
  <headerFooter>
    <oddFooter>&amp;L_x000D_&amp;1#&amp;"Calibri"&amp;8&amp;K0000FF Internal</oddFooter>
  </headerFooter>
  <rowBreaks count="2" manualBreakCount="2">
    <brk id="126" min="1" max="13" man="1"/>
    <brk id="150" min="1" max="13" man="1"/>
  </row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5B94-5FAB-41CC-AC97-044FBD211AAA}">
  <sheetPr>
    <pageSetUpPr fitToPage="1"/>
  </sheetPr>
  <dimension ref="A1:P139"/>
  <sheetViews>
    <sheetView showGridLines="0" zoomScale="75" zoomScaleNormal="75" workbookViewId="0">
      <selection activeCell="P96" sqref="P96"/>
    </sheetView>
  </sheetViews>
  <sheetFormatPr defaultColWidth="9.109375" defaultRowHeight="14.4" x14ac:dyDescent="0.3"/>
  <cols>
    <col min="1" max="1" width="12.88671875" style="22" customWidth="1"/>
    <col min="2" max="2" width="11.5546875" style="22" customWidth="1"/>
    <col min="3" max="4" width="23.5546875" style="22" customWidth="1"/>
    <col min="5" max="5" width="20" bestFit="1" customWidth="1"/>
    <col min="6" max="6" width="20" customWidth="1"/>
    <col min="7" max="8" width="16.5546875" style="3" bestFit="1" customWidth="1"/>
    <col min="9" max="9" width="17.6640625" style="3" customWidth="1"/>
    <col min="10" max="10" width="19" style="3" customWidth="1"/>
    <col min="11" max="11" width="22.44140625" style="3" bestFit="1" customWidth="1"/>
    <col min="12" max="12" width="16.44140625" style="3" customWidth="1"/>
    <col min="13" max="13" width="50.5546875" style="3" customWidth="1"/>
    <col min="14" max="14" width="16.88671875" style="3" customWidth="1"/>
    <col min="15" max="15" width="9.88671875" bestFit="1" customWidth="1"/>
    <col min="16" max="16" width="84.5546875" bestFit="1" customWidth="1"/>
  </cols>
  <sheetData>
    <row r="1" spans="1:14" ht="38.25" customHeight="1" x14ac:dyDescent="0.3">
      <c r="A1" s="197" t="s">
        <v>18</v>
      </c>
      <c r="B1" s="197"/>
      <c r="C1" s="197"/>
      <c r="D1" s="197"/>
      <c r="E1" s="197"/>
      <c r="F1" s="197"/>
      <c r="G1" s="197"/>
      <c r="H1" s="197"/>
      <c r="I1" s="197"/>
      <c r="J1" s="197"/>
      <c r="K1" s="42"/>
      <c r="L1" s="42"/>
      <c r="M1" s="42"/>
      <c r="N1" s="42"/>
    </row>
    <row r="3" spans="1:14" x14ac:dyDescent="0.3">
      <c r="A3" s="41" t="s">
        <v>89</v>
      </c>
      <c r="B3" s="41"/>
      <c r="C3" s="41"/>
      <c r="D3" s="41"/>
      <c r="E3" s="18"/>
      <c r="F3" s="18"/>
      <c r="L3"/>
      <c r="M3"/>
      <c r="N3"/>
    </row>
    <row r="4" spans="1:14" x14ac:dyDescent="0.3">
      <c r="A4" s="41" t="s">
        <v>102</v>
      </c>
      <c r="B4" s="41"/>
      <c r="C4" s="40"/>
      <c r="D4" s="40"/>
      <c r="E4" s="40"/>
      <c r="F4" s="3"/>
      <c r="G4" s="39"/>
      <c r="H4" s="39"/>
      <c r="I4" s="39"/>
      <c r="J4" s="54"/>
      <c r="K4" s="39" t="s">
        <v>104</v>
      </c>
      <c r="L4"/>
      <c r="M4" s="134"/>
      <c r="N4"/>
    </row>
    <row r="5" spans="1:14" ht="15" thickBot="1" x14ac:dyDescent="0.35">
      <c r="M5" s="135"/>
    </row>
    <row r="6" spans="1:14" ht="15" thickBot="1" x14ac:dyDescent="0.35">
      <c r="A6" s="199" t="s">
        <v>84</v>
      </c>
      <c r="B6" s="200"/>
      <c r="C6" s="200"/>
      <c r="D6" s="53" t="s">
        <v>107</v>
      </c>
      <c r="E6" s="205" t="s">
        <v>21</v>
      </c>
      <c r="F6" s="205"/>
      <c r="G6" s="37" t="s">
        <v>100</v>
      </c>
      <c r="H6" s="37" t="s">
        <v>100</v>
      </c>
      <c r="I6" s="37" t="s">
        <v>170</v>
      </c>
      <c r="J6" s="37" t="s">
        <v>5</v>
      </c>
      <c r="K6" s="38" t="s">
        <v>5</v>
      </c>
      <c r="M6" s="136" t="s">
        <v>95</v>
      </c>
    </row>
    <row r="7" spans="1:14" ht="45" customHeight="1" x14ac:dyDescent="0.3">
      <c r="A7" s="201" t="s">
        <v>85</v>
      </c>
      <c r="B7" s="202"/>
      <c r="C7" s="202"/>
      <c r="D7" s="67" t="s">
        <v>127</v>
      </c>
      <c r="E7" s="44" t="s">
        <v>96</v>
      </c>
      <c r="F7" s="44" t="s">
        <v>97</v>
      </c>
      <c r="G7" s="44" t="s">
        <v>136</v>
      </c>
      <c r="H7" s="44" t="s">
        <v>137</v>
      </c>
      <c r="I7" s="44" t="s">
        <v>180</v>
      </c>
      <c r="J7" s="44" t="s">
        <v>98</v>
      </c>
      <c r="K7" s="45" t="s">
        <v>24</v>
      </c>
      <c r="M7" s="217" t="s">
        <v>188</v>
      </c>
    </row>
    <row r="8" spans="1:14" x14ac:dyDescent="0.3">
      <c r="A8" s="198" t="s">
        <v>86</v>
      </c>
      <c r="B8" s="203" t="s">
        <v>91</v>
      </c>
      <c r="C8" s="203"/>
      <c r="D8" s="75">
        <v>100000</v>
      </c>
      <c r="E8" s="76">
        <v>50000</v>
      </c>
      <c r="F8" s="76">
        <v>50000</v>
      </c>
      <c r="G8" s="75">
        <v>50000</v>
      </c>
      <c r="H8" s="75">
        <v>100000</v>
      </c>
      <c r="I8" s="75">
        <v>100000</v>
      </c>
      <c r="J8" s="75">
        <v>50000</v>
      </c>
      <c r="K8" s="77">
        <v>100000</v>
      </c>
      <c r="M8" s="218"/>
    </row>
    <row r="9" spans="1:14" ht="31.5" customHeight="1" x14ac:dyDescent="0.3">
      <c r="A9" s="198"/>
      <c r="B9" s="204" t="s">
        <v>92</v>
      </c>
      <c r="C9" s="204"/>
      <c r="D9" s="75">
        <v>100000</v>
      </c>
      <c r="E9" s="78">
        <v>100000</v>
      </c>
      <c r="F9" s="78">
        <v>100000</v>
      </c>
      <c r="G9" s="75">
        <v>100000</v>
      </c>
      <c r="H9" s="75">
        <v>100000</v>
      </c>
      <c r="I9" s="75">
        <v>100000</v>
      </c>
      <c r="J9" s="75">
        <v>100000</v>
      </c>
      <c r="K9" s="77">
        <v>150000</v>
      </c>
      <c r="M9" s="218"/>
    </row>
    <row r="10" spans="1:14" ht="15" thickBot="1" x14ac:dyDescent="0.35">
      <c r="A10" s="69" t="s">
        <v>16</v>
      </c>
      <c r="B10" s="70" t="s">
        <v>6</v>
      </c>
      <c r="C10" s="71"/>
      <c r="D10" s="70" t="s">
        <v>8</v>
      </c>
      <c r="E10" s="70" t="s">
        <v>9</v>
      </c>
      <c r="F10" s="70" t="s">
        <v>9</v>
      </c>
      <c r="G10" s="70" t="s">
        <v>8</v>
      </c>
      <c r="H10" s="70" t="s">
        <v>8</v>
      </c>
      <c r="I10" s="70" t="s">
        <v>8</v>
      </c>
      <c r="J10" s="70" t="s">
        <v>9</v>
      </c>
      <c r="K10" s="79" t="s">
        <v>9</v>
      </c>
      <c r="M10" s="218"/>
    </row>
    <row r="11" spans="1:14" ht="28.8" x14ac:dyDescent="0.3">
      <c r="A11" s="206" t="s">
        <v>11</v>
      </c>
      <c r="B11" s="223">
        <v>10</v>
      </c>
      <c r="C11" s="53" t="s">
        <v>181</v>
      </c>
      <c r="D11" s="80">
        <v>298</v>
      </c>
      <c r="E11" s="80">
        <v>187</v>
      </c>
      <c r="F11" s="80">
        <v>224</v>
      </c>
      <c r="G11" s="81">
        <v>176.55</v>
      </c>
      <c r="H11" s="81">
        <v>206.55</v>
      </c>
      <c r="I11" s="82">
        <v>189</v>
      </c>
      <c r="J11" s="82">
        <v>156</v>
      </c>
      <c r="K11" s="83"/>
      <c r="M11" s="218"/>
    </row>
    <row r="12" spans="1:14" x14ac:dyDescent="0.3">
      <c r="A12" s="207"/>
      <c r="B12" s="224"/>
      <c r="C12" s="52" t="s">
        <v>88</v>
      </c>
      <c r="D12" s="76">
        <v>3480</v>
      </c>
      <c r="E12" s="76">
        <v>2050</v>
      </c>
      <c r="F12" s="76">
        <v>2240</v>
      </c>
      <c r="G12" s="75">
        <v>1766</v>
      </c>
      <c r="H12" s="75">
        <v>2066</v>
      </c>
      <c r="I12" s="84">
        <v>2160</v>
      </c>
      <c r="J12" s="84">
        <v>1740</v>
      </c>
      <c r="K12" s="85"/>
      <c r="M12" s="218"/>
    </row>
    <row r="13" spans="1:14" ht="41.4" customHeight="1" x14ac:dyDescent="0.3">
      <c r="A13" s="207"/>
      <c r="B13" s="224"/>
      <c r="C13" s="51" t="s">
        <v>105</v>
      </c>
      <c r="D13" s="86">
        <f>D8/D12</f>
        <v>28.735632183908045</v>
      </c>
      <c r="E13" s="86">
        <f>$E$8/E12</f>
        <v>24.390243902439025</v>
      </c>
      <c r="F13" s="86">
        <f>$F$8/F12</f>
        <v>22.321428571428573</v>
      </c>
      <c r="G13" s="86">
        <f>$G$8/G12</f>
        <v>28.312570781426952</v>
      </c>
      <c r="H13" s="86">
        <f>$H$8/H12</f>
        <v>48.402710551790904</v>
      </c>
      <c r="I13" s="87">
        <f>$I$8/I12</f>
        <v>46.296296296296298</v>
      </c>
      <c r="J13" s="87">
        <f>$J$8/J12</f>
        <v>28.735632183908045</v>
      </c>
      <c r="K13" s="88"/>
      <c r="M13" s="218"/>
    </row>
    <row r="14" spans="1:14" ht="28.8" x14ac:dyDescent="0.3">
      <c r="A14" s="207"/>
      <c r="B14" s="224"/>
      <c r="C14" s="50" t="s">
        <v>106</v>
      </c>
      <c r="D14" s="86">
        <f>D9/D12</f>
        <v>28.735632183908045</v>
      </c>
      <c r="E14" s="86">
        <f>$E$9/E12</f>
        <v>48.780487804878049</v>
      </c>
      <c r="F14" s="86">
        <f>$F$9/F12</f>
        <v>44.642857142857146</v>
      </c>
      <c r="G14" s="86">
        <f>$G$9/G12</f>
        <v>56.625141562853905</v>
      </c>
      <c r="H14" s="86">
        <f>H$9/H12</f>
        <v>48.402710551790904</v>
      </c>
      <c r="I14" s="86">
        <f>I$9/I12</f>
        <v>46.296296296296298</v>
      </c>
      <c r="J14" s="87">
        <f>$J$9/J12</f>
        <v>57.47126436781609</v>
      </c>
      <c r="K14" s="89"/>
      <c r="M14" s="218"/>
    </row>
    <row r="15" spans="1:14" x14ac:dyDescent="0.3">
      <c r="A15" s="207"/>
      <c r="B15" s="224" t="s">
        <v>93</v>
      </c>
      <c r="C15" s="52" t="s">
        <v>87</v>
      </c>
      <c r="D15" s="137" t="s">
        <v>142</v>
      </c>
      <c r="E15" s="138"/>
      <c r="F15" s="138"/>
      <c r="G15" s="138"/>
      <c r="H15" s="138"/>
      <c r="I15" s="138"/>
      <c r="J15" s="139"/>
      <c r="K15" s="90">
        <v>834</v>
      </c>
      <c r="M15" s="218"/>
    </row>
    <row r="16" spans="1:14" x14ac:dyDescent="0.3">
      <c r="A16" s="207"/>
      <c r="B16" s="224"/>
      <c r="C16" s="52" t="s">
        <v>88</v>
      </c>
      <c r="D16" s="76">
        <v>101490</v>
      </c>
      <c r="E16" s="76">
        <v>47065</v>
      </c>
      <c r="F16" s="76">
        <v>56250</v>
      </c>
      <c r="G16" s="75">
        <v>59825</v>
      </c>
      <c r="H16" s="75">
        <v>74524</v>
      </c>
      <c r="I16" s="75">
        <v>58362</v>
      </c>
      <c r="J16" s="75">
        <v>49087</v>
      </c>
      <c r="K16" s="77">
        <f>K15*45</f>
        <v>37530</v>
      </c>
      <c r="M16" s="218"/>
    </row>
    <row r="17" spans="1:13" ht="28.35" customHeight="1" x14ac:dyDescent="0.3">
      <c r="A17" s="207"/>
      <c r="B17" s="224"/>
      <c r="C17" s="51" t="s">
        <v>105</v>
      </c>
      <c r="D17" s="86">
        <f>D8/D16</f>
        <v>0.98531875061582419</v>
      </c>
      <c r="E17" s="86">
        <f>$E$8/E16</f>
        <v>1.0623605651758208</v>
      </c>
      <c r="F17" s="86">
        <f>$F$8/F16</f>
        <v>0.88888888888888884</v>
      </c>
      <c r="G17" s="86">
        <f>$G$8/G16</f>
        <v>0.83577099874634353</v>
      </c>
      <c r="H17" s="86">
        <f>H$8/H16</f>
        <v>1.3418496054962159</v>
      </c>
      <c r="I17" s="86">
        <f>I$8/I16</f>
        <v>1.7134436791062677</v>
      </c>
      <c r="J17" s="86">
        <f>$J$8/J16</f>
        <v>1.018599629229735</v>
      </c>
      <c r="K17" s="91">
        <f>$K$8/K16</f>
        <v>2.664535038635758</v>
      </c>
      <c r="M17" s="218"/>
    </row>
    <row r="18" spans="1:13" ht="28.8" x14ac:dyDescent="0.3">
      <c r="A18" s="207"/>
      <c r="B18" s="224"/>
      <c r="C18" s="50" t="s">
        <v>106</v>
      </c>
      <c r="D18" s="86">
        <f>D9/D16</f>
        <v>0.98531875061582419</v>
      </c>
      <c r="E18" s="86">
        <f>$E$9/E16</f>
        <v>2.1247211303516416</v>
      </c>
      <c r="F18" s="92">
        <f>$F$9/F16</f>
        <v>1.7777777777777777</v>
      </c>
      <c r="G18" s="92">
        <f>$G$9/G16</f>
        <v>1.6715419974926871</v>
      </c>
      <c r="H18" s="92">
        <f>H$9/H16</f>
        <v>1.3418496054962159</v>
      </c>
      <c r="I18" s="92">
        <f>I$9/I16</f>
        <v>1.7134436791062677</v>
      </c>
      <c r="J18" s="86">
        <f>$J$9/J16</f>
        <v>2.03719925845947</v>
      </c>
      <c r="K18" s="91">
        <f>$K$9/K16</f>
        <v>3.9968025579536373</v>
      </c>
      <c r="M18" s="218"/>
    </row>
    <row r="19" spans="1:13" x14ac:dyDescent="0.3">
      <c r="A19" s="207"/>
      <c r="B19" s="224" t="s">
        <v>94</v>
      </c>
      <c r="C19" s="52" t="s">
        <v>87</v>
      </c>
      <c r="D19" s="137" t="s">
        <v>142</v>
      </c>
      <c r="E19" s="138"/>
      <c r="F19" s="138"/>
      <c r="G19" s="138"/>
      <c r="H19" s="138"/>
      <c r="I19" s="138"/>
      <c r="J19" s="139"/>
      <c r="K19" s="77">
        <v>1174</v>
      </c>
      <c r="M19" s="218"/>
    </row>
    <row r="20" spans="1:13" x14ac:dyDescent="0.3">
      <c r="A20" s="207"/>
      <c r="B20" s="224"/>
      <c r="C20" s="52" t="s">
        <v>88</v>
      </c>
      <c r="D20" s="76">
        <v>235180</v>
      </c>
      <c r="E20" s="93">
        <v>113470</v>
      </c>
      <c r="F20" s="125"/>
      <c r="G20" s="125"/>
      <c r="H20" s="125"/>
      <c r="I20" s="164"/>
      <c r="J20" s="94">
        <v>98516</v>
      </c>
      <c r="K20" s="77">
        <f>K19*55</f>
        <v>64570</v>
      </c>
      <c r="M20" s="218"/>
    </row>
    <row r="21" spans="1:13" ht="42" customHeight="1" x14ac:dyDescent="0.3">
      <c r="A21" s="207"/>
      <c r="B21" s="224"/>
      <c r="C21" s="51" t="s">
        <v>105</v>
      </c>
      <c r="D21" s="86">
        <f>D8/D20</f>
        <v>0.4252062250191343</v>
      </c>
      <c r="E21" s="87">
        <f>$E$8/E20</f>
        <v>0.44064510443288973</v>
      </c>
      <c r="F21" s="126"/>
      <c r="G21" s="126"/>
      <c r="H21" s="126"/>
      <c r="I21" s="165"/>
      <c r="J21" s="95">
        <f>$J$8/J20</f>
        <v>0.50753177148889517</v>
      </c>
      <c r="K21" s="91">
        <f>$K$8/K20</f>
        <v>1.5487068297971194</v>
      </c>
      <c r="M21" s="218"/>
    </row>
    <row r="22" spans="1:13" ht="29.4" thickBot="1" x14ac:dyDescent="0.35">
      <c r="A22" s="208"/>
      <c r="B22" s="225"/>
      <c r="C22" s="61" t="s">
        <v>106</v>
      </c>
      <c r="D22" s="96">
        <f>D9/D20</f>
        <v>0.4252062250191343</v>
      </c>
      <c r="E22" s="97">
        <f>$E$9/E20</f>
        <v>0.88129020886577947</v>
      </c>
      <c r="F22" s="127"/>
      <c r="G22" s="127"/>
      <c r="H22" s="127"/>
      <c r="I22" s="166"/>
      <c r="J22" s="98">
        <f>$J$9/J20</f>
        <v>1.0150635429777903</v>
      </c>
      <c r="K22" s="99">
        <f>$K$9/K20</f>
        <v>2.3230602446956792</v>
      </c>
      <c r="M22" s="218"/>
    </row>
    <row r="23" spans="1:13" ht="28.8" x14ac:dyDescent="0.3">
      <c r="A23" s="206" t="s">
        <v>12</v>
      </c>
      <c r="B23" s="194">
        <v>10</v>
      </c>
      <c r="C23" s="53" t="s">
        <v>181</v>
      </c>
      <c r="D23" s="80">
        <v>358</v>
      </c>
      <c r="E23" s="80">
        <v>223</v>
      </c>
      <c r="F23" s="80">
        <v>286</v>
      </c>
      <c r="G23" s="81">
        <v>235.4</v>
      </c>
      <c r="H23" s="81">
        <v>278.05</v>
      </c>
      <c r="I23" s="82">
        <v>243</v>
      </c>
      <c r="J23" s="82">
        <v>192</v>
      </c>
      <c r="K23" s="83"/>
      <c r="M23" s="218"/>
    </row>
    <row r="24" spans="1:13" x14ac:dyDescent="0.3">
      <c r="A24" s="207"/>
      <c r="B24" s="195"/>
      <c r="C24" s="52" t="s">
        <v>88</v>
      </c>
      <c r="D24" s="76">
        <v>4300</v>
      </c>
      <c r="E24" s="76">
        <v>2540</v>
      </c>
      <c r="F24" s="76">
        <v>2860</v>
      </c>
      <c r="G24" s="75">
        <v>2354</v>
      </c>
      <c r="H24" s="75">
        <v>2781</v>
      </c>
      <c r="I24" s="84">
        <v>2882</v>
      </c>
      <c r="J24" s="84">
        <v>2275</v>
      </c>
      <c r="K24" s="85"/>
      <c r="M24" s="218"/>
    </row>
    <row r="25" spans="1:13" ht="28.8" x14ac:dyDescent="0.3">
      <c r="A25" s="207"/>
      <c r="B25" s="195"/>
      <c r="C25" s="51" t="s">
        <v>105</v>
      </c>
      <c r="D25" s="86">
        <f>D8/D24</f>
        <v>23.255813953488371</v>
      </c>
      <c r="E25" s="86">
        <f>$E$8/E24</f>
        <v>19.685039370078741</v>
      </c>
      <c r="F25" s="86">
        <f>$F$8/F24</f>
        <v>17.482517482517483</v>
      </c>
      <c r="G25" s="86">
        <f>$G$8/G24</f>
        <v>21.240441801189466</v>
      </c>
      <c r="H25" s="86">
        <f>G$8/H24</f>
        <v>17.979144192736427</v>
      </c>
      <c r="I25" s="86">
        <f>H$8/I24</f>
        <v>34.698126301179734</v>
      </c>
      <c r="J25" s="87">
        <f>$J$8/J24</f>
        <v>21.978021978021978</v>
      </c>
      <c r="K25" s="88"/>
      <c r="M25" s="218"/>
    </row>
    <row r="26" spans="1:13" ht="29.4" thickBot="1" x14ac:dyDescent="0.35">
      <c r="A26" s="207"/>
      <c r="B26" s="195"/>
      <c r="C26" s="50" t="s">
        <v>106</v>
      </c>
      <c r="D26" s="86">
        <f>D9/D24</f>
        <v>23.255813953488371</v>
      </c>
      <c r="E26" s="86">
        <f>$E$9/E24</f>
        <v>39.370078740157481</v>
      </c>
      <c r="F26" s="86">
        <f>$F$9/F24</f>
        <v>34.965034965034967</v>
      </c>
      <c r="G26" s="86">
        <f>$G$9/G24</f>
        <v>42.480883602378931</v>
      </c>
      <c r="H26" s="86">
        <f>G$9/H24</f>
        <v>35.958288385472855</v>
      </c>
      <c r="I26" s="86">
        <f>H$9/I24</f>
        <v>34.698126301179734</v>
      </c>
      <c r="J26" s="87">
        <f>$J$9/J24</f>
        <v>43.956043956043956</v>
      </c>
      <c r="K26" s="89"/>
      <c r="M26" s="218"/>
    </row>
    <row r="27" spans="1:13" x14ac:dyDescent="0.3">
      <c r="A27" s="207"/>
      <c r="B27" s="195" t="s">
        <v>93</v>
      </c>
      <c r="C27" s="53" t="s">
        <v>87</v>
      </c>
      <c r="D27" s="137" t="s">
        <v>142</v>
      </c>
      <c r="E27" s="138"/>
      <c r="F27" s="138"/>
      <c r="G27" s="138"/>
      <c r="H27" s="138"/>
      <c r="I27" s="138"/>
      <c r="J27" s="139"/>
      <c r="K27" s="90">
        <v>1084</v>
      </c>
      <c r="M27" s="218"/>
    </row>
    <row r="28" spans="1:13" x14ac:dyDescent="0.3">
      <c r="A28" s="207"/>
      <c r="B28" s="195"/>
      <c r="C28" s="52" t="s">
        <v>88</v>
      </c>
      <c r="D28" s="76">
        <v>99900</v>
      </c>
      <c r="E28" s="76">
        <v>46130</v>
      </c>
      <c r="F28" s="76">
        <v>49130</v>
      </c>
      <c r="G28" s="75">
        <v>54056</v>
      </c>
      <c r="H28" s="75">
        <v>67405</v>
      </c>
      <c r="I28" s="75">
        <v>57419</v>
      </c>
      <c r="J28" s="75">
        <v>48307</v>
      </c>
      <c r="K28" s="77">
        <f>K27*40</f>
        <v>43360</v>
      </c>
      <c r="M28" s="218"/>
    </row>
    <row r="29" spans="1:13" ht="28.65" customHeight="1" x14ac:dyDescent="0.3">
      <c r="A29" s="207"/>
      <c r="B29" s="195"/>
      <c r="C29" s="51" t="s">
        <v>105</v>
      </c>
      <c r="D29" s="86">
        <f>D8/D28</f>
        <v>1.0010010010010011</v>
      </c>
      <c r="E29" s="86">
        <f>$E$8/E28</f>
        <v>1.0838933448948624</v>
      </c>
      <c r="F29" s="86">
        <f>$F$8/F28</f>
        <v>1.0177081213108081</v>
      </c>
      <c r="G29" s="86">
        <f>$G$8/G28</f>
        <v>0.92496670119875679</v>
      </c>
      <c r="H29" s="86">
        <f>G$8/H28</f>
        <v>0.74178473407017287</v>
      </c>
      <c r="I29" s="86">
        <f>H$8/I28</f>
        <v>1.7415837963043592</v>
      </c>
      <c r="J29" s="86">
        <f>$J$8/J28</f>
        <v>1.0350466806052954</v>
      </c>
      <c r="K29" s="91">
        <f>$K$8/K28</f>
        <v>2.3062730627306274</v>
      </c>
      <c r="M29" s="218"/>
    </row>
    <row r="30" spans="1:13" ht="29.4" thickBot="1" x14ac:dyDescent="0.35">
      <c r="A30" s="207"/>
      <c r="B30" s="195"/>
      <c r="C30" s="50" t="s">
        <v>106</v>
      </c>
      <c r="D30" s="86">
        <f>D9/D28</f>
        <v>1.0010010010010011</v>
      </c>
      <c r="E30" s="86">
        <f>$E$9/E28</f>
        <v>2.1677866897897249</v>
      </c>
      <c r="F30" s="86">
        <f>$F$9/F28</f>
        <v>2.0354162426216162</v>
      </c>
      <c r="G30" s="86">
        <f>$G$9/G28</f>
        <v>1.8499334023975136</v>
      </c>
      <c r="H30" s="86">
        <f>G$9/H28</f>
        <v>1.4835694681403457</v>
      </c>
      <c r="I30" s="86">
        <f>H$9/I28</f>
        <v>1.7415837963043592</v>
      </c>
      <c r="J30" s="86">
        <f>$J$9/J28</f>
        <v>2.0700933612105907</v>
      </c>
      <c r="K30" s="91">
        <f>$K$9/K28</f>
        <v>3.4594095940959408</v>
      </c>
      <c r="M30" s="218"/>
    </row>
    <row r="31" spans="1:13" x14ac:dyDescent="0.3">
      <c r="A31" s="207"/>
      <c r="B31" s="195" t="s">
        <v>94</v>
      </c>
      <c r="C31" s="53" t="s">
        <v>87</v>
      </c>
      <c r="D31" s="220" t="s">
        <v>142</v>
      </c>
      <c r="E31" s="221"/>
      <c r="F31" s="221"/>
      <c r="G31" s="221"/>
      <c r="H31" s="221"/>
      <c r="I31" s="221"/>
      <c r="J31" s="222"/>
      <c r="K31" s="77">
        <v>1540</v>
      </c>
      <c r="M31" s="218"/>
    </row>
    <row r="32" spans="1:13" x14ac:dyDescent="0.3">
      <c r="A32" s="207"/>
      <c r="B32" s="195"/>
      <c r="C32" s="52" t="s">
        <v>88</v>
      </c>
      <c r="D32" s="76">
        <v>233590</v>
      </c>
      <c r="E32" s="76">
        <v>112535</v>
      </c>
      <c r="F32" s="76">
        <v>127710</v>
      </c>
      <c r="G32" s="75">
        <v>127323</v>
      </c>
      <c r="H32" s="75">
        <v>158982</v>
      </c>
      <c r="I32" s="164"/>
      <c r="J32" s="75">
        <v>97736</v>
      </c>
      <c r="K32" s="77">
        <f>K31*50</f>
        <v>77000</v>
      </c>
      <c r="M32" s="218"/>
    </row>
    <row r="33" spans="1:16" ht="26.4" customHeight="1" x14ac:dyDescent="0.3">
      <c r="A33" s="207"/>
      <c r="B33" s="195"/>
      <c r="C33" s="51" t="s">
        <v>105</v>
      </c>
      <c r="D33" s="86">
        <f>D8/D32</f>
        <v>0.4281005180016268</v>
      </c>
      <c r="E33" s="86">
        <f>$E$8/E32</f>
        <v>0.44430621584395968</v>
      </c>
      <c r="F33" s="86">
        <f>$F$8/F32</f>
        <v>0.39151201941899616</v>
      </c>
      <c r="G33" s="86">
        <f>$G$8/G32</f>
        <v>0.39270202555704781</v>
      </c>
      <c r="H33" s="86">
        <f>G$8/H32</f>
        <v>0.31450101269326086</v>
      </c>
      <c r="I33" s="165"/>
      <c r="J33" s="86">
        <f>$J$8/J32</f>
        <v>0.51158222149463861</v>
      </c>
      <c r="K33" s="91">
        <f>$K$8/K32</f>
        <v>1.2987012987012987</v>
      </c>
      <c r="M33" s="218"/>
    </row>
    <row r="34" spans="1:16" ht="29.4" thickBot="1" x14ac:dyDescent="0.35">
      <c r="A34" s="208"/>
      <c r="B34" s="196"/>
      <c r="C34" s="61" t="s">
        <v>106</v>
      </c>
      <c r="D34" s="96">
        <f>D9/D32</f>
        <v>0.4281005180016268</v>
      </c>
      <c r="E34" s="96">
        <f>$E$9/E32</f>
        <v>0.88861243168791937</v>
      </c>
      <c r="F34" s="96">
        <f>$F$9/F32</f>
        <v>0.78302403883799232</v>
      </c>
      <c r="G34" s="96">
        <f>$G$9/G32</f>
        <v>0.78540405111409561</v>
      </c>
      <c r="H34" s="96">
        <f>G$9/H32</f>
        <v>0.62900202538652172</v>
      </c>
      <c r="I34" s="166"/>
      <c r="J34" s="96">
        <f>$J$9/J32</f>
        <v>1.0231644429892772</v>
      </c>
      <c r="K34" s="99">
        <f>$K$9/K32</f>
        <v>1.948051948051948</v>
      </c>
      <c r="M34" s="218"/>
    </row>
    <row r="35" spans="1:16" ht="28.8" x14ac:dyDescent="0.3">
      <c r="A35" s="209" t="s">
        <v>13</v>
      </c>
      <c r="B35" s="212">
        <v>10</v>
      </c>
      <c r="C35" s="53" t="s">
        <v>181</v>
      </c>
      <c r="D35" s="80">
        <v>408</v>
      </c>
      <c r="E35" s="80">
        <v>285</v>
      </c>
      <c r="F35" s="80">
        <v>361</v>
      </c>
      <c r="G35" s="81">
        <v>310.35000000000002</v>
      </c>
      <c r="H35" s="81">
        <v>376.15</v>
      </c>
      <c r="I35" s="82">
        <v>333</v>
      </c>
      <c r="J35" s="82">
        <v>263</v>
      </c>
      <c r="K35" s="83"/>
      <c r="M35" s="218"/>
      <c r="P35" s="23"/>
    </row>
    <row r="36" spans="1:16" x14ac:dyDescent="0.3">
      <c r="A36" s="210"/>
      <c r="B36" s="213"/>
      <c r="C36" s="52" t="s">
        <v>88</v>
      </c>
      <c r="D36" s="76">
        <v>6230</v>
      </c>
      <c r="E36" s="76">
        <v>3200</v>
      </c>
      <c r="F36" s="76">
        <v>3610</v>
      </c>
      <c r="G36" s="75">
        <v>3104</v>
      </c>
      <c r="H36" s="75">
        <v>3762</v>
      </c>
      <c r="I36" s="84">
        <v>4213</v>
      </c>
      <c r="J36" s="84">
        <v>3165</v>
      </c>
      <c r="K36" s="85"/>
      <c r="M36" s="218"/>
      <c r="P36" s="24"/>
    </row>
    <row r="37" spans="1:16" ht="28.8" x14ac:dyDescent="0.3">
      <c r="A37" s="210"/>
      <c r="B37" s="213"/>
      <c r="C37" s="51" t="s">
        <v>105</v>
      </c>
      <c r="D37" s="86">
        <f>D8/D36</f>
        <v>16.051364365971107</v>
      </c>
      <c r="E37" s="86">
        <f>$E$8/E36</f>
        <v>15.625</v>
      </c>
      <c r="F37" s="86">
        <f>$F$8/F36</f>
        <v>13.850415512465373</v>
      </c>
      <c r="G37" s="86">
        <f>$G$8/G36</f>
        <v>16.108247422680414</v>
      </c>
      <c r="H37" s="86">
        <f>G$8/H36</f>
        <v>13.290802764486974</v>
      </c>
      <c r="I37" s="86">
        <f>H$8/I36</f>
        <v>23.736055067647758</v>
      </c>
      <c r="J37" s="87">
        <f>$J$8/J36</f>
        <v>15.797788309636651</v>
      </c>
      <c r="K37" s="88"/>
      <c r="M37" s="218"/>
      <c r="P37" s="24"/>
    </row>
    <row r="38" spans="1:16" ht="29.4" thickBot="1" x14ac:dyDescent="0.35">
      <c r="A38" s="210"/>
      <c r="B38" s="214"/>
      <c r="C38" s="50" t="s">
        <v>106</v>
      </c>
      <c r="D38" s="86">
        <f>D9/D36</f>
        <v>16.051364365971107</v>
      </c>
      <c r="E38" s="86">
        <f>$E$9/E36</f>
        <v>31.25</v>
      </c>
      <c r="F38" s="86">
        <f>$F$9/F36</f>
        <v>27.700831024930746</v>
      </c>
      <c r="G38" s="86">
        <f>$G$9/G36</f>
        <v>32.216494845360828</v>
      </c>
      <c r="H38" s="86">
        <f>G$9/H36</f>
        <v>26.581605528973949</v>
      </c>
      <c r="I38" s="86">
        <f>H$9/I36</f>
        <v>23.736055067647758</v>
      </c>
      <c r="J38" s="87">
        <f>$J$9/J36</f>
        <v>31.595576619273302</v>
      </c>
      <c r="K38" s="89"/>
      <c r="M38" s="218"/>
      <c r="P38" s="24"/>
    </row>
    <row r="39" spans="1:16" x14ac:dyDescent="0.3">
      <c r="A39" s="210"/>
      <c r="B39" s="215" t="s">
        <v>93</v>
      </c>
      <c r="C39" s="53" t="s">
        <v>87</v>
      </c>
      <c r="D39" s="137" t="s">
        <v>142</v>
      </c>
      <c r="E39" s="138"/>
      <c r="F39" s="138"/>
      <c r="G39" s="138"/>
      <c r="H39" s="138"/>
      <c r="I39" s="138"/>
      <c r="J39" s="139"/>
      <c r="K39" s="90">
        <v>1413</v>
      </c>
      <c r="M39" s="218"/>
      <c r="P39" s="20"/>
    </row>
    <row r="40" spans="1:16" x14ac:dyDescent="0.3">
      <c r="A40" s="210"/>
      <c r="B40" s="213"/>
      <c r="C40" s="52" t="s">
        <v>88</v>
      </c>
      <c r="D40" s="76">
        <v>98010</v>
      </c>
      <c r="E40" s="76">
        <v>45015</v>
      </c>
      <c r="F40" s="76">
        <v>54010</v>
      </c>
      <c r="G40" s="75">
        <v>58059</v>
      </c>
      <c r="H40" s="75">
        <v>72459</v>
      </c>
      <c r="I40" s="75">
        <v>56203</v>
      </c>
      <c r="J40" s="75">
        <v>47347</v>
      </c>
      <c r="K40" s="77">
        <f>K39*35</f>
        <v>49455</v>
      </c>
      <c r="M40" s="218"/>
      <c r="P40" s="20"/>
    </row>
    <row r="41" spans="1:16" ht="28.8" x14ac:dyDescent="0.3">
      <c r="A41" s="210"/>
      <c r="B41" s="213"/>
      <c r="C41" s="51" t="s">
        <v>105</v>
      </c>
      <c r="D41" s="86">
        <f>D8/D40</f>
        <v>1.0203040506070808</v>
      </c>
      <c r="E41" s="86">
        <f>$E$8/E40</f>
        <v>1.1107408641563923</v>
      </c>
      <c r="F41" s="86">
        <f>$F$8/F40</f>
        <v>0.92575448990927611</v>
      </c>
      <c r="G41" s="86">
        <f>$G$8/G40</f>
        <v>0.86119292443893281</v>
      </c>
      <c r="H41" s="86">
        <f>G$8/H40</f>
        <v>0.69004540498764821</v>
      </c>
      <c r="I41" s="86">
        <f>H$8/I40</f>
        <v>1.7792644520755121</v>
      </c>
      <c r="J41" s="86">
        <f>$J$8/J40</f>
        <v>1.0560331171985553</v>
      </c>
      <c r="K41" s="91">
        <f>$K$8/K40</f>
        <v>2.0220402386007481</v>
      </c>
      <c r="M41" s="218"/>
      <c r="P41" s="20"/>
    </row>
    <row r="42" spans="1:16" ht="29.4" thickBot="1" x14ac:dyDescent="0.35">
      <c r="A42" s="210"/>
      <c r="B42" s="214"/>
      <c r="C42" s="50" t="s">
        <v>106</v>
      </c>
      <c r="D42" s="86">
        <f>D9/D40</f>
        <v>1.0203040506070808</v>
      </c>
      <c r="E42" s="86">
        <f>$E$9/E40</f>
        <v>2.2214817283127846</v>
      </c>
      <c r="F42" s="92">
        <f>$F$9/F40</f>
        <v>1.8515089798185522</v>
      </c>
      <c r="G42" s="92">
        <f>$G$9/G40</f>
        <v>1.7223858488778656</v>
      </c>
      <c r="H42" s="92">
        <f>G$9/H40</f>
        <v>1.3800908099752964</v>
      </c>
      <c r="I42" s="92">
        <f>H$9/I40</f>
        <v>1.7792644520755121</v>
      </c>
      <c r="J42" s="86">
        <f>$J$9/J40</f>
        <v>2.1120662343971106</v>
      </c>
      <c r="K42" s="91">
        <f>$K$9/K40</f>
        <v>3.0330603579011224</v>
      </c>
      <c r="M42" s="218"/>
      <c r="P42" s="20"/>
    </row>
    <row r="43" spans="1:16" x14ac:dyDescent="0.3">
      <c r="A43" s="210"/>
      <c r="B43" s="215" t="s">
        <v>94</v>
      </c>
      <c r="C43" s="53" t="s">
        <v>87</v>
      </c>
      <c r="D43" s="137" t="s">
        <v>142</v>
      </c>
      <c r="E43" s="138"/>
      <c r="F43" s="138"/>
      <c r="G43" s="138"/>
      <c r="H43" s="138"/>
      <c r="I43" s="138"/>
      <c r="J43" s="139"/>
      <c r="K43" s="77">
        <v>2023</v>
      </c>
      <c r="M43" s="218"/>
      <c r="P43" s="20"/>
    </row>
    <row r="44" spans="1:16" x14ac:dyDescent="0.3">
      <c r="A44" s="210"/>
      <c r="B44" s="213"/>
      <c r="C44" s="52" t="s">
        <v>88</v>
      </c>
      <c r="D44" s="76">
        <v>231700</v>
      </c>
      <c r="E44" s="93">
        <v>111420</v>
      </c>
      <c r="F44" s="125"/>
      <c r="G44" s="125"/>
      <c r="H44" s="125"/>
      <c r="I44" s="164"/>
      <c r="J44" s="94">
        <v>96776</v>
      </c>
      <c r="K44" s="77">
        <f>45*K43</f>
        <v>91035</v>
      </c>
      <c r="M44" s="218"/>
      <c r="P44" s="19"/>
    </row>
    <row r="45" spans="1:16" ht="31.5" customHeight="1" x14ac:dyDescent="0.3">
      <c r="A45" s="210"/>
      <c r="B45" s="213"/>
      <c r="C45" s="51" t="s">
        <v>105</v>
      </c>
      <c r="D45" s="86">
        <f>D8/D44</f>
        <v>0.43159257660768235</v>
      </c>
      <c r="E45" s="87">
        <f>$E$8/E44</f>
        <v>0.44875246813857478</v>
      </c>
      <c r="F45" s="126"/>
      <c r="G45" s="126"/>
      <c r="H45" s="126"/>
      <c r="I45" s="165"/>
      <c r="J45" s="95">
        <f>$J$8/J44</f>
        <v>0.51665702240224853</v>
      </c>
      <c r="K45" s="91">
        <f>$K$8/K44</f>
        <v>1.0984786071291261</v>
      </c>
      <c r="M45" s="218"/>
      <c r="P45" s="19"/>
    </row>
    <row r="46" spans="1:16" ht="31.5" customHeight="1" thickBot="1" x14ac:dyDescent="0.35">
      <c r="A46" s="211"/>
      <c r="B46" s="216"/>
      <c r="C46" s="61" t="s">
        <v>106</v>
      </c>
      <c r="D46" s="96">
        <f>D9/D44</f>
        <v>0.43159257660768235</v>
      </c>
      <c r="E46" s="97">
        <f>$E$9/E44</f>
        <v>0.89750493627714956</v>
      </c>
      <c r="F46" s="127"/>
      <c r="G46" s="127"/>
      <c r="H46" s="127"/>
      <c r="I46" s="166"/>
      <c r="J46" s="98">
        <f>$J$9/J44</f>
        <v>1.0333140448044971</v>
      </c>
      <c r="K46" s="99">
        <f>$K$9/K44</f>
        <v>1.6477179106936892</v>
      </c>
      <c r="M46" s="218"/>
      <c r="P46" s="19"/>
    </row>
    <row r="47" spans="1:16" ht="28.8" x14ac:dyDescent="0.3">
      <c r="A47" s="209" t="s">
        <v>14</v>
      </c>
      <c r="B47" s="212">
        <v>10</v>
      </c>
      <c r="C47" s="53" t="s">
        <v>181</v>
      </c>
      <c r="D47" s="80">
        <v>588</v>
      </c>
      <c r="E47" s="80">
        <v>355</v>
      </c>
      <c r="F47" s="80">
        <v>463</v>
      </c>
      <c r="G47" s="81">
        <v>436.15</v>
      </c>
      <c r="H47" s="81">
        <v>545.75</v>
      </c>
      <c r="I47" s="81">
        <v>509</v>
      </c>
      <c r="J47" s="81">
        <v>370</v>
      </c>
      <c r="K47" s="83"/>
      <c r="M47" s="218"/>
    </row>
    <row r="48" spans="1:16" x14ac:dyDescent="0.3">
      <c r="A48" s="210"/>
      <c r="B48" s="213"/>
      <c r="C48" s="52" t="s">
        <v>88</v>
      </c>
      <c r="D48" s="76">
        <v>10000</v>
      </c>
      <c r="E48" s="76">
        <v>4295</v>
      </c>
      <c r="F48" s="76">
        <v>4630</v>
      </c>
      <c r="G48" s="75">
        <v>4362</v>
      </c>
      <c r="H48" s="75">
        <v>5458</v>
      </c>
      <c r="I48" s="75">
        <v>6368</v>
      </c>
      <c r="J48" s="75">
        <v>4845</v>
      </c>
      <c r="K48" s="85"/>
      <c r="M48" s="218"/>
    </row>
    <row r="49" spans="1:13" ht="28.8" x14ac:dyDescent="0.3">
      <c r="A49" s="210"/>
      <c r="B49" s="213"/>
      <c r="C49" s="51" t="s">
        <v>105</v>
      </c>
      <c r="D49" s="86">
        <f>D8/D48</f>
        <v>10</v>
      </c>
      <c r="E49" s="86">
        <f>$E$8/E48</f>
        <v>11.641443538998836</v>
      </c>
      <c r="F49" s="86">
        <f>$F$8/F48</f>
        <v>10.799136069114471</v>
      </c>
      <c r="G49" s="86">
        <f>$G$8/G48</f>
        <v>11.462631820265933</v>
      </c>
      <c r="H49" s="86">
        <f>G$8/H48</f>
        <v>9.1608647856357646</v>
      </c>
      <c r="I49" s="86">
        <f>H$8/I48</f>
        <v>15.703517587939698</v>
      </c>
      <c r="J49" s="86">
        <f>$J$8/J48</f>
        <v>10.319917440660475</v>
      </c>
      <c r="K49" s="88"/>
      <c r="M49" s="218"/>
    </row>
    <row r="50" spans="1:13" ht="29.4" thickBot="1" x14ac:dyDescent="0.35">
      <c r="A50" s="210"/>
      <c r="B50" s="214"/>
      <c r="C50" s="50" t="s">
        <v>106</v>
      </c>
      <c r="D50" s="86">
        <f>D9/D48</f>
        <v>10</v>
      </c>
      <c r="E50" s="86">
        <f>$E$9/E48</f>
        <v>23.282887077997671</v>
      </c>
      <c r="F50" s="86">
        <f>$F$9/F48</f>
        <v>21.598272138228943</v>
      </c>
      <c r="G50" s="86">
        <f>$G$9/G48</f>
        <v>22.925263640531867</v>
      </c>
      <c r="H50" s="86">
        <f>G$9/H48</f>
        <v>18.321729571271529</v>
      </c>
      <c r="I50" s="86">
        <f>H$9/I48</f>
        <v>15.703517587939698</v>
      </c>
      <c r="J50" s="86">
        <f>$J$9/J48</f>
        <v>20.639834881320951</v>
      </c>
      <c r="K50" s="89"/>
      <c r="M50" s="218"/>
    </row>
    <row r="51" spans="1:13" x14ac:dyDescent="0.3">
      <c r="A51" s="210"/>
      <c r="B51" s="215" t="s">
        <v>93</v>
      </c>
      <c r="C51" s="53" t="s">
        <v>87</v>
      </c>
      <c r="D51" s="137" t="s">
        <v>142</v>
      </c>
      <c r="E51" s="138"/>
      <c r="F51" s="138"/>
      <c r="G51" s="138"/>
      <c r="H51" s="138"/>
      <c r="I51" s="138"/>
      <c r="J51" s="139"/>
      <c r="K51" s="77">
        <v>1867</v>
      </c>
      <c r="M51" s="218"/>
    </row>
    <row r="52" spans="1:13" x14ac:dyDescent="0.3">
      <c r="A52" s="210"/>
      <c r="B52" s="213"/>
      <c r="C52" s="52" t="s">
        <v>88</v>
      </c>
      <c r="D52" s="76">
        <v>95600</v>
      </c>
      <c r="E52" s="76">
        <v>43590</v>
      </c>
      <c r="F52" s="76">
        <v>46270</v>
      </c>
      <c r="G52" s="75">
        <v>51702</v>
      </c>
      <c r="H52" s="75">
        <v>64624</v>
      </c>
      <c r="I52" s="75">
        <v>54537</v>
      </c>
      <c r="J52" s="75">
        <v>46032</v>
      </c>
      <c r="K52" s="77">
        <f>K51*30</f>
        <v>56010</v>
      </c>
      <c r="M52" s="218"/>
    </row>
    <row r="53" spans="1:13" ht="28.8" customHeight="1" x14ac:dyDescent="0.3">
      <c r="A53" s="210"/>
      <c r="B53" s="213"/>
      <c r="C53" s="51" t="s">
        <v>105</v>
      </c>
      <c r="D53" s="86">
        <f>D8/D52</f>
        <v>1.0460251046025104</v>
      </c>
      <c r="E53" s="86">
        <f>$E$8/E52</f>
        <v>1.1470520761642578</v>
      </c>
      <c r="F53" s="86">
        <f>$F$8/F52</f>
        <v>1.0806137886319429</v>
      </c>
      <c r="G53" s="86">
        <f>$G$8/G52</f>
        <v>0.96708057715368845</v>
      </c>
      <c r="H53" s="86">
        <f>G$8/H52</f>
        <v>0.77370636296112905</v>
      </c>
      <c r="I53" s="86">
        <f>H$8/I52</f>
        <v>1.8336175440526614</v>
      </c>
      <c r="J53" s="86">
        <f>$J$8/J52</f>
        <v>1.0862009037191518</v>
      </c>
      <c r="K53" s="91">
        <f>$K$8/K52</f>
        <v>1.7853954650955186</v>
      </c>
      <c r="M53" s="218"/>
    </row>
    <row r="54" spans="1:13" ht="29.4" thickBot="1" x14ac:dyDescent="0.35">
      <c r="A54" s="210"/>
      <c r="B54" s="214"/>
      <c r="C54" s="50" t="s">
        <v>106</v>
      </c>
      <c r="D54" s="86">
        <f>D9/D52</f>
        <v>1.0460251046025104</v>
      </c>
      <c r="E54" s="86">
        <f>$E$9/E52</f>
        <v>2.2941041523285155</v>
      </c>
      <c r="F54" s="86">
        <f>$F$9/F52</f>
        <v>2.1612275772638858</v>
      </c>
      <c r="G54" s="86">
        <f>$G$9/G52</f>
        <v>1.9341611543073769</v>
      </c>
      <c r="H54" s="86">
        <f>G$9/H52</f>
        <v>1.5474127259222581</v>
      </c>
      <c r="I54" s="86">
        <f>H$9/I52</f>
        <v>1.8336175440526614</v>
      </c>
      <c r="J54" s="86">
        <f>$J$9/J52</f>
        <v>2.1724018074383036</v>
      </c>
      <c r="K54" s="91">
        <f>$K$9/K52</f>
        <v>2.6780931976432778</v>
      </c>
      <c r="M54" s="218"/>
    </row>
    <row r="55" spans="1:13" x14ac:dyDescent="0.3">
      <c r="A55" s="210"/>
      <c r="B55" s="215" t="s">
        <v>94</v>
      </c>
      <c r="C55" s="53" t="s">
        <v>87</v>
      </c>
      <c r="D55" s="137" t="s">
        <v>142</v>
      </c>
      <c r="E55" s="138"/>
      <c r="F55" s="138"/>
      <c r="G55" s="138"/>
      <c r="H55" s="138"/>
      <c r="I55" s="138"/>
      <c r="J55" s="139"/>
      <c r="K55" s="77">
        <v>2695</v>
      </c>
      <c r="M55" s="218"/>
    </row>
    <row r="56" spans="1:13" x14ac:dyDescent="0.3">
      <c r="A56" s="210"/>
      <c r="B56" s="213"/>
      <c r="C56" s="52" t="s">
        <v>88</v>
      </c>
      <c r="D56" s="76">
        <v>229290</v>
      </c>
      <c r="E56" s="76">
        <v>109995</v>
      </c>
      <c r="F56" s="76">
        <v>124850</v>
      </c>
      <c r="G56" s="75">
        <v>124969</v>
      </c>
      <c r="H56" s="75">
        <v>156201</v>
      </c>
      <c r="I56" s="164"/>
      <c r="J56" s="75">
        <v>95461</v>
      </c>
      <c r="K56" s="77">
        <f>K55*40</f>
        <v>107800</v>
      </c>
      <c r="M56" s="218"/>
    </row>
    <row r="57" spans="1:13" ht="28.8" x14ac:dyDescent="0.3">
      <c r="A57" s="210"/>
      <c r="B57" s="213"/>
      <c r="C57" s="51" t="s">
        <v>105</v>
      </c>
      <c r="D57" s="86">
        <f>D8/D56</f>
        <v>0.43612891970866591</v>
      </c>
      <c r="E57" s="86">
        <f>$E$8/E56</f>
        <v>0.45456611664166552</v>
      </c>
      <c r="F57" s="86">
        <f>$F$8/F56</f>
        <v>0.40048057669203041</v>
      </c>
      <c r="G57" s="86">
        <f>$G$8/G56</f>
        <v>0.4000992246077027</v>
      </c>
      <c r="H57" s="86">
        <f>G$8/H56</f>
        <v>0.32010038348025943</v>
      </c>
      <c r="I57" s="165"/>
      <c r="J57" s="86">
        <f>$J$8/J56</f>
        <v>0.52377410670326097</v>
      </c>
      <c r="K57" s="91">
        <f>$K$8/K56</f>
        <v>0.92764378478664189</v>
      </c>
      <c r="M57" s="218"/>
    </row>
    <row r="58" spans="1:13" ht="29.4" thickBot="1" x14ac:dyDescent="0.35">
      <c r="A58" s="211"/>
      <c r="B58" s="216"/>
      <c r="C58" s="61" t="s">
        <v>106</v>
      </c>
      <c r="D58" s="96">
        <f>D9/D56</f>
        <v>0.43612891970866591</v>
      </c>
      <c r="E58" s="96">
        <f>$E$9/E56</f>
        <v>0.90913223328333104</v>
      </c>
      <c r="F58" s="96">
        <f>$F$9/F56</f>
        <v>0.80096115338406082</v>
      </c>
      <c r="G58" s="96">
        <f>$G$9/G56</f>
        <v>0.80019844921540539</v>
      </c>
      <c r="H58" s="96">
        <f>G$9/H56</f>
        <v>0.64020076696051886</v>
      </c>
      <c r="I58" s="166"/>
      <c r="J58" s="96">
        <f>$J$9/J56</f>
        <v>1.0475482134065219</v>
      </c>
      <c r="K58" s="99">
        <f>$K$9/K56</f>
        <v>1.3914656771799629</v>
      </c>
      <c r="M58" s="218"/>
    </row>
    <row r="59" spans="1:13" ht="28.8" x14ac:dyDescent="0.3">
      <c r="A59" s="209" t="s">
        <v>15</v>
      </c>
      <c r="B59" s="212">
        <v>10</v>
      </c>
      <c r="C59" s="53" t="s">
        <v>181</v>
      </c>
      <c r="D59" s="81">
        <v>1028</v>
      </c>
      <c r="E59" s="80">
        <v>504</v>
      </c>
      <c r="F59" s="80">
        <v>707</v>
      </c>
      <c r="G59" s="81">
        <v>710.75</v>
      </c>
      <c r="H59" s="81">
        <v>888.45</v>
      </c>
      <c r="I59" s="82">
        <v>764</v>
      </c>
      <c r="J59" s="82">
        <v>599</v>
      </c>
      <c r="K59" s="83"/>
      <c r="M59" s="218"/>
    </row>
    <row r="60" spans="1:13" x14ac:dyDescent="0.3">
      <c r="A60" s="210"/>
      <c r="B60" s="213"/>
      <c r="C60" s="52" t="s">
        <v>88</v>
      </c>
      <c r="D60" s="75">
        <v>15470</v>
      </c>
      <c r="E60" s="76">
        <v>6765</v>
      </c>
      <c r="F60" s="76">
        <v>7070</v>
      </c>
      <c r="G60" s="75">
        <v>7108</v>
      </c>
      <c r="H60" s="75">
        <v>8885</v>
      </c>
      <c r="I60" s="84">
        <v>9186</v>
      </c>
      <c r="J60" s="84">
        <v>7765</v>
      </c>
      <c r="K60" s="85"/>
      <c r="M60" s="218"/>
    </row>
    <row r="61" spans="1:13" ht="28.8" x14ac:dyDescent="0.3">
      <c r="A61" s="210"/>
      <c r="B61" s="213"/>
      <c r="C61" s="51" t="s">
        <v>105</v>
      </c>
      <c r="D61" s="86">
        <f>D8/D60</f>
        <v>6.4641241111829348</v>
      </c>
      <c r="E61" s="86">
        <f>$E$8/E60</f>
        <v>7.390983000739098</v>
      </c>
      <c r="F61" s="86">
        <f>$F$8/F60</f>
        <v>7.0721357850070721</v>
      </c>
      <c r="G61" s="86">
        <f>$G$8/G60</f>
        <v>7.0343275182892517</v>
      </c>
      <c r="H61" s="86">
        <f>G$8/H60</f>
        <v>5.6274620146314014</v>
      </c>
      <c r="I61" s="86">
        <f>H$8/I60</f>
        <v>10.88613106901807</v>
      </c>
      <c r="J61" s="87">
        <f>$J$8/J60</f>
        <v>6.4391500321957498</v>
      </c>
      <c r="K61" s="88"/>
      <c r="M61" s="218"/>
    </row>
    <row r="62" spans="1:13" ht="29.4" thickBot="1" x14ac:dyDescent="0.35">
      <c r="A62" s="210"/>
      <c r="B62" s="214"/>
      <c r="C62" s="50" t="s">
        <v>106</v>
      </c>
      <c r="D62" s="86">
        <f>D9/D60</f>
        <v>6.4641241111829348</v>
      </c>
      <c r="E62" s="86">
        <f>$E$9/E60</f>
        <v>14.781966001478196</v>
      </c>
      <c r="F62" s="86">
        <f>$F$9/F60</f>
        <v>14.144271570014144</v>
      </c>
      <c r="G62" s="86">
        <f>$G$9/G60</f>
        <v>14.068655036578503</v>
      </c>
      <c r="H62" s="86">
        <f>G$9/H60</f>
        <v>11.254924029262803</v>
      </c>
      <c r="I62" s="86">
        <f>H$9/I60</f>
        <v>10.88613106901807</v>
      </c>
      <c r="J62" s="86">
        <f>$J$9/J60</f>
        <v>12.8783000643915</v>
      </c>
      <c r="K62" s="89"/>
      <c r="M62" s="218"/>
    </row>
    <row r="63" spans="1:13" x14ac:dyDescent="0.3">
      <c r="A63" s="210"/>
      <c r="B63" s="215" t="s">
        <v>93</v>
      </c>
      <c r="C63" s="53" t="s">
        <v>87</v>
      </c>
      <c r="D63" s="137" t="s">
        <v>142</v>
      </c>
      <c r="E63" s="138"/>
      <c r="F63" s="138"/>
      <c r="G63" s="138"/>
      <c r="H63" s="138"/>
      <c r="I63" s="138"/>
      <c r="J63" s="139"/>
      <c r="K63" s="77">
        <v>2501</v>
      </c>
      <c r="M63" s="218"/>
    </row>
    <row r="64" spans="1:13" x14ac:dyDescent="0.3">
      <c r="A64" s="210"/>
      <c r="B64" s="213"/>
      <c r="C64" s="52" t="s">
        <v>88</v>
      </c>
      <c r="D64" s="100">
        <v>91780</v>
      </c>
      <c r="E64" s="76">
        <v>41815</v>
      </c>
      <c r="F64" s="76">
        <v>50400</v>
      </c>
      <c r="G64" s="75">
        <v>54956</v>
      </c>
      <c r="H64" s="75">
        <v>68697</v>
      </c>
      <c r="I64" s="75">
        <v>51990</v>
      </c>
      <c r="J64" s="75">
        <v>44182</v>
      </c>
      <c r="K64" s="77">
        <f>K63*25</f>
        <v>62525</v>
      </c>
      <c r="M64" s="218"/>
    </row>
    <row r="65" spans="1:14" ht="28.8" x14ac:dyDescent="0.3">
      <c r="A65" s="210"/>
      <c r="B65" s="213"/>
      <c r="C65" s="51" t="s">
        <v>105</v>
      </c>
      <c r="D65" s="86">
        <f>D8/D64</f>
        <v>1.0895619960775769</v>
      </c>
      <c r="E65" s="86">
        <f>$E$8/E64</f>
        <v>1.1957431543704413</v>
      </c>
      <c r="F65" s="86">
        <f>$F$8/F64</f>
        <v>0.99206349206349209</v>
      </c>
      <c r="G65" s="86">
        <f>$G$8/G64</f>
        <v>0.90981876410219087</v>
      </c>
      <c r="H65" s="86">
        <f>G$8/H64</f>
        <v>0.72783382098199334</v>
      </c>
      <c r="I65" s="86">
        <f>H$8/I64</f>
        <v>1.9234468166955183</v>
      </c>
      <c r="J65" s="86">
        <f>$J$8/J64</f>
        <v>1.1316825856683717</v>
      </c>
      <c r="K65" s="91">
        <f>$K$8/K64</f>
        <v>1.599360255897641</v>
      </c>
      <c r="M65" s="218"/>
    </row>
    <row r="66" spans="1:14" ht="29.4" thickBot="1" x14ac:dyDescent="0.35">
      <c r="A66" s="210"/>
      <c r="B66" s="214"/>
      <c r="C66" s="50" t="s">
        <v>106</v>
      </c>
      <c r="D66" s="86">
        <f>D9/D64</f>
        <v>1.0895619960775769</v>
      </c>
      <c r="E66" s="86">
        <f>$E$9/E64</f>
        <v>2.3914863087408826</v>
      </c>
      <c r="F66" s="92">
        <f>$F$9/F64</f>
        <v>1.9841269841269842</v>
      </c>
      <c r="G66" s="92">
        <f>$G$9/G64</f>
        <v>1.8196375282043817</v>
      </c>
      <c r="H66" s="92">
        <f>G$9/H64</f>
        <v>1.4556676419639867</v>
      </c>
      <c r="I66" s="92">
        <f>H$9/I64</f>
        <v>1.9234468166955183</v>
      </c>
      <c r="J66" s="86">
        <f>$J$9/J64</f>
        <v>2.2633651713367433</v>
      </c>
      <c r="K66" s="91">
        <f>$K$9/K64</f>
        <v>2.3990403838464616</v>
      </c>
      <c r="M66" s="218"/>
    </row>
    <row r="67" spans="1:14" x14ac:dyDescent="0.3">
      <c r="A67" s="210"/>
      <c r="B67" s="215" t="s">
        <v>94</v>
      </c>
      <c r="C67" s="53" t="s">
        <v>87</v>
      </c>
      <c r="D67" s="137" t="s">
        <v>142</v>
      </c>
      <c r="E67" s="138"/>
      <c r="F67" s="138"/>
      <c r="G67" s="138"/>
      <c r="H67" s="138"/>
      <c r="I67" s="138"/>
      <c r="J67" s="139"/>
      <c r="K67" s="77">
        <v>3618</v>
      </c>
      <c r="M67" s="218"/>
    </row>
    <row r="68" spans="1:14" x14ac:dyDescent="0.3">
      <c r="A68" s="210"/>
      <c r="B68" s="213"/>
      <c r="C68" s="52" t="s">
        <v>88</v>
      </c>
      <c r="D68" s="75">
        <v>225470</v>
      </c>
      <c r="E68" s="93">
        <v>108220</v>
      </c>
      <c r="F68" s="125"/>
      <c r="G68" s="125"/>
      <c r="H68" s="125"/>
      <c r="I68" s="164"/>
      <c r="J68" s="94">
        <v>93611</v>
      </c>
      <c r="K68" s="77">
        <f>K67*35</f>
        <v>126630</v>
      </c>
      <c r="M68" s="218"/>
    </row>
    <row r="69" spans="1:14" ht="28.8" x14ac:dyDescent="0.3">
      <c r="A69" s="210"/>
      <c r="B69" s="213"/>
      <c r="C69" s="51" t="s">
        <v>105</v>
      </c>
      <c r="D69" s="86">
        <f>D8/D68</f>
        <v>0.44351798465427772</v>
      </c>
      <c r="E69" s="87">
        <f>$E$8/E68</f>
        <v>0.46202180742931065</v>
      </c>
      <c r="F69" s="126"/>
      <c r="G69" s="126"/>
      <c r="H69" s="126"/>
      <c r="I69" s="165"/>
      <c r="J69" s="95">
        <f>$J$8/J68</f>
        <v>0.53412526305669206</v>
      </c>
      <c r="K69" s="91">
        <f>$K$8/K68</f>
        <v>0.78970228223959571</v>
      </c>
      <c r="M69" s="218"/>
    </row>
    <row r="70" spans="1:14" ht="29.4" thickBot="1" x14ac:dyDescent="0.35">
      <c r="A70" s="211"/>
      <c r="B70" s="216"/>
      <c r="C70" s="61" t="s">
        <v>106</v>
      </c>
      <c r="D70" s="96">
        <f>D9/D68</f>
        <v>0.44351798465427772</v>
      </c>
      <c r="E70" s="97">
        <f>$E$9/E68</f>
        <v>0.9240436148586213</v>
      </c>
      <c r="F70" s="127"/>
      <c r="G70" s="127"/>
      <c r="H70" s="127"/>
      <c r="I70" s="166"/>
      <c r="J70" s="98">
        <f>$J$9/J68</f>
        <v>1.0682505261133841</v>
      </c>
      <c r="K70" s="99">
        <f>$K$9/K68</f>
        <v>1.1845534233593935</v>
      </c>
      <c r="M70" s="219"/>
    </row>
    <row r="72" spans="1:14" x14ac:dyDescent="0.3">
      <c r="A72" s="41" t="s">
        <v>90</v>
      </c>
      <c r="B72" s="41"/>
      <c r="C72" s="41"/>
      <c r="D72" s="41"/>
      <c r="E72" s="18"/>
      <c r="F72" s="18"/>
    </row>
    <row r="73" spans="1:14" x14ac:dyDescent="0.3">
      <c r="A73" s="41" t="s">
        <v>102</v>
      </c>
      <c r="B73" s="41"/>
      <c r="C73" s="40"/>
      <c r="D73" s="40"/>
      <c r="E73" s="40"/>
      <c r="F73" s="3"/>
      <c r="G73" s="39"/>
      <c r="H73" s="39"/>
      <c r="I73" s="39"/>
      <c r="J73" s="54"/>
      <c r="K73" s="39" t="s">
        <v>104</v>
      </c>
    </row>
    <row r="74" spans="1:14" ht="15" thickBot="1" x14ac:dyDescent="0.35"/>
    <row r="75" spans="1:14" ht="15" thickBot="1" x14ac:dyDescent="0.35">
      <c r="A75" s="226" t="s">
        <v>84</v>
      </c>
      <c r="B75" s="227"/>
      <c r="C75" s="227"/>
      <c r="D75" s="55" t="s">
        <v>107</v>
      </c>
      <c r="E75" s="233" t="s">
        <v>21</v>
      </c>
      <c r="F75" s="233"/>
      <c r="G75" s="46" t="s">
        <v>100</v>
      </c>
      <c r="H75" s="46" t="s">
        <v>100</v>
      </c>
      <c r="I75" s="46" t="s">
        <v>170</v>
      </c>
      <c r="J75" s="46" t="s">
        <v>5</v>
      </c>
      <c r="K75" s="47" t="s">
        <v>5</v>
      </c>
      <c r="L75"/>
      <c r="M75" s="43" t="s">
        <v>95</v>
      </c>
      <c r="N75"/>
    </row>
    <row r="76" spans="1:14" ht="44.4" customHeight="1" x14ac:dyDescent="0.3">
      <c r="A76" s="228" t="s">
        <v>85</v>
      </c>
      <c r="B76" s="229"/>
      <c r="C76" s="229"/>
      <c r="D76" s="48" t="s">
        <v>127</v>
      </c>
      <c r="E76" s="48" t="s">
        <v>96</v>
      </c>
      <c r="F76" s="48" t="s">
        <v>97</v>
      </c>
      <c r="G76" s="48" t="s">
        <v>136</v>
      </c>
      <c r="H76" s="48" t="s">
        <v>137</v>
      </c>
      <c r="I76" s="48" t="s">
        <v>180</v>
      </c>
      <c r="J76" s="48" t="s">
        <v>98</v>
      </c>
      <c r="K76" s="49" t="s">
        <v>24</v>
      </c>
      <c r="L76"/>
      <c r="M76" s="217" t="s">
        <v>189</v>
      </c>
      <c r="N76"/>
    </row>
    <row r="77" spans="1:14" ht="17.25" customHeight="1" x14ac:dyDescent="0.3">
      <c r="A77" s="230" t="s">
        <v>86</v>
      </c>
      <c r="B77" s="231" t="s">
        <v>91</v>
      </c>
      <c r="C77" s="231"/>
      <c r="D77" s="75">
        <v>100000</v>
      </c>
      <c r="E77" s="76">
        <v>50000</v>
      </c>
      <c r="F77" s="76">
        <v>50000</v>
      </c>
      <c r="G77" s="75">
        <v>50000</v>
      </c>
      <c r="H77" s="75">
        <v>100000</v>
      </c>
      <c r="I77" s="75">
        <v>100000</v>
      </c>
      <c r="J77" s="75">
        <v>50000</v>
      </c>
      <c r="K77" s="77">
        <v>100000</v>
      </c>
      <c r="L77"/>
      <c r="M77" s="218"/>
      <c r="N77"/>
    </row>
    <row r="78" spans="1:14" ht="31.5" customHeight="1" x14ac:dyDescent="0.3">
      <c r="A78" s="230"/>
      <c r="B78" s="232" t="s">
        <v>92</v>
      </c>
      <c r="C78" s="232"/>
      <c r="D78" s="75">
        <v>100000</v>
      </c>
      <c r="E78" s="101">
        <v>100000</v>
      </c>
      <c r="F78" s="101">
        <v>100000</v>
      </c>
      <c r="G78" s="75">
        <v>100000</v>
      </c>
      <c r="H78" s="75">
        <v>100000</v>
      </c>
      <c r="I78" s="75">
        <v>100000</v>
      </c>
      <c r="J78" s="75">
        <v>100000</v>
      </c>
      <c r="K78" s="77">
        <v>150000</v>
      </c>
      <c r="L78"/>
      <c r="M78" s="218"/>
      <c r="N78"/>
    </row>
    <row r="79" spans="1:14" ht="15" thickBot="1" x14ac:dyDescent="0.35">
      <c r="A79" s="72" t="s">
        <v>16</v>
      </c>
      <c r="B79" s="73" t="s">
        <v>6</v>
      </c>
      <c r="C79" s="71"/>
      <c r="D79" s="73" t="s">
        <v>8</v>
      </c>
      <c r="E79" s="73" t="s">
        <v>9</v>
      </c>
      <c r="F79" s="73" t="s">
        <v>9</v>
      </c>
      <c r="G79" s="73" t="s">
        <v>8</v>
      </c>
      <c r="H79" s="73" t="s">
        <v>8</v>
      </c>
      <c r="I79" s="73" t="s">
        <v>8</v>
      </c>
      <c r="J79" s="73" t="s">
        <v>9</v>
      </c>
      <c r="K79" s="102" t="s">
        <v>9</v>
      </c>
      <c r="L79"/>
      <c r="M79" s="218"/>
      <c r="N79"/>
    </row>
    <row r="80" spans="1:14" ht="28.8" x14ac:dyDescent="0.3">
      <c r="A80" s="191" t="s">
        <v>11</v>
      </c>
      <c r="B80" s="194">
        <v>10</v>
      </c>
      <c r="C80" s="55" t="s">
        <v>181</v>
      </c>
      <c r="D80" s="103">
        <v>358</v>
      </c>
      <c r="E80" s="80">
        <v>246</v>
      </c>
      <c r="F80" s="104">
        <v>302</v>
      </c>
      <c r="G80" s="81">
        <v>370.35</v>
      </c>
      <c r="H80" s="81">
        <v>435</v>
      </c>
      <c r="I80" s="81">
        <v>316</v>
      </c>
      <c r="J80" s="103">
        <v>258</v>
      </c>
      <c r="K80" s="83"/>
      <c r="L80"/>
      <c r="M80" s="218"/>
      <c r="N80"/>
    </row>
    <row r="81" spans="1:14" x14ac:dyDescent="0.3">
      <c r="A81" s="192"/>
      <c r="B81" s="195"/>
      <c r="C81" s="56" t="s">
        <v>88</v>
      </c>
      <c r="D81" s="105">
        <v>4260</v>
      </c>
      <c r="E81" s="76">
        <v>3080</v>
      </c>
      <c r="F81" s="93">
        <v>3020</v>
      </c>
      <c r="G81" s="75">
        <v>3704</v>
      </c>
      <c r="H81" s="75">
        <v>4350</v>
      </c>
      <c r="I81" s="75">
        <v>3773</v>
      </c>
      <c r="J81" s="105">
        <v>3085</v>
      </c>
      <c r="K81" s="85"/>
      <c r="L81"/>
      <c r="M81" s="218"/>
      <c r="N81"/>
    </row>
    <row r="82" spans="1:14" ht="28.8" x14ac:dyDescent="0.3">
      <c r="A82" s="192"/>
      <c r="B82" s="195"/>
      <c r="C82" s="57" t="s">
        <v>105</v>
      </c>
      <c r="D82" s="86">
        <f>D77/D81</f>
        <v>23.474178403755868</v>
      </c>
      <c r="E82" s="86">
        <f>$E$77/E81</f>
        <v>16.233766233766232</v>
      </c>
      <c r="F82" s="86">
        <f>$F$77/F81</f>
        <v>16.556291390728475</v>
      </c>
      <c r="G82" s="86">
        <f>$G$77/G81</f>
        <v>13.498920086393088</v>
      </c>
      <c r="H82" s="86">
        <f>H$77/H81</f>
        <v>22.988505747126435</v>
      </c>
      <c r="I82" s="86">
        <f>I$77/I81</f>
        <v>26.504108136761197</v>
      </c>
      <c r="J82" s="86">
        <f>$J$77/J81</f>
        <v>16.207455429497568</v>
      </c>
      <c r="K82" s="88"/>
      <c r="M82" s="218"/>
    </row>
    <row r="83" spans="1:14" ht="28.8" x14ac:dyDescent="0.3">
      <c r="A83" s="192"/>
      <c r="B83" s="195"/>
      <c r="C83" s="58" t="s">
        <v>106</v>
      </c>
      <c r="D83" s="86">
        <f>D78/D81</f>
        <v>23.474178403755868</v>
      </c>
      <c r="E83" s="86">
        <f>$E$78/E81</f>
        <v>32.467532467532465</v>
      </c>
      <c r="F83" s="86">
        <f>$F$78/F81</f>
        <v>33.11258278145695</v>
      </c>
      <c r="G83" s="86">
        <f>$G$78/G81</f>
        <v>26.997840172786177</v>
      </c>
      <c r="H83" s="86">
        <f>H$78/H81</f>
        <v>22.988505747126435</v>
      </c>
      <c r="I83" s="86">
        <f>I$78/I81</f>
        <v>26.504108136761197</v>
      </c>
      <c r="J83" s="86">
        <f>$J$78/J81</f>
        <v>32.414910858995135</v>
      </c>
      <c r="K83" s="89"/>
      <c r="M83" s="218"/>
    </row>
    <row r="84" spans="1:14" ht="15" customHeight="1" x14ac:dyDescent="0.3">
      <c r="A84" s="192"/>
      <c r="B84" s="195" t="s">
        <v>93</v>
      </c>
      <c r="C84" s="56" t="s">
        <v>87</v>
      </c>
      <c r="D84" s="137" t="s">
        <v>142</v>
      </c>
      <c r="E84" s="138"/>
      <c r="F84" s="138"/>
      <c r="G84" s="138"/>
      <c r="H84" s="138"/>
      <c r="I84" s="138"/>
      <c r="J84" s="139"/>
      <c r="K84" s="90">
        <v>1023</v>
      </c>
      <c r="L84"/>
      <c r="M84" s="218"/>
      <c r="N84"/>
    </row>
    <row r="85" spans="1:14" x14ac:dyDescent="0.3">
      <c r="A85" s="192"/>
      <c r="B85" s="195"/>
      <c r="C85" s="56" t="s">
        <v>88</v>
      </c>
      <c r="D85" s="93">
        <v>70760</v>
      </c>
      <c r="E85" s="76">
        <v>46765</v>
      </c>
      <c r="F85" s="93">
        <v>47590</v>
      </c>
      <c r="G85" s="75">
        <v>56582</v>
      </c>
      <c r="H85" s="75">
        <v>70249</v>
      </c>
      <c r="I85" s="75">
        <v>50601</v>
      </c>
      <c r="J85" s="94">
        <v>38415</v>
      </c>
      <c r="K85" s="77">
        <f>K84*45</f>
        <v>46035</v>
      </c>
      <c r="L85"/>
      <c r="M85" s="218"/>
      <c r="N85"/>
    </row>
    <row r="86" spans="1:14" ht="28.8" x14ac:dyDescent="0.3">
      <c r="A86" s="192"/>
      <c r="B86" s="195"/>
      <c r="C86" s="57" t="s">
        <v>105</v>
      </c>
      <c r="D86" s="86">
        <f>D77/D85</f>
        <v>1.4132278123233466</v>
      </c>
      <c r="E86" s="86">
        <f>$E$77/E85</f>
        <v>1.0691756655618518</v>
      </c>
      <c r="F86" s="86">
        <f>$F$77/F85</f>
        <v>1.0506408909434755</v>
      </c>
      <c r="G86" s="86">
        <f>$G$77/G85</f>
        <v>0.88367325297797883</v>
      </c>
      <c r="H86" s="86">
        <f>H$77/H85</f>
        <v>1.4235078079403265</v>
      </c>
      <c r="I86" s="86">
        <f>I$77/I85</f>
        <v>1.9762455287444911</v>
      </c>
      <c r="J86" s="86">
        <f>$J$77/J85</f>
        <v>1.3015749056358192</v>
      </c>
      <c r="K86" s="91">
        <f>$K$77/K85</f>
        <v>2.1722602367763657</v>
      </c>
      <c r="M86" s="218"/>
    </row>
    <row r="87" spans="1:14" ht="28.8" x14ac:dyDescent="0.3">
      <c r="A87" s="192"/>
      <c r="B87" s="195"/>
      <c r="C87" s="58" t="s">
        <v>106</v>
      </c>
      <c r="D87" s="86">
        <f>D78/D85</f>
        <v>1.4132278123233466</v>
      </c>
      <c r="E87" s="86">
        <f>$E$78/E85</f>
        <v>2.1383513311237037</v>
      </c>
      <c r="F87" s="86">
        <f>$F$78/F85</f>
        <v>2.1012817818869509</v>
      </c>
      <c r="G87" s="92">
        <f>$G$78/G85</f>
        <v>1.7673465059559577</v>
      </c>
      <c r="H87" s="92">
        <f>H$78/H85</f>
        <v>1.4235078079403265</v>
      </c>
      <c r="I87" s="92">
        <f>I$78/I85</f>
        <v>1.9762455287444911</v>
      </c>
      <c r="J87" s="86">
        <f>$J$78/J85</f>
        <v>2.6031498112716385</v>
      </c>
      <c r="K87" s="91">
        <f>$K$78/K85</f>
        <v>3.2583903551645488</v>
      </c>
      <c r="M87" s="218"/>
    </row>
    <row r="88" spans="1:14" x14ac:dyDescent="0.3">
      <c r="A88" s="192"/>
      <c r="B88" s="195" t="s">
        <v>94</v>
      </c>
      <c r="C88" s="56" t="s">
        <v>87</v>
      </c>
      <c r="D88" s="137" t="s">
        <v>142</v>
      </c>
      <c r="E88" s="138"/>
      <c r="F88" s="138"/>
      <c r="G88" s="138"/>
      <c r="H88" s="138"/>
      <c r="I88" s="138"/>
      <c r="J88" s="139"/>
      <c r="K88" s="77">
        <v>1224</v>
      </c>
      <c r="L88"/>
      <c r="M88" s="218"/>
      <c r="N88"/>
    </row>
    <row r="89" spans="1:14" x14ac:dyDescent="0.3">
      <c r="A89" s="192"/>
      <c r="B89" s="195"/>
      <c r="C89" s="56" t="s">
        <v>88</v>
      </c>
      <c r="D89" s="106">
        <v>143270</v>
      </c>
      <c r="E89" s="93">
        <v>81855</v>
      </c>
      <c r="F89" s="133"/>
      <c r="G89" s="125"/>
      <c r="H89" s="125"/>
      <c r="I89" s="125"/>
      <c r="J89" s="94">
        <v>63006</v>
      </c>
      <c r="K89" s="77">
        <f>K88*55</f>
        <v>67320</v>
      </c>
      <c r="L89"/>
      <c r="M89" s="218"/>
      <c r="N89"/>
    </row>
    <row r="90" spans="1:14" ht="28.8" x14ac:dyDescent="0.3">
      <c r="A90" s="192"/>
      <c r="B90" s="195"/>
      <c r="C90" s="57" t="s">
        <v>105</v>
      </c>
      <c r="D90" s="86">
        <f>D77/D89</f>
        <v>0.69798282962239133</v>
      </c>
      <c r="E90" s="87">
        <f>$E$77/E89</f>
        <v>0.61083623480544869</v>
      </c>
      <c r="F90" s="126"/>
      <c r="G90" s="126"/>
      <c r="H90" s="126"/>
      <c r="I90" s="126"/>
      <c r="J90" s="95">
        <f>$J$77/J89</f>
        <v>0.79357521505888329</v>
      </c>
      <c r="K90" s="91">
        <f>$K$77/K89</f>
        <v>1.4854426619132501</v>
      </c>
      <c r="M90" s="218"/>
    </row>
    <row r="91" spans="1:14" ht="29.4" thickBot="1" x14ac:dyDescent="0.35">
      <c r="A91" s="193"/>
      <c r="B91" s="196"/>
      <c r="C91" s="62" t="s">
        <v>106</v>
      </c>
      <c r="D91" s="96">
        <f>D78/D89</f>
        <v>0.69798282962239133</v>
      </c>
      <c r="E91" s="97">
        <f>$E$78/E89</f>
        <v>1.2216724696108974</v>
      </c>
      <c r="F91" s="127"/>
      <c r="G91" s="127"/>
      <c r="H91" s="127"/>
      <c r="I91" s="127"/>
      <c r="J91" s="98">
        <f>$J$78/J89</f>
        <v>1.5871504301177666</v>
      </c>
      <c r="K91" s="99">
        <f>$K$78/K89</f>
        <v>2.2281639928698751</v>
      </c>
      <c r="M91" s="218"/>
    </row>
    <row r="92" spans="1:14" ht="28.8" x14ac:dyDescent="0.3">
      <c r="A92" s="191" t="s">
        <v>12</v>
      </c>
      <c r="B92" s="194">
        <v>10</v>
      </c>
      <c r="C92" s="55" t="s">
        <v>181</v>
      </c>
      <c r="D92" s="107">
        <v>428</v>
      </c>
      <c r="E92" s="80">
        <v>370</v>
      </c>
      <c r="F92" s="80">
        <v>458</v>
      </c>
      <c r="G92" s="81">
        <v>514.6</v>
      </c>
      <c r="H92" s="81">
        <v>605.75</v>
      </c>
      <c r="I92" s="81">
        <v>439</v>
      </c>
      <c r="J92" s="82">
        <v>359</v>
      </c>
      <c r="K92" s="83"/>
      <c r="L92"/>
      <c r="M92" s="218"/>
      <c r="N92"/>
    </row>
    <row r="93" spans="1:14" x14ac:dyDescent="0.3">
      <c r="A93" s="192"/>
      <c r="B93" s="195"/>
      <c r="C93" s="56" t="s">
        <v>88</v>
      </c>
      <c r="D93" s="108">
        <v>5580</v>
      </c>
      <c r="E93" s="76">
        <v>4720</v>
      </c>
      <c r="F93" s="76">
        <v>4580</v>
      </c>
      <c r="G93" s="75">
        <v>5146</v>
      </c>
      <c r="H93" s="75">
        <v>6058</v>
      </c>
      <c r="I93" s="75">
        <v>5155</v>
      </c>
      <c r="J93" s="84">
        <v>4370</v>
      </c>
      <c r="K93" s="85"/>
      <c r="L93"/>
      <c r="M93" s="218"/>
      <c r="N93"/>
    </row>
    <row r="94" spans="1:14" ht="28.8" x14ac:dyDescent="0.3">
      <c r="A94" s="192"/>
      <c r="B94" s="195"/>
      <c r="C94" s="57" t="s">
        <v>105</v>
      </c>
      <c r="D94" s="86">
        <f>D77/D93</f>
        <v>17.921146953405017</v>
      </c>
      <c r="E94" s="86">
        <f>$E$77/E93</f>
        <v>10.59322033898305</v>
      </c>
      <c r="F94" s="86">
        <f>$F$77/F93</f>
        <v>10.91703056768559</v>
      </c>
      <c r="G94" s="86">
        <f>$G$77/G93</f>
        <v>9.7162844928099492</v>
      </c>
      <c r="H94" s="86">
        <f>H$77/H93</f>
        <v>16.50709805216243</v>
      </c>
      <c r="I94" s="86">
        <f>I$77/I93</f>
        <v>19.398642095053347</v>
      </c>
      <c r="J94" s="86">
        <f>$J$77/J93</f>
        <v>11.441647597254004</v>
      </c>
      <c r="K94" s="88"/>
      <c r="M94" s="218"/>
    </row>
    <row r="95" spans="1:14" ht="28.8" x14ac:dyDescent="0.3">
      <c r="A95" s="192"/>
      <c r="B95" s="195"/>
      <c r="C95" s="66" t="s">
        <v>106</v>
      </c>
      <c r="D95" s="86">
        <f>D78/D93</f>
        <v>17.921146953405017</v>
      </c>
      <c r="E95" s="86">
        <f>$E$78/E93</f>
        <v>21.1864406779661</v>
      </c>
      <c r="F95" s="86">
        <f>$F$78/F93</f>
        <v>21.834061135371179</v>
      </c>
      <c r="G95" s="86">
        <f>$G$78/G93</f>
        <v>19.432568985619898</v>
      </c>
      <c r="H95" s="86">
        <f>H$78/H93</f>
        <v>16.50709805216243</v>
      </c>
      <c r="I95" s="86">
        <f>I$78/I93</f>
        <v>19.398642095053347</v>
      </c>
      <c r="J95" s="86">
        <f>$J$78/J93</f>
        <v>22.883295194508008</v>
      </c>
      <c r="K95" s="89"/>
      <c r="M95" s="218"/>
    </row>
    <row r="96" spans="1:14" x14ac:dyDescent="0.3">
      <c r="A96" s="192"/>
      <c r="B96" s="195" t="s">
        <v>93</v>
      </c>
      <c r="C96" s="56" t="s">
        <v>87</v>
      </c>
      <c r="D96" s="137" t="s">
        <v>142</v>
      </c>
      <c r="E96" s="138"/>
      <c r="F96" s="138"/>
      <c r="G96" s="138"/>
      <c r="H96" s="138"/>
      <c r="I96" s="138"/>
      <c r="J96" s="139"/>
      <c r="K96" s="90">
        <v>1299</v>
      </c>
      <c r="L96"/>
      <c r="M96" s="218"/>
      <c r="N96"/>
    </row>
    <row r="97" spans="1:14" x14ac:dyDescent="0.3">
      <c r="A97" s="192"/>
      <c r="B97" s="195"/>
      <c r="C97" s="56" t="s">
        <v>88</v>
      </c>
      <c r="D97" s="108">
        <v>68850</v>
      </c>
      <c r="E97" s="76">
        <v>45535</v>
      </c>
      <c r="F97" s="76">
        <v>45110</v>
      </c>
      <c r="G97" s="109">
        <v>50963</v>
      </c>
      <c r="H97" s="75">
        <v>63321</v>
      </c>
      <c r="I97" s="75">
        <v>49022</v>
      </c>
      <c r="J97" s="75">
        <v>37125</v>
      </c>
      <c r="K97" s="77">
        <f>K96*40</f>
        <v>51960</v>
      </c>
      <c r="L97"/>
      <c r="M97" s="218"/>
      <c r="N97"/>
    </row>
    <row r="98" spans="1:14" ht="28.8" x14ac:dyDescent="0.3">
      <c r="A98" s="192"/>
      <c r="B98" s="195"/>
      <c r="C98" s="57" t="s">
        <v>105</v>
      </c>
      <c r="D98" s="86">
        <f>D77/D97</f>
        <v>1.4524328249818446</v>
      </c>
      <c r="E98" s="86">
        <f>$E$77/E97</f>
        <v>1.0980564401010211</v>
      </c>
      <c r="F98" s="86">
        <f>$F$77/F97</f>
        <v>1.1084016847705609</v>
      </c>
      <c r="G98" s="86">
        <f>$G$77/G97</f>
        <v>0.98110393815120778</v>
      </c>
      <c r="H98" s="86">
        <f>H$77/H97</f>
        <v>1.5792549075346252</v>
      </c>
      <c r="I98" s="86">
        <f>I$77/I97</f>
        <v>2.0399004528579003</v>
      </c>
      <c r="J98" s="86">
        <f>$J$77/J97</f>
        <v>1.3468013468013469</v>
      </c>
      <c r="K98" s="91">
        <f>$K$77/K97</f>
        <v>1.9245573518090839</v>
      </c>
      <c r="M98" s="218"/>
    </row>
    <row r="99" spans="1:14" ht="28.8" x14ac:dyDescent="0.3">
      <c r="A99" s="192"/>
      <c r="B99" s="195"/>
      <c r="C99" s="58" t="s">
        <v>106</v>
      </c>
      <c r="D99" s="86">
        <f>D78/D97</f>
        <v>1.4524328249818446</v>
      </c>
      <c r="E99" s="86">
        <f>$E$78/E97</f>
        <v>2.1961128802020422</v>
      </c>
      <c r="F99" s="86">
        <f>$F$78/F97</f>
        <v>2.2168033695411218</v>
      </c>
      <c r="G99" s="86">
        <f>$G$78/G97</f>
        <v>1.9622078763024156</v>
      </c>
      <c r="H99" s="86">
        <f>H$78/H97</f>
        <v>1.5792549075346252</v>
      </c>
      <c r="I99" s="86">
        <f>I$78/I97</f>
        <v>2.0399004528579003</v>
      </c>
      <c r="J99" s="86">
        <f>$J$78/J97</f>
        <v>2.6936026936026938</v>
      </c>
      <c r="K99" s="91">
        <f>$K$78/K97</f>
        <v>2.8868360277136258</v>
      </c>
      <c r="M99" s="218"/>
    </row>
    <row r="100" spans="1:14" x14ac:dyDescent="0.3">
      <c r="A100" s="192"/>
      <c r="B100" s="195" t="s">
        <v>94</v>
      </c>
      <c r="C100" s="56" t="s">
        <v>87</v>
      </c>
      <c r="D100" s="137" t="s">
        <v>142</v>
      </c>
      <c r="E100" s="138"/>
      <c r="F100" s="138"/>
      <c r="G100" s="138"/>
      <c r="H100" s="138"/>
      <c r="I100" s="138"/>
      <c r="J100" s="139"/>
      <c r="K100" s="77">
        <v>1562</v>
      </c>
      <c r="L100"/>
      <c r="M100" s="218"/>
      <c r="N100"/>
    </row>
    <row r="101" spans="1:14" x14ac:dyDescent="0.3">
      <c r="A101" s="192"/>
      <c r="B101" s="195"/>
      <c r="C101" s="56" t="s">
        <v>88</v>
      </c>
      <c r="D101" s="108">
        <v>141360</v>
      </c>
      <c r="E101" s="76">
        <v>80625</v>
      </c>
      <c r="F101" s="76">
        <v>80630</v>
      </c>
      <c r="G101" s="75">
        <v>106646</v>
      </c>
      <c r="H101" s="75">
        <v>132930</v>
      </c>
      <c r="I101" s="125"/>
      <c r="J101" s="75">
        <v>61716</v>
      </c>
      <c r="K101" s="77">
        <f>K100*50</f>
        <v>78100</v>
      </c>
      <c r="M101" s="218"/>
    </row>
    <row r="102" spans="1:14" ht="28.8" x14ac:dyDescent="0.3">
      <c r="A102" s="192"/>
      <c r="B102" s="195"/>
      <c r="C102" s="57" t="s">
        <v>105</v>
      </c>
      <c r="D102" s="86">
        <f>D77/D101</f>
        <v>0.70741369552914546</v>
      </c>
      <c r="E102" s="86">
        <f>$E$77/E101</f>
        <v>0.62015503875968991</v>
      </c>
      <c r="F102" s="86">
        <f>$F$77/F101</f>
        <v>0.62011658191740049</v>
      </c>
      <c r="G102" s="86">
        <f>$G$77/G101</f>
        <v>0.46884083791234554</v>
      </c>
      <c r="H102" s="86">
        <f>H$77/H101</f>
        <v>0.75227563379222151</v>
      </c>
      <c r="I102" s="126"/>
      <c r="J102" s="86">
        <f>$J$77/J101</f>
        <v>0.81016268066627783</v>
      </c>
      <c r="K102" s="91">
        <f>$K$77/K101</f>
        <v>1.2804097311139564</v>
      </c>
      <c r="M102" s="218"/>
    </row>
    <row r="103" spans="1:14" ht="29.4" thickBot="1" x14ac:dyDescent="0.35">
      <c r="A103" s="193"/>
      <c r="B103" s="196"/>
      <c r="C103" s="62" t="s">
        <v>106</v>
      </c>
      <c r="D103" s="96">
        <f>D78/D101</f>
        <v>0.70741369552914546</v>
      </c>
      <c r="E103" s="96">
        <f>$E$78/E101</f>
        <v>1.2403100775193798</v>
      </c>
      <c r="F103" s="96">
        <f>$F$78/F101</f>
        <v>1.240233163834801</v>
      </c>
      <c r="G103" s="96">
        <f>$G$78/G101</f>
        <v>0.93768167582469109</v>
      </c>
      <c r="H103" s="96">
        <f>H$78/H101</f>
        <v>0.75227563379222151</v>
      </c>
      <c r="I103" s="127"/>
      <c r="J103" s="96">
        <f>$J$78/J101</f>
        <v>1.6203253613325557</v>
      </c>
      <c r="K103" s="99">
        <f>$K$78/K101</f>
        <v>1.9206145966709347</v>
      </c>
      <c r="M103" s="218"/>
    </row>
    <row r="104" spans="1:14" ht="28.8" x14ac:dyDescent="0.3">
      <c r="A104" s="191" t="s">
        <v>13</v>
      </c>
      <c r="B104" s="194">
        <v>10</v>
      </c>
      <c r="C104" s="55" t="s">
        <v>181</v>
      </c>
      <c r="D104" s="107">
        <v>548</v>
      </c>
      <c r="E104" s="80">
        <v>574</v>
      </c>
      <c r="F104" s="80">
        <v>637</v>
      </c>
      <c r="G104" s="81">
        <v>700.35</v>
      </c>
      <c r="H104" s="81">
        <v>856.1</v>
      </c>
      <c r="I104" s="81">
        <v>592</v>
      </c>
      <c r="J104" s="82">
        <v>515</v>
      </c>
      <c r="K104" s="83"/>
      <c r="M104" s="218"/>
    </row>
    <row r="105" spans="1:14" x14ac:dyDescent="0.3">
      <c r="A105" s="192"/>
      <c r="B105" s="195"/>
      <c r="C105" s="56" t="s">
        <v>88</v>
      </c>
      <c r="D105" s="108">
        <v>7830</v>
      </c>
      <c r="E105" s="76">
        <v>6795</v>
      </c>
      <c r="F105" s="76">
        <v>6370</v>
      </c>
      <c r="G105" s="75">
        <v>7004</v>
      </c>
      <c r="H105" s="75">
        <v>8561</v>
      </c>
      <c r="I105" s="75">
        <v>6810</v>
      </c>
      <c r="J105" s="84">
        <v>6000</v>
      </c>
      <c r="K105" s="85"/>
      <c r="M105" s="218"/>
    </row>
    <row r="106" spans="1:14" ht="28.8" x14ac:dyDescent="0.3">
      <c r="A106" s="192"/>
      <c r="B106" s="195"/>
      <c r="C106" s="57" t="s">
        <v>105</v>
      </c>
      <c r="D106" s="86">
        <f>D77/D105</f>
        <v>12.771392081736909</v>
      </c>
      <c r="E106" s="86">
        <f>$E$77/E105</f>
        <v>7.3583517292126563</v>
      </c>
      <c r="F106" s="86">
        <f>$F$77/F105</f>
        <v>7.8492935635792778</v>
      </c>
      <c r="G106" s="86">
        <f>$G$77/G105</f>
        <v>7.1387778412335807</v>
      </c>
      <c r="H106" s="86">
        <f>H$77/H105</f>
        <v>11.680878402055834</v>
      </c>
      <c r="I106" s="86">
        <f>I$77/I105</f>
        <v>14.684287812041116</v>
      </c>
      <c r="J106" s="86">
        <f>$J$77/J105</f>
        <v>8.3333333333333339</v>
      </c>
      <c r="K106" s="88"/>
      <c r="M106" s="218"/>
    </row>
    <row r="107" spans="1:14" ht="28.8" x14ac:dyDescent="0.3">
      <c r="A107" s="192"/>
      <c r="B107" s="195"/>
      <c r="C107" s="58" t="s">
        <v>106</v>
      </c>
      <c r="D107" s="86">
        <f>D78/D105</f>
        <v>12.771392081736909</v>
      </c>
      <c r="E107" s="86">
        <f>$E$78/E105</f>
        <v>14.716703458425313</v>
      </c>
      <c r="F107" s="86">
        <f>$F$78/F105</f>
        <v>15.698587127158556</v>
      </c>
      <c r="G107" s="86">
        <f>$G$78/G105</f>
        <v>14.277555682467161</v>
      </c>
      <c r="H107" s="86">
        <f>H$78/H105</f>
        <v>11.680878402055834</v>
      </c>
      <c r="I107" s="86">
        <f>I$78/I105</f>
        <v>14.684287812041116</v>
      </c>
      <c r="J107" s="86">
        <f>$J$78/J105</f>
        <v>16.666666666666668</v>
      </c>
      <c r="K107" s="89"/>
      <c r="M107" s="218"/>
    </row>
    <row r="108" spans="1:14" x14ac:dyDescent="0.3">
      <c r="A108" s="192"/>
      <c r="B108" s="195" t="s">
        <v>93</v>
      </c>
      <c r="C108" s="56" t="s">
        <v>87</v>
      </c>
      <c r="D108" s="137" t="s">
        <v>142</v>
      </c>
      <c r="E108" s="138"/>
      <c r="F108" s="138"/>
      <c r="G108" s="138"/>
      <c r="H108" s="138"/>
      <c r="I108" s="138"/>
      <c r="J108" s="139"/>
      <c r="K108" s="90">
        <v>1641</v>
      </c>
      <c r="M108" s="218"/>
    </row>
    <row r="109" spans="1:14" x14ac:dyDescent="0.3">
      <c r="A109" s="192"/>
      <c r="B109" s="195"/>
      <c r="C109" s="56" t="s">
        <v>88</v>
      </c>
      <c r="D109" s="108">
        <v>66500</v>
      </c>
      <c r="E109" s="76">
        <v>43685</v>
      </c>
      <c r="F109" s="76">
        <v>44570</v>
      </c>
      <c r="G109" s="75">
        <v>52879</v>
      </c>
      <c r="H109" s="75">
        <v>65899</v>
      </c>
      <c r="I109" s="75">
        <v>46829</v>
      </c>
      <c r="J109" s="75">
        <v>35330</v>
      </c>
      <c r="K109" s="77">
        <f>K108*35</f>
        <v>57435</v>
      </c>
      <c r="M109" s="218"/>
    </row>
    <row r="110" spans="1:14" ht="28.8" x14ac:dyDescent="0.3">
      <c r="A110" s="192"/>
      <c r="B110" s="195"/>
      <c r="C110" s="57" t="s">
        <v>105</v>
      </c>
      <c r="D110" s="86">
        <f>D77/D109</f>
        <v>1.5037593984962405</v>
      </c>
      <c r="E110" s="86">
        <f>$E$77/E109</f>
        <v>1.1445576284765937</v>
      </c>
      <c r="F110" s="86">
        <f>$F$77/F109</f>
        <v>1.1218308279111511</v>
      </c>
      <c r="G110" s="86">
        <f>$G$77/G109</f>
        <v>0.94555494619792357</v>
      </c>
      <c r="H110" s="86">
        <f>H$77/H109</f>
        <v>1.5174737097679782</v>
      </c>
      <c r="I110" s="86">
        <f>I$77/I109</f>
        <v>2.1354289008947447</v>
      </c>
      <c r="J110" s="86">
        <f>$J$77/J109</f>
        <v>1.4152278516841212</v>
      </c>
      <c r="K110" s="91">
        <f>$K$77/K109</f>
        <v>1.7410986332375729</v>
      </c>
      <c r="M110" s="218"/>
    </row>
    <row r="111" spans="1:14" ht="28.8" x14ac:dyDescent="0.3">
      <c r="A111" s="192"/>
      <c r="B111" s="195"/>
      <c r="C111" s="58" t="s">
        <v>106</v>
      </c>
      <c r="D111" s="86">
        <f>D78/D109</f>
        <v>1.5037593984962405</v>
      </c>
      <c r="E111" s="86">
        <f>$E$78/E109</f>
        <v>2.2891152569531874</v>
      </c>
      <c r="F111" s="92">
        <f>$F$78/F109</f>
        <v>2.2436616558223021</v>
      </c>
      <c r="G111" s="92">
        <f>$G$78/G109</f>
        <v>1.8911098923958471</v>
      </c>
      <c r="H111" s="92">
        <f>H$78/H109</f>
        <v>1.5174737097679782</v>
      </c>
      <c r="I111" s="92">
        <f>I$78/I109</f>
        <v>2.1354289008947447</v>
      </c>
      <c r="J111" s="86">
        <f>$J$78/J109</f>
        <v>2.8304557033682425</v>
      </c>
      <c r="K111" s="91">
        <f>$K$78/K109</f>
        <v>2.6116479498563594</v>
      </c>
      <c r="M111" s="218"/>
    </row>
    <row r="112" spans="1:14" x14ac:dyDescent="0.3">
      <c r="A112" s="192"/>
      <c r="B112" s="195" t="s">
        <v>94</v>
      </c>
      <c r="C112" s="56" t="s">
        <v>87</v>
      </c>
      <c r="D112" s="137" t="s">
        <v>142</v>
      </c>
      <c r="E112" s="138"/>
      <c r="F112" s="138"/>
      <c r="G112" s="138"/>
      <c r="H112" s="138"/>
      <c r="I112" s="138"/>
      <c r="J112" s="139"/>
      <c r="K112" s="77">
        <v>1978</v>
      </c>
      <c r="M112" s="218"/>
    </row>
    <row r="113" spans="1:13" x14ac:dyDescent="0.3">
      <c r="A113" s="192"/>
      <c r="B113" s="195"/>
      <c r="C113" s="56" t="s">
        <v>88</v>
      </c>
      <c r="D113" s="106">
        <v>139010</v>
      </c>
      <c r="E113" s="93">
        <v>78775</v>
      </c>
      <c r="F113" s="125"/>
      <c r="G113" s="125"/>
      <c r="H113" s="125"/>
      <c r="I113" s="125"/>
      <c r="J113" s="94">
        <v>59921</v>
      </c>
      <c r="K113" s="77">
        <f>K112*45</f>
        <v>89010</v>
      </c>
      <c r="M113" s="218"/>
    </row>
    <row r="114" spans="1:13" ht="43.2" customHeight="1" x14ac:dyDescent="0.3">
      <c r="A114" s="192"/>
      <c r="B114" s="195"/>
      <c r="C114" s="57" t="s">
        <v>105</v>
      </c>
      <c r="D114" s="86">
        <f>D77/D113</f>
        <v>0.7193727069994964</v>
      </c>
      <c r="E114" s="87">
        <f>$E$77/E113</f>
        <v>0.634719136781974</v>
      </c>
      <c r="F114" s="126"/>
      <c r="G114" s="126"/>
      <c r="H114" s="126"/>
      <c r="I114" s="126"/>
      <c r="J114" s="95">
        <f>$J$77/J113</f>
        <v>0.83443200213614588</v>
      </c>
      <c r="K114" s="91">
        <f>$K$77/K113</f>
        <v>1.1234692731153804</v>
      </c>
      <c r="M114" s="218"/>
    </row>
    <row r="115" spans="1:13" ht="29.4" thickBot="1" x14ac:dyDescent="0.35">
      <c r="A115" s="193"/>
      <c r="B115" s="196"/>
      <c r="C115" s="62" t="s">
        <v>106</v>
      </c>
      <c r="D115" s="96">
        <f>D78/D113</f>
        <v>0.7193727069994964</v>
      </c>
      <c r="E115" s="97">
        <f>$E$78/E113</f>
        <v>1.269438273563948</v>
      </c>
      <c r="F115" s="127"/>
      <c r="G115" s="127"/>
      <c r="H115" s="127"/>
      <c r="I115" s="127"/>
      <c r="J115" s="98">
        <f>$J$78/J113</f>
        <v>1.6688640042722918</v>
      </c>
      <c r="K115" s="99">
        <f>$K$78/K113</f>
        <v>1.6852039096730704</v>
      </c>
      <c r="M115" s="218"/>
    </row>
    <row r="116" spans="1:13" ht="28.8" x14ac:dyDescent="0.3">
      <c r="A116" s="191" t="s">
        <v>14</v>
      </c>
      <c r="B116" s="194">
        <v>10</v>
      </c>
      <c r="C116" s="55" t="s">
        <v>181</v>
      </c>
      <c r="D116" s="80">
        <v>808</v>
      </c>
      <c r="E116" s="80">
        <v>785</v>
      </c>
      <c r="F116" s="80">
        <v>841</v>
      </c>
      <c r="G116" s="81">
        <v>932.25</v>
      </c>
      <c r="H116" s="81">
        <v>1165.3499999999999</v>
      </c>
      <c r="I116" s="81">
        <v>770</v>
      </c>
      <c r="J116" s="82">
        <v>685</v>
      </c>
      <c r="K116" s="83"/>
      <c r="M116" s="218"/>
    </row>
    <row r="117" spans="1:13" x14ac:dyDescent="0.3">
      <c r="A117" s="192"/>
      <c r="B117" s="195"/>
      <c r="C117" s="56" t="s">
        <v>88</v>
      </c>
      <c r="D117" s="76">
        <v>10690</v>
      </c>
      <c r="E117" s="76">
        <v>8490</v>
      </c>
      <c r="F117" s="76">
        <v>8410</v>
      </c>
      <c r="G117" s="75">
        <v>9323</v>
      </c>
      <c r="H117" s="75">
        <v>11654</v>
      </c>
      <c r="I117" s="75">
        <v>8497</v>
      </c>
      <c r="J117" s="84">
        <v>7505</v>
      </c>
      <c r="K117" s="85"/>
      <c r="M117" s="218"/>
    </row>
    <row r="118" spans="1:13" ht="28.8" x14ac:dyDescent="0.3">
      <c r="A118" s="192"/>
      <c r="B118" s="195"/>
      <c r="C118" s="57" t="s">
        <v>105</v>
      </c>
      <c r="D118" s="86">
        <f>D77/D117</f>
        <v>9.3545369504209539</v>
      </c>
      <c r="E118" s="86">
        <f>$E$77/E117</f>
        <v>5.8892815076560661</v>
      </c>
      <c r="F118" s="86">
        <f>$F$77/F117</f>
        <v>5.9453032104637336</v>
      </c>
      <c r="G118" s="86">
        <f>$G$77/G117</f>
        <v>5.3630805534699135</v>
      </c>
      <c r="H118" s="86">
        <f>H$77/H117</f>
        <v>8.5807448086493903</v>
      </c>
      <c r="I118" s="86">
        <f>I$77/I117</f>
        <v>11.768859597505001</v>
      </c>
      <c r="J118" s="86">
        <f>$J$77/J117</f>
        <v>6.6622251832111923</v>
      </c>
      <c r="K118" s="88"/>
      <c r="M118" s="218"/>
    </row>
    <row r="119" spans="1:13" ht="28.8" x14ac:dyDescent="0.3">
      <c r="A119" s="192"/>
      <c r="B119" s="195"/>
      <c r="C119" s="58" t="s">
        <v>106</v>
      </c>
      <c r="D119" s="86">
        <f>D78/D117</f>
        <v>9.3545369504209539</v>
      </c>
      <c r="E119" s="86">
        <f>$E$78/E117</f>
        <v>11.778563015312132</v>
      </c>
      <c r="F119" s="86">
        <f>$F$78/F117</f>
        <v>11.890606420927467</v>
      </c>
      <c r="G119" s="86">
        <f>$G$78/G117</f>
        <v>10.726161106939827</v>
      </c>
      <c r="H119" s="86">
        <f>H$78/H117</f>
        <v>8.5807448086493903</v>
      </c>
      <c r="I119" s="86">
        <f>I$78/I117</f>
        <v>11.768859597505001</v>
      </c>
      <c r="J119" s="86">
        <f>$J$78/J117</f>
        <v>13.324450366422385</v>
      </c>
      <c r="K119" s="89"/>
      <c r="M119" s="218"/>
    </row>
    <row r="120" spans="1:13" x14ac:dyDescent="0.3">
      <c r="A120" s="192"/>
      <c r="B120" s="195" t="s">
        <v>93</v>
      </c>
      <c r="C120" s="56" t="s">
        <v>87</v>
      </c>
      <c r="D120" s="137" t="s">
        <v>142</v>
      </c>
      <c r="E120" s="138"/>
      <c r="F120" s="138"/>
      <c r="G120" s="138"/>
      <c r="H120" s="138"/>
      <c r="I120" s="138"/>
      <c r="J120" s="139"/>
      <c r="K120" s="90">
        <v>2073</v>
      </c>
      <c r="M120" s="218"/>
    </row>
    <row r="121" spans="1:13" x14ac:dyDescent="0.3">
      <c r="A121" s="192"/>
      <c r="B121" s="195"/>
      <c r="C121" s="56" t="s">
        <v>88</v>
      </c>
      <c r="D121" s="76">
        <v>63270</v>
      </c>
      <c r="E121" s="76">
        <v>40815</v>
      </c>
      <c r="F121" s="76">
        <v>40530</v>
      </c>
      <c r="G121" s="75">
        <v>45817</v>
      </c>
      <c r="H121" s="75">
        <v>57263</v>
      </c>
      <c r="I121" s="75">
        <v>43868</v>
      </c>
      <c r="J121" s="75">
        <v>32755</v>
      </c>
      <c r="K121" s="77">
        <f>K120*30</f>
        <v>62190</v>
      </c>
      <c r="M121" s="218"/>
    </row>
    <row r="122" spans="1:13" ht="28.8" x14ac:dyDescent="0.3">
      <c r="A122" s="192"/>
      <c r="B122" s="195"/>
      <c r="C122" s="57" t="s">
        <v>105</v>
      </c>
      <c r="D122" s="86">
        <f>D77/D121</f>
        <v>1.5805278963173699</v>
      </c>
      <c r="E122" s="86">
        <f>$E$77/E121</f>
        <v>1.2250398137939482</v>
      </c>
      <c r="F122" s="86">
        <f>$F$77/F121</f>
        <v>1.233654083395016</v>
      </c>
      <c r="G122" s="86">
        <f>$G$77/G121</f>
        <v>1.0912979898291026</v>
      </c>
      <c r="H122" s="86">
        <f>H$77/H121</f>
        <v>1.7463283446553621</v>
      </c>
      <c r="I122" s="86">
        <f>I$77/I121</f>
        <v>2.2795659706391902</v>
      </c>
      <c r="J122" s="86">
        <f>$J$77/J121</f>
        <v>1.5264845061822623</v>
      </c>
      <c r="K122" s="91">
        <f>$K$77/K121</f>
        <v>1.6079755587715068</v>
      </c>
      <c r="M122" s="218"/>
    </row>
    <row r="123" spans="1:13" ht="28.8" x14ac:dyDescent="0.3">
      <c r="A123" s="192"/>
      <c r="B123" s="195"/>
      <c r="C123" s="58" t="s">
        <v>106</v>
      </c>
      <c r="D123" s="86">
        <f>D78/D121</f>
        <v>1.5805278963173699</v>
      </c>
      <c r="E123" s="86">
        <f>$E$78/E121</f>
        <v>2.4500796275878964</v>
      </c>
      <c r="F123" s="86">
        <f>$F$78/F121</f>
        <v>2.4673081667900321</v>
      </c>
      <c r="G123" s="86">
        <f>$G$78/G121</f>
        <v>2.1825959796582053</v>
      </c>
      <c r="H123" s="86">
        <f>H$78/H121</f>
        <v>1.7463283446553621</v>
      </c>
      <c r="I123" s="86">
        <f>I$78/I121</f>
        <v>2.2795659706391902</v>
      </c>
      <c r="J123" s="86">
        <f>$J$78/J121</f>
        <v>3.0529690123645246</v>
      </c>
      <c r="K123" s="91">
        <f>$K$78/K121</f>
        <v>2.4119633381572601</v>
      </c>
      <c r="M123" s="218"/>
    </row>
    <row r="124" spans="1:13" x14ac:dyDescent="0.3">
      <c r="A124" s="192"/>
      <c r="B124" s="195" t="s">
        <v>94</v>
      </c>
      <c r="C124" s="56" t="s">
        <v>87</v>
      </c>
      <c r="D124" s="137" t="s">
        <v>142</v>
      </c>
      <c r="E124" s="138"/>
      <c r="F124" s="138"/>
      <c r="G124" s="138"/>
      <c r="H124" s="138"/>
      <c r="I124" s="138"/>
      <c r="J124" s="139"/>
      <c r="K124" s="77">
        <v>2510</v>
      </c>
      <c r="M124" s="218"/>
    </row>
    <row r="125" spans="1:13" x14ac:dyDescent="0.3">
      <c r="A125" s="192"/>
      <c r="B125" s="195"/>
      <c r="C125" s="56" t="s">
        <v>88</v>
      </c>
      <c r="D125" s="76">
        <v>135780</v>
      </c>
      <c r="E125" s="76">
        <v>75905</v>
      </c>
      <c r="F125" s="76">
        <v>76050</v>
      </c>
      <c r="G125" s="75">
        <v>101500</v>
      </c>
      <c r="H125" s="75">
        <v>126872</v>
      </c>
      <c r="I125" s="125"/>
      <c r="J125" s="75">
        <v>57346</v>
      </c>
      <c r="K125" s="77">
        <f>K124*40</f>
        <v>100400</v>
      </c>
      <c r="M125" s="218"/>
    </row>
    <row r="126" spans="1:13" ht="28.8" x14ac:dyDescent="0.3">
      <c r="A126" s="192"/>
      <c r="B126" s="195"/>
      <c r="C126" s="57" t="s">
        <v>105</v>
      </c>
      <c r="D126" s="86">
        <f>D77/D125</f>
        <v>0.73648549123582263</v>
      </c>
      <c r="E126" s="86">
        <f>$E$77/E125</f>
        <v>0.65871813451024308</v>
      </c>
      <c r="F126" s="86">
        <f>$F$77/F125</f>
        <v>0.65746219592373434</v>
      </c>
      <c r="G126" s="86">
        <f>$G$77/G125</f>
        <v>0.49261083743842365</v>
      </c>
      <c r="H126" s="86">
        <f>H$77/H125</f>
        <v>0.78819597704773314</v>
      </c>
      <c r="I126" s="126"/>
      <c r="J126" s="86">
        <f>$J$77/J125</f>
        <v>0.87190039409897813</v>
      </c>
      <c r="K126" s="91">
        <f>$K$77/K125</f>
        <v>0.99601593625498008</v>
      </c>
      <c r="M126" s="218"/>
    </row>
    <row r="127" spans="1:13" ht="29.4" thickBot="1" x14ac:dyDescent="0.35">
      <c r="A127" s="193"/>
      <c r="B127" s="196"/>
      <c r="C127" s="62" t="s">
        <v>106</v>
      </c>
      <c r="D127" s="96">
        <f>D78/D125</f>
        <v>0.73648549123582263</v>
      </c>
      <c r="E127" s="96">
        <f>$E$78/E125</f>
        <v>1.3174362690204862</v>
      </c>
      <c r="F127" s="96">
        <f>$F$78/F125</f>
        <v>1.3149243918474687</v>
      </c>
      <c r="G127" s="96">
        <f>$G$78/G125</f>
        <v>0.98522167487684731</v>
      </c>
      <c r="H127" s="96">
        <f>H$78/H125</f>
        <v>0.78819597704773314</v>
      </c>
      <c r="I127" s="127"/>
      <c r="J127" s="96">
        <f>$J$78/J125</f>
        <v>1.7438007881979563</v>
      </c>
      <c r="K127" s="99">
        <f>$K$78/K125</f>
        <v>1.4940239043824701</v>
      </c>
      <c r="M127" s="218"/>
    </row>
    <row r="128" spans="1:13" ht="28.8" x14ac:dyDescent="0.3">
      <c r="A128" s="191" t="s">
        <v>15</v>
      </c>
      <c r="B128" s="194">
        <v>10</v>
      </c>
      <c r="C128" s="55" t="s">
        <v>181</v>
      </c>
      <c r="D128" s="80">
        <v>1098</v>
      </c>
      <c r="E128" s="80">
        <v>913</v>
      </c>
      <c r="F128" s="80">
        <v>974</v>
      </c>
      <c r="G128" s="81">
        <v>1187.25</v>
      </c>
      <c r="H128" s="81">
        <v>1483.8</v>
      </c>
      <c r="I128" s="81">
        <v>930</v>
      </c>
      <c r="J128" s="82">
        <v>816</v>
      </c>
      <c r="K128" s="83"/>
      <c r="M128" s="218"/>
    </row>
    <row r="129" spans="1:13" x14ac:dyDescent="0.3">
      <c r="A129" s="192"/>
      <c r="B129" s="195"/>
      <c r="C129" s="56" t="s">
        <v>88</v>
      </c>
      <c r="D129" s="76">
        <v>13750</v>
      </c>
      <c r="E129" s="76">
        <v>9710</v>
      </c>
      <c r="F129" s="76">
        <v>9740</v>
      </c>
      <c r="G129" s="75">
        <v>11873</v>
      </c>
      <c r="H129" s="75">
        <v>14838</v>
      </c>
      <c r="I129" s="75">
        <v>10355</v>
      </c>
      <c r="J129" s="84">
        <v>8832</v>
      </c>
      <c r="K129" s="85"/>
      <c r="M129" s="218"/>
    </row>
    <row r="130" spans="1:13" ht="28.8" x14ac:dyDescent="0.3">
      <c r="A130" s="192"/>
      <c r="B130" s="195"/>
      <c r="C130" s="57" t="s">
        <v>105</v>
      </c>
      <c r="D130" s="86">
        <f>D77/D129</f>
        <v>7.2727272727272725</v>
      </c>
      <c r="E130" s="86">
        <f>$E$77/E129</f>
        <v>5.1493305870236865</v>
      </c>
      <c r="F130" s="86">
        <f>$F$77/F129</f>
        <v>5.1334702258726903</v>
      </c>
      <c r="G130" s="86">
        <f>$G$77/G129</f>
        <v>4.2112355765181508</v>
      </c>
      <c r="H130" s="86">
        <f>H$77/H129</f>
        <v>6.7394527564361777</v>
      </c>
      <c r="I130" s="86">
        <f>I$77/I129</f>
        <v>9.6571704490584267</v>
      </c>
      <c r="J130" s="86">
        <f>$J$77/J129</f>
        <v>5.6612318840579707</v>
      </c>
      <c r="K130" s="88"/>
      <c r="M130" s="218"/>
    </row>
    <row r="131" spans="1:13" ht="28.8" x14ac:dyDescent="0.3">
      <c r="A131" s="192"/>
      <c r="B131" s="195"/>
      <c r="C131" s="58" t="s">
        <v>106</v>
      </c>
      <c r="D131" s="86">
        <f>D78/D129</f>
        <v>7.2727272727272725</v>
      </c>
      <c r="E131" s="86">
        <f>$E$78/E129</f>
        <v>10.298661174047373</v>
      </c>
      <c r="F131" s="86">
        <f>$F$78/F129</f>
        <v>10.266940451745381</v>
      </c>
      <c r="G131" s="86">
        <f>$G$78/G129</f>
        <v>8.4224711530363017</v>
      </c>
      <c r="H131" s="86">
        <f>H$78/H129</f>
        <v>6.7394527564361777</v>
      </c>
      <c r="I131" s="86">
        <f>I$78/I129</f>
        <v>9.6571704490584267</v>
      </c>
      <c r="J131" s="86">
        <f>$J$78/J129</f>
        <v>11.322463768115941</v>
      </c>
      <c r="K131" s="89"/>
      <c r="M131" s="218"/>
    </row>
    <row r="132" spans="1:13" x14ac:dyDescent="0.3">
      <c r="A132" s="192"/>
      <c r="B132" s="195" t="s">
        <v>93</v>
      </c>
      <c r="C132" s="56" t="s">
        <v>87</v>
      </c>
      <c r="D132" s="137" t="s">
        <v>142</v>
      </c>
      <c r="E132" s="138"/>
      <c r="F132" s="138"/>
      <c r="G132" s="138"/>
      <c r="H132" s="138"/>
      <c r="I132" s="138"/>
      <c r="J132" s="139"/>
      <c r="K132" s="90">
        <v>2527</v>
      </c>
      <c r="M132" s="218"/>
    </row>
    <row r="133" spans="1:13" x14ac:dyDescent="0.3">
      <c r="A133" s="192"/>
      <c r="B133" s="195"/>
      <c r="C133" s="56" t="s">
        <v>88</v>
      </c>
      <c r="D133" s="76">
        <v>58670</v>
      </c>
      <c r="E133" s="76">
        <v>36890</v>
      </c>
      <c r="F133" s="76">
        <v>38200</v>
      </c>
      <c r="G133" s="75">
        <v>45875</v>
      </c>
      <c r="H133" s="75">
        <v>57338</v>
      </c>
      <c r="I133" s="75">
        <v>40019</v>
      </c>
      <c r="J133" s="75">
        <v>29330</v>
      </c>
      <c r="K133" s="77">
        <f>K132*25</f>
        <v>63175</v>
      </c>
      <c r="M133" s="218"/>
    </row>
    <row r="134" spans="1:13" ht="28.8" x14ac:dyDescent="0.3">
      <c r="A134" s="192"/>
      <c r="B134" s="195"/>
      <c r="C134" s="57" t="s">
        <v>105</v>
      </c>
      <c r="D134" s="86">
        <f>D77/D133</f>
        <v>1.7044486108743822</v>
      </c>
      <c r="E134" s="86">
        <f>$E$77/E133</f>
        <v>1.3553808620222283</v>
      </c>
      <c r="F134" s="86">
        <f>$F$77/F133</f>
        <v>1.3089005235602094</v>
      </c>
      <c r="G134" s="86">
        <f>$G$77/G133</f>
        <v>1.0899182561307903</v>
      </c>
      <c r="H134" s="86">
        <f>H$77/H133</f>
        <v>1.744044089434581</v>
      </c>
      <c r="I134" s="86">
        <f>I$77/I133</f>
        <v>2.4988130637946977</v>
      </c>
      <c r="J134" s="86">
        <f>$J$77/J133</f>
        <v>1.7047391749062393</v>
      </c>
      <c r="K134" s="91">
        <f>$K$77/K133</f>
        <v>1.5829046299960428</v>
      </c>
      <c r="M134" s="218"/>
    </row>
    <row r="135" spans="1:13" ht="28.8" x14ac:dyDescent="0.3">
      <c r="A135" s="192"/>
      <c r="B135" s="195"/>
      <c r="C135" s="58" t="s">
        <v>106</v>
      </c>
      <c r="D135" s="86">
        <f>D78/D133</f>
        <v>1.7044486108743822</v>
      </c>
      <c r="E135" s="86">
        <f>$E$78/E133</f>
        <v>2.7107617240444566</v>
      </c>
      <c r="F135" s="92">
        <f>$F$78/F133</f>
        <v>2.6178010471204187</v>
      </c>
      <c r="G135" s="92">
        <f>$G$78/G133</f>
        <v>2.1798365122615806</v>
      </c>
      <c r="H135" s="92">
        <f>H$78/H133</f>
        <v>1.744044089434581</v>
      </c>
      <c r="I135" s="92">
        <f>I$78/I133</f>
        <v>2.4988130637946977</v>
      </c>
      <c r="J135" s="86">
        <f>$J$78/J133</f>
        <v>3.4094783498124785</v>
      </c>
      <c r="K135" s="91">
        <f>$K$78/K133</f>
        <v>2.374356944994064</v>
      </c>
      <c r="M135" s="218"/>
    </row>
    <row r="136" spans="1:13" x14ac:dyDescent="0.3">
      <c r="A136" s="192"/>
      <c r="B136" s="195" t="s">
        <v>94</v>
      </c>
      <c r="C136" s="56" t="s">
        <v>87</v>
      </c>
      <c r="D136" s="137" t="s">
        <v>142</v>
      </c>
      <c r="E136" s="138"/>
      <c r="F136" s="138"/>
      <c r="G136" s="138"/>
      <c r="H136" s="138"/>
      <c r="I136" s="138"/>
      <c r="J136" s="139"/>
      <c r="K136" s="77">
        <v>3099</v>
      </c>
      <c r="M136" s="218"/>
    </row>
    <row r="137" spans="1:13" x14ac:dyDescent="0.3">
      <c r="A137" s="192"/>
      <c r="B137" s="195"/>
      <c r="C137" s="56" t="s">
        <v>88</v>
      </c>
      <c r="D137" s="93">
        <v>131180</v>
      </c>
      <c r="E137" s="93">
        <v>71980</v>
      </c>
      <c r="F137" s="128"/>
      <c r="G137" s="129"/>
      <c r="H137" s="125"/>
      <c r="I137" s="125"/>
      <c r="J137" s="94">
        <v>53921</v>
      </c>
      <c r="K137" s="77">
        <f>K136*35</f>
        <v>108465</v>
      </c>
      <c r="M137" s="218"/>
    </row>
    <row r="138" spans="1:13" ht="28.8" x14ac:dyDescent="0.3">
      <c r="A138" s="192"/>
      <c r="B138" s="195"/>
      <c r="C138" s="57" t="s">
        <v>105</v>
      </c>
      <c r="D138" s="86">
        <f>D77/D137</f>
        <v>0.76231132794633327</v>
      </c>
      <c r="E138" s="87">
        <f>$E$77/E137</f>
        <v>0.69463739927757706</v>
      </c>
      <c r="F138" s="130"/>
      <c r="G138" s="130"/>
      <c r="H138" s="126"/>
      <c r="I138" s="126"/>
      <c r="J138" s="95">
        <f>$J$77/J137</f>
        <v>0.9272825058882439</v>
      </c>
      <c r="K138" s="91">
        <f>$K$77/K137</f>
        <v>0.92195639146268382</v>
      </c>
      <c r="M138" s="218"/>
    </row>
    <row r="139" spans="1:13" ht="29.4" thickBot="1" x14ac:dyDescent="0.35">
      <c r="A139" s="193"/>
      <c r="B139" s="196"/>
      <c r="C139" s="62" t="s">
        <v>106</v>
      </c>
      <c r="D139" s="96">
        <f>D78/D137</f>
        <v>0.76231132794633327</v>
      </c>
      <c r="E139" s="97">
        <f>$E$78/E137</f>
        <v>1.3892747985551541</v>
      </c>
      <c r="F139" s="131"/>
      <c r="G139" s="131"/>
      <c r="H139" s="127"/>
      <c r="I139" s="127"/>
      <c r="J139" s="98">
        <f>$J$78/J137</f>
        <v>1.8545650117764878</v>
      </c>
      <c r="K139" s="99">
        <f>$K$78/K137</f>
        <v>1.3829345871940257</v>
      </c>
      <c r="M139" s="219"/>
    </row>
  </sheetData>
  <sheetProtection algorithmName="SHA-512" hashValue="FgZXCxhBAFv5pCze4gMmTMAMJFl+7D51hKRxI1GzP64VPHpgSJs8hDmnYKbqv8cEzIx64f70QYbVBufp5H8RFg==" saltValue="Q7OixSPMtLVIrhSxej1l2A==" spinCount="100000" sheet="1" objects="1" scenarios="1"/>
  <mergeCells count="56">
    <mergeCell ref="M76:M139"/>
    <mergeCell ref="M7:M70"/>
    <mergeCell ref="D31:J31"/>
    <mergeCell ref="B108:B111"/>
    <mergeCell ref="B112:B115"/>
    <mergeCell ref="B116:B119"/>
    <mergeCell ref="B67:B70"/>
    <mergeCell ref="B11:B14"/>
    <mergeCell ref="B15:B18"/>
    <mergeCell ref="B19:B22"/>
    <mergeCell ref="A75:C75"/>
    <mergeCell ref="A76:C76"/>
    <mergeCell ref="A77:A78"/>
    <mergeCell ref="B77:C77"/>
    <mergeCell ref="B78:C78"/>
    <mergeCell ref="E75:F75"/>
    <mergeCell ref="A104:A115"/>
    <mergeCell ref="B136:B139"/>
    <mergeCell ref="A128:A139"/>
    <mergeCell ref="B120:B123"/>
    <mergeCell ref="B124:B127"/>
    <mergeCell ref="A116:A127"/>
    <mergeCell ref="B128:B131"/>
    <mergeCell ref="B132:B135"/>
    <mergeCell ref="B104:B107"/>
    <mergeCell ref="A11:A22"/>
    <mergeCell ref="A59:A70"/>
    <mergeCell ref="A47:A58"/>
    <mergeCell ref="A35:A46"/>
    <mergeCell ref="B35:B38"/>
    <mergeCell ref="B39:B42"/>
    <mergeCell ref="B43:B46"/>
    <mergeCell ref="B47:B50"/>
    <mergeCell ref="B51:B54"/>
    <mergeCell ref="B55:B58"/>
    <mergeCell ref="B59:B62"/>
    <mergeCell ref="B63:B66"/>
    <mergeCell ref="B23:B26"/>
    <mergeCell ref="B27:B30"/>
    <mergeCell ref="B31:B34"/>
    <mergeCell ref="A23:A34"/>
    <mergeCell ref="A1:J1"/>
    <mergeCell ref="A8:A9"/>
    <mergeCell ref="A6:C6"/>
    <mergeCell ref="A7:C7"/>
    <mergeCell ref="B8:C8"/>
    <mergeCell ref="B9:C9"/>
    <mergeCell ref="E6:F6"/>
    <mergeCell ref="A80:A91"/>
    <mergeCell ref="A92:A103"/>
    <mergeCell ref="B92:B95"/>
    <mergeCell ref="B96:B99"/>
    <mergeCell ref="B100:B103"/>
    <mergeCell ref="B80:B83"/>
    <mergeCell ref="B84:B87"/>
    <mergeCell ref="B88:B91"/>
  </mergeCells>
  <conditionalFormatting sqref="D33:H33 J33:K33">
    <cfRule type="top10" dxfId="152" priority="71" rank="1"/>
  </conditionalFormatting>
  <conditionalFormatting sqref="D34:H34 J34:K34">
    <cfRule type="top10" dxfId="151" priority="70" rank="1"/>
  </conditionalFormatting>
  <conditionalFormatting sqref="D57:H57 J57:K57">
    <cfRule type="top10" dxfId="150" priority="59" rank="1"/>
  </conditionalFormatting>
  <conditionalFormatting sqref="D58:H58 J58:K58">
    <cfRule type="top10" dxfId="149" priority="58" rank="1"/>
  </conditionalFormatting>
  <conditionalFormatting sqref="D102:H102 J102:K102">
    <cfRule type="top10" dxfId="148" priority="30" rank="1"/>
  </conditionalFormatting>
  <conditionalFormatting sqref="D103:H103 J103:K103">
    <cfRule type="top10" dxfId="147" priority="29" rank="1"/>
  </conditionalFormatting>
  <conditionalFormatting sqref="D126:H126 J126:K126">
    <cfRule type="top10" dxfId="146" priority="18" rank="1"/>
  </conditionalFormatting>
  <conditionalFormatting sqref="D127:H127 J127:K127">
    <cfRule type="top10" dxfId="145" priority="17" rank="1"/>
  </conditionalFormatting>
  <conditionalFormatting sqref="D13:J13">
    <cfRule type="top10" dxfId="144" priority="76" rank="1"/>
  </conditionalFormatting>
  <conditionalFormatting sqref="D14:J14">
    <cfRule type="top10" dxfId="143" priority="77" rank="1"/>
  </conditionalFormatting>
  <conditionalFormatting sqref="D49:J49">
    <cfRule type="top10" dxfId="142" priority="63" rank="1"/>
  </conditionalFormatting>
  <conditionalFormatting sqref="D50:J50">
    <cfRule type="top10" dxfId="141" priority="62" rank="1"/>
  </conditionalFormatting>
  <conditionalFormatting sqref="D61:J61">
    <cfRule type="top10" dxfId="140" priority="57" rank="1"/>
  </conditionalFormatting>
  <conditionalFormatting sqref="D62:J62">
    <cfRule type="top10" dxfId="139" priority="56" rank="1"/>
  </conditionalFormatting>
  <conditionalFormatting sqref="D82:J82">
    <cfRule type="top10" dxfId="138" priority="50" rank="1"/>
  </conditionalFormatting>
  <conditionalFormatting sqref="D83:J83">
    <cfRule type="top10" dxfId="137" priority="49" rank="1"/>
  </conditionalFormatting>
  <conditionalFormatting sqref="D94:J94">
    <cfRule type="top10" dxfId="136" priority="34" rank="1"/>
  </conditionalFormatting>
  <conditionalFormatting sqref="D95:J95">
    <cfRule type="top10" dxfId="135" priority="33" rank="1"/>
  </conditionalFormatting>
  <conditionalFormatting sqref="D106:J106">
    <cfRule type="top10" dxfId="134" priority="28" rank="1"/>
  </conditionalFormatting>
  <conditionalFormatting sqref="D107:J107">
    <cfRule type="top10" dxfId="133" priority="27" rank="1"/>
  </conditionalFormatting>
  <conditionalFormatting sqref="D118:J118">
    <cfRule type="top10" dxfId="132" priority="22" rank="1"/>
  </conditionalFormatting>
  <conditionalFormatting sqref="D119:J119">
    <cfRule type="top10" dxfId="131" priority="21" rank="1"/>
  </conditionalFormatting>
  <conditionalFormatting sqref="D130:J130">
    <cfRule type="top10" dxfId="130" priority="16" rank="1"/>
  </conditionalFormatting>
  <conditionalFormatting sqref="D131:J131">
    <cfRule type="top10" dxfId="129" priority="15" rank="1"/>
  </conditionalFormatting>
  <conditionalFormatting sqref="D17:K17">
    <cfRule type="top10" dxfId="128" priority="192" rank="1"/>
  </conditionalFormatting>
  <conditionalFormatting sqref="D18:K18">
    <cfRule type="top10" dxfId="127" priority="80" rank="1"/>
  </conditionalFormatting>
  <conditionalFormatting sqref="D21:K21">
    <cfRule type="top10" dxfId="126" priority="79" rank="1"/>
  </conditionalFormatting>
  <conditionalFormatting sqref="D22:K22">
    <cfRule type="top10" dxfId="125" priority="78" rank="1"/>
  </conditionalFormatting>
  <conditionalFormatting sqref="D25:K25">
    <cfRule type="top10" dxfId="124" priority="75" rank="1"/>
  </conditionalFormatting>
  <conditionalFormatting sqref="D26:K26">
    <cfRule type="top10" dxfId="123" priority="74" rank="1"/>
  </conditionalFormatting>
  <conditionalFormatting sqref="D29:K29">
    <cfRule type="top10" dxfId="122" priority="73" rank="1"/>
  </conditionalFormatting>
  <conditionalFormatting sqref="D30:K30">
    <cfRule type="top10" dxfId="121" priority="72" rank="1"/>
  </conditionalFormatting>
  <conditionalFormatting sqref="D37:K37">
    <cfRule type="top10" dxfId="120" priority="69" rank="1"/>
  </conditionalFormatting>
  <conditionalFormatting sqref="D38:K38">
    <cfRule type="top10" dxfId="119" priority="68" rank="1"/>
  </conditionalFormatting>
  <conditionalFormatting sqref="D41:K41">
    <cfRule type="top10" dxfId="118" priority="67" rank="1"/>
  </conditionalFormatting>
  <conditionalFormatting sqref="D42:K42">
    <cfRule type="top10" dxfId="117" priority="66" rank="1"/>
  </conditionalFormatting>
  <conditionalFormatting sqref="D45:K45">
    <cfRule type="top10" dxfId="116" priority="65" rank="1"/>
  </conditionalFormatting>
  <conditionalFormatting sqref="D46:K46">
    <cfRule type="top10" dxfId="115" priority="64" rank="1"/>
  </conditionalFormatting>
  <conditionalFormatting sqref="D53:K53">
    <cfRule type="top10" dxfId="114" priority="61" rank="1"/>
  </conditionalFormatting>
  <conditionalFormatting sqref="D54:K54">
    <cfRule type="top10" dxfId="113" priority="60" rank="1"/>
  </conditionalFormatting>
  <conditionalFormatting sqref="D65:K65">
    <cfRule type="top10" dxfId="112" priority="55" rank="1"/>
  </conditionalFormatting>
  <conditionalFormatting sqref="D66:K66">
    <cfRule type="top10" dxfId="111" priority="54" rank="1"/>
  </conditionalFormatting>
  <conditionalFormatting sqref="D69:K69">
    <cfRule type="top10" dxfId="110" priority="52" rank="1"/>
  </conditionalFormatting>
  <conditionalFormatting sqref="D70:K70">
    <cfRule type="top10" dxfId="109" priority="51" rank="1"/>
  </conditionalFormatting>
  <conditionalFormatting sqref="D86:K86">
    <cfRule type="top10" dxfId="108" priority="48" rank="1"/>
  </conditionalFormatting>
  <conditionalFormatting sqref="D87:K87">
    <cfRule type="top10" dxfId="107" priority="47" rank="1"/>
  </conditionalFormatting>
  <conditionalFormatting sqref="D90:K90">
    <cfRule type="top10" dxfId="106" priority="46" rank="1"/>
  </conditionalFormatting>
  <conditionalFormatting sqref="D91:K91">
    <cfRule type="top10" dxfId="105" priority="45" rank="1"/>
  </conditionalFormatting>
  <conditionalFormatting sqref="D98:K98">
    <cfRule type="top10" dxfId="104" priority="32" rank="1"/>
  </conditionalFormatting>
  <conditionalFormatting sqref="D99:K99">
    <cfRule type="top10" dxfId="103" priority="31" rank="1"/>
  </conditionalFormatting>
  <conditionalFormatting sqref="D110:K110">
    <cfRule type="top10" dxfId="102" priority="26" rank="1"/>
  </conditionalFormatting>
  <conditionalFormatting sqref="D111:K111">
    <cfRule type="top10" dxfId="101" priority="25" rank="1"/>
  </conditionalFormatting>
  <conditionalFormatting sqref="D114:K114">
    <cfRule type="top10" dxfId="100" priority="24" rank="1"/>
  </conditionalFormatting>
  <conditionalFormatting sqref="D115:K115">
    <cfRule type="top10" dxfId="99" priority="23" rank="1"/>
  </conditionalFormatting>
  <conditionalFormatting sqref="D122:K122">
    <cfRule type="top10" dxfId="98" priority="20" rank="1"/>
  </conditionalFormatting>
  <conditionalFormatting sqref="D123:K123">
    <cfRule type="top10" dxfId="97" priority="19" rank="1"/>
  </conditionalFormatting>
  <conditionalFormatting sqref="D134:K134">
    <cfRule type="top10" dxfId="96" priority="14" rank="1"/>
  </conditionalFormatting>
  <conditionalFormatting sqref="D135:K135">
    <cfRule type="top10" dxfId="95" priority="13" rank="1"/>
  </conditionalFormatting>
  <conditionalFormatting sqref="D138:K138">
    <cfRule type="top10" dxfId="94" priority="12" rank="1"/>
  </conditionalFormatting>
  <conditionalFormatting sqref="D139:K139">
    <cfRule type="top10" dxfId="93" priority="11" rank="1"/>
  </conditionalFormatting>
  <conditionalFormatting sqref="I33">
    <cfRule type="top10" dxfId="92" priority="8" rank="1"/>
  </conditionalFormatting>
  <conditionalFormatting sqref="I34">
    <cfRule type="top10" dxfId="91" priority="7" rank="1"/>
  </conditionalFormatting>
  <conditionalFormatting sqref="I57">
    <cfRule type="top10" dxfId="90" priority="6" rank="1"/>
  </conditionalFormatting>
  <conditionalFormatting sqref="I58">
    <cfRule type="top10" dxfId="89" priority="5" rank="1"/>
  </conditionalFormatting>
  <conditionalFormatting sqref="I102">
    <cfRule type="top10" dxfId="88" priority="2" rank="1"/>
  </conditionalFormatting>
  <conditionalFormatting sqref="I103">
    <cfRule type="top10" dxfId="87" priority="1" rank="1"/>
  </conditionalFormatting>
  <conditionalFormatting sqref="I126">
    <cfRule type="top10" dxfId="86" priority="4" rank="1"/>
  </conditionalFormatting>
  <conditionalFormatting sqref="I127">
    <cfRule type="top10" dxfId="85" priority="3" rank="1"/>
  </conditionalFormatting>
  <conditionalFormatting sqref="K11">
    <cfRule type="top10" dxfId="84" priority="136" bottom="1" rank="1"/>
  </conditionalFormatting>
  <conditionalFormatting sqref="K13">
    <cfRule type="top10" dxfId="83" priority="81" rank="1"/>
  </conditionalFormatting>
  <conditionalFormatting sqref="K14">
    <cfRule type="top10" dxfId="82" priority="134" rank="1"/>
  </conditionalFormatting>
  <conditionalFormatting sqref="K23">
    <cfRule type="top10" dxfId="81" priority="145" bottom="1" rank="1"/>
  </conditionalFormatting>
  <conditionalFormatting sqref="K35">
    <cfRule type="top10" dxfId="80" priority="148" bottom="1" rank="1"/>
  </conditionalFormatting>
  <conditionalFormatting sqref="K49">
    <cfRule type="top10" dxfId="79" priority="155" rank="1"/>
  </conditionalFormatting>
  <conditionalFormatting sqref="K50">
    <cfRule type="top10" dxfId="78" priority="154" rank="1"/>
  </conditionalFormatting>
  <conditionalFormatting sqref="K61">
    <cfRule type="top10" dxfId="77" priority="10" rank="1"/>
  </conditionalFormatting>
  <conditionalFormatting sqref="K62">
    <cfRule type="top10" dxfId="76" priority="9" rank="1"/>
  </conditionalFormatting>
  <conditionalFormatting sqref="K80">
    <cfRule type="top10" dxfId="75" priority="492" bottom="1" rank="1"/>
  </conditionalFormatting>
  <conditionalFormatting sqref="K82">
    <cfRule type="top10" dxfId="74" priority="229" rank="1"/>
  </conditionalFormatting>
  <conditionalFormatting sqref="K83">
    <cfRule type="top10" dxfId="73" priority="228" rank="1"/>
  </conditionalFormatting>
  <conditionalFormatting sqref="K94">
    <cfRule type="top10" dxfId="72" priority="161" rank="1"/>
  </conditionalFormatting>
  <conditionalFormatting sqref="K95">
    <cfRule type="top10" dxfId="71" priority="160" rank="1"/>
  </conditionalFormatting>
  <conditionalFormatting sqref="K106">
    <cfRule type="top10" dxfId="70" priority="164" rank="1"/>
  </conditionalFormatting>
  <conditionalFormatting sqref="K107">
    <cfRule type="top10" dxfId="69" priority="163" rank="1"/>
  </conditionalFormatting>
  <conditionalFormatting sqref="K116">
    <cfRule type="top10" dxfId="68" priority="171" bottom="1" rank="1"/>
  </conditionalFormatting>
  <conditionalFormatting sqref="K118">
    <cfRule type="top10" dxfId="67" priority="170" rank="1"/>
  </conditionalFormatting>
  <conditionalFormatting sqref="K119">
    <cfRule type="top10" dxfId="66" priority="169" rank="1"/>
  </conditionalFormatting>
  <conditionalFormatting sqref="K130">
    <cfRule type="top10" dxfId="65" priority="205" rank="1"/>
  </conditionalFormatting>
  <conditionalFormatting sqref="K131">
    <cfRule type="top10" dxfId="64" priority="204" rank="1"/>
  </conditionalFormatting>
  <printOptions horizontalCentered="1" verticalCentered="1"/>
  <pageMargins left="0" right="0" top="0" bottom="0" header="0" footer="0"/>
  <pageSetup paperSize="8" scale="80" fitToHeight="0" orientation="landscape" r:id="rId1"/>
  <headerFooter>
    <oddFooter>&amp;L_x000D_&amp;1#&amp;"Calibri"&amp;8&amp;K0000FF Internal</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D8E8E-23B1-44B3-B20A-5B254E02942E}">
  <sheetPr>
    <pageSetUpPr fitToPage="1"/>
  </sheetPr>
  <dimension ref="A1:N139"/>
  <sheetViews>
    <sheetView showGridLines="0" zoomScale="75" zoomScaleNormal="75" workbookViewId="0">
      <selection sqref="A1:E1"/>
    </sheetView>
  </sheetViews>
  <sheetFormatPr defaultColWidth="9.109375" defaultRowHeight="14.4" x14ac:dyDescent="0.3"/>
  <cols>
    <col min="1" max="1" width="12.88671875" style="22" customWidth="1"/>
    <col min="2" max="2" width="11.5546875" style="22" customWidth="1"/>
    <col min="3" max="4" width="26.109375" style="22" customWidth="1"/>
    <col min="5" max="5" width="20" style="22" bestFit="1" customWidth="1"/>
    <col min="6" max="6" width="20" style="22" customWidth="1"/>
    <col min="7" max="8" width="18.21875" style="115" customWidth="1"/>
    <col min="9" max="9" width="22.44140625" style="115" bestFit="1" customWidth="1"/>
    <col min="10" max="10" width="17.44140625" style="3" customWidth="1"/>
    <col min="11" max="12" width="0" hidden="1" customWidth="1"/>
    <col min="13" max="13" width="18.109375" hidden="1" customWidth="1"/>
    <col min="14" max="14" width="50.5546875" style="3" customWidth="1"/>
  </cols>
  <sheetData>
    <row r="1" spans="1:14" ht="38.25" customHeight="1" x14ac:dyDescent="0.3">
      <c r="A1" s="197" t="s">
        <v>18</v>
      </c>
      <c r="B1" s="197"/>
      <c r="C1" s="197"/>
      <c r="D1" s="197"/>
      <c r="E1" s="197"/>
      <c r="F1" s="39"/>
      <c r="G1" s="39"/>
      <c r="H1" s="39"/>
      <c r="I1" s="39"/>
      <c r="J1" s="42"/>
      <c r="N1" s="42"/>
    </row>
    <row r="3" spans="1:14" x14ac:dyDescent="0.3">
      <c r="A3" s="41" t="s">
        <v>89</v>
      </c>
      <c r="B3" s="41"/>
      <c r="C3" s="41"/>
      <c r="D3" s="41"/>
      <c r="E3" s="41"/>
      <c r="F3" s="41"/>
      <c r="J3"/>
      <c r="N3"/>
    </row>
    <row r="4" spans="1:14" x14ac:dyDescent="0.3">
      <c r="A4" s="41" t="s">
        <v>103</v>
      </c>
      <c r="B4" s="41"/>
      <c r="C4" s="40"/>
      <c r="D4" s="110"/>
      <c r="E4" s="112"/>
      <c r="H4" s="114"/>
      <c r="I4" s="39" t="s">
        <v>104</v>
      </c>
      <c r="J4"/>
      <c r="N4"/>
    </row>
    <row r="5" spans="1:14" ht="15" thickBot="1" x14ac:dyDescent="0.35"/>
    <row r="6" spans="1:14" ht="15" thickBot="1" x14ac:dyDescent="0.35">
      <c r="A6" s="199" t="s">
        <v>84</v>
      </c>
      <c r="B6" s="200"/>
      <c r="C6" s="200"/>
      <c r="D6" s="53" t="s">
        <v>107</v>
      </c>
      <c r="E6" s="205" t="s">
        <v>21</v>
      </c>
      <c r="F6" s="205"/>
      <c r="G6" s="53" t="s">
        <v>100</v>
      </c>
      <c r="H6" s="53" t="s">
        <v>100</v>
      </c>
      <c r="I6" s="116" t="s">
        <v>5</v>
      </c>
      <c r="N6" s="43" t="s">
        <v>95</v>
      </c>
    </row>
    <row r="7" spans="1:14" ht="48" customHeight="1" x14ac:dyDescent="0.3">
      <c r="A7" s="201" t="s">
        <v>85</v>
      </c>
      <c r="B7" s="202"/>
      <c r="C7" s="202"/>
      <c r="D7" s="67" t="s">
        <v>127</v>
      </c>
      <c r="E7" s="67" t="s">
        <v>96</v>
      </c>
      <c r="F7" s="67" t="s">
        <v>97</v>
      </c>
      <c r="G7" s="67" t="s">
        <v>136</v>
      </c>
      <c r="H7" s="67" t="s">
        <v>137</v>
      </c>
      <c r="I7" s="117" t="s">
        <v>24</v>
      </c>
      <c r="N7" s="217" t="s">
        <v>190</v>
      </c>
    </row>
    <row r="8" spans="1:14" x14ac:dyDescent="0.3">
      <c r="A8" s="198" t="s">
        <v>86</v>
      </c>
      <c r="B8" s="237" t="s">
        <v>91</v>
      </c>
      <c r="C8" s="237"/>
      <c r="D8" s="75">
        <v>200000</v>
      </c>
      <c r="E8" s="76">
        <v>100000</v>
      </c>
      <c r="F8" s="76">
        <v>100000</v>
      </c>
      <c r="G8" s="75">
        <v>100000</v>
      </c>
      <c r="H8" s="75">
        <v>200000</v>
      </c>
      <c r="I8" s="77">
        <v>200000</v>
      </c>
      <c r="N8" s="218"/>
    </row>
    <row r="9" spans="1:14" ht="31.5" customHeight="1" x14ac:dyDescent="0.3">
      <c r="A9" s="198"/>
      <c r="B9" s="238" t="s">
        <v>92</v>
      </c>
      <c r="C9" s="238"/>
      <c r="D9" s="75">
        <v>200000</v>
      </c>
      <c r="E9" s="78">
        <v>200000</v>
      </c>
      <c r="F9" s="78">
        <v>200000</v>
      </c>
      <c r="G9" s="75">
        <v>200000</v>
      </c>
      <c r="H9" s="75">
        <v>200000</v>
      </c>
      <c r="I9" s="77">
        <v>300000</v>
      </c>
      <c r="N9" s="218"/>
    </row>
    <row r="10" spans="1:14" ht="15.75" customHeight="1" thickBot="1" x14ac:dyDescent="0.35">
      <c r="A10" s="69" t="s">
        <v>16</v>
      </c>
      <c r="B10" s="70" t="s">
        <v>6</v>
      </c>
      <c r="C10" s="71"/>
      <c r="D10" s="70" t="s">
        <v>8</v>
      </c>
      <c r="E10" s="70" t="s">
        <v>9</v>
      </c>
      <c r="F10" s="70" t="s">
        <v>9</v>
      </c>
      <c r="G10" s="70" t="s">
        <v>8</v>
      </c>
      <c r="H10" s="70" t="s">
        <v>8</v>
      </c>
      <c r="I10" s="79" t="s">
        <v>9</v>
      </c>
      <c r="N10" s="218"/>
    </row>
    <row r="11" spans="1:14" ht="28.8" x14ac:dyDescent="0.3">
      <c r="A11" s="206" t="s">
        <v>11</v>
      </c>
      <c r="B11" s="194">
        <v>10</v>
      </c>
      <c r="C11" s="53" t="s">
        <v>181</v>
      </c>
      <c r="D11" s="107">
        <v>548</v>
      </c>
      <c r="E11" s="80" t="s">
        <v>143</v>
      </c>
      <c r="F11" s="80">
        <v>448</v>
      </c>
      <c r="G11" s="81">
        <v>335.4</v>
      </c>
      <c r="H11" s="82">
        <v>392.4</v>
      </c>
      <c r="I11" s="83"/>
      <c r="N11" s="218"/>
    </row>
    <row r="12" spans="1:14" x14ac:dyDescent="0.3">
      <c r="A12" s="207"/>
      <c r="B12" s="195"/>
      <c r="C12" s="52" t="s">
        <v>88</v>
      </c>
      <c r="D12" s="108">
        <v>6290</v>
      </c>
      <c r="E12" s="76">
        <f>'SA $100K'!E12*2</f>
        <v>4100</v>
      </c>
      <c r="F12" s="76">
        <f>'SA $100K'!F12*2</f>
        <v>4480</v>
      </c>
      <c r="G12" s="75">
        <v>3354</v>
      </c>
      <c r="H12" s="84">
        <v>3924</v>
      </c>
      <c r="I12" s="85"/>
      <c r="N12" s="218"/>
    </row>
    <row r="13" spans="1:14" ht="29.4" customHeight="1" x14ac:dyDescent="0.3">
      <c r="A13" s="207"/>
      <c r="B13" s="195"/>
      <c r="C13" s="51" t="s">
        <v>105</v>
      </c>
      <c r="D13" s="86">
        <f>D8/D12</f>
        <v>31.796502384737678</v>
      </c>
      <c r="E13" s="86">
        <f>$E$8/E12</f>
        <v>24.390243902439025</v>
      </c>
      <c r="F13" s="86">
        <f>$F$8/F12</f>
        <v>22.321428571428573</v>
      </c>
      <c r="G13" s="86">
        <f>$G$8/G12</f>
        <v>29.815146094215862</v>
      </c>
      <c r="H13" s="87">
        <f>$H$8/H12</f>
        <v>50.968399592252801</v>
      </c>
      <c r="I13" s="88"/>
      <c r="J13" s="60"/>
      <c r="K13" s="59"/>
      <c r="L13" s="3"/>
      <c r="N13" s="218"/>
    </row>
    <row r="14" spans="1:14" ht="28.8" x14ac:dyDescent="0.3">
      <c r="A14" s="207"/>
      <c r="B14" s="195"/>
      <c r="C14" s="50" t="s">
        <v>106</v>
      </c>
      <c r="D14" s="86">
        <f>D9/D12</f>
        <v>31.796502384737678</v>
      </c>
      <c r="E14" s="86">
        <f>$E$9/E12</f>
        <v>48.780487804878049</v>
      </c>
      <c r="F14" s="86">
        <f>$F$9/F12</f>
        <v>44.642857142857146</v>
      </c>
      <c r="G14" s="86">
        <f>$G$9/G12</f>
        <v>59.630292188431724</v>
      </c>
      <c r="H14" s="87">
        <f>$H$9/H12</f>
        <v>50.968399592252801</v>
      </c>
      <c r="I14" s="89"/>
      <c r="J14" s="60"/>
      <c r="K14" s="59"/>
      <c r="L14" s="3"/>
      <c r="N14" s="218"/>
    </row>
    <row r="15" spans="1:14" x14ac:dyDescent="0.3">
      <c r="A15" s="207"/>
      <c r="B15" s="195" t="s">
        <v>93</v>
      </c>
      <c r="C15" s="52" t="s">
        <v>87</v>
      </c>
      <c r="D15" s="140" t="s">
        <v>142</v>
      </c>
      <c r="E15" s="141"/>
      <c r="F15" s="141"/>
      <c r="G15" s="141"/>
      <c r="H15" s="142"/>
      <c r="I15" s="90">
        <v>1526</v>
      </c>
      <c r="N15" s="218"/>
    </row>
    <row r="16" spans="1:14" x14ac:dyDescent="0.3">
      <c r="A16" s="207"/>
      <c r="B16" s="195"/>
      <c r="C16" s="52" t="s">
        <v>88</v>
      </c>
      <c r="D16" s="108">
        <v>188030</v>
      </c>
      <c r="E16" s="76">
        <f>'SA $100K'!E16*2</f>
        <v>94130</v>
      </c>
      <c r="F16" s="76">
        <f>'SA $100K'!F16*2</f>
        <v>112500</v>
      </c>
      <c r="G16" s="75">
        <v>113666</v>
      </c>
      <c r="H16" s="75">
        <v>141595</v>
      </c>
      <c r="I16" s="77">
        <f>I15*45</f>
        <v>68670</v>
      </c>
      <c r="N16" s="218"/>
    </row>
    <row r="17" spans="1:14" ht="28.8" x14ac:dyDescent="0.3">
      <c r="A17" s="207"/>
      <c r="B17" s="195"/>
      <c r="C17" s="51" t="s">
        <v>105</v>
      </c>
      <c r="D17" s="86">
        <f>D8/D16</f>
        <v>1.0636600542466628</v>
      </c>
      <c r="E17" s="86">
        <f>$E$8/E16</f>
        <v>1.0623605651758208</v>
      </c>
      <c r="F17" s="86">
        <f>$F$8/F16</f>
        <v>0.88888888888888884</v>
      </c>
      <c r="G17" s="86">
        <f>$G$8/G16</f>
        <v>0.87977055583903718</v>
      </c>
      <c r="H17" s="86">
        <f>$H$8/H16</f>
        <v>1.4124792542109539</v>
      </c>
      <c r="I17" s="91">
        <f>$I$8/I16</f>
        <v>2.9124799767001601</v>
      </c>
      <c r="N17" s="218"/>
    </row>
    <row r="18" spans="1:14" ht="28.8" x14ac:dyDescent="0.3">
      <c r="A18" s="207"/>
      <c r="B18" s="195"/>
      <c r="C18" s="50" t="s">
        <v>106</v>
      </c>
      <c r="D18" s="86">
        <f>D9/D16</f>
        <v>1.0636600542466628</v>
      </c>
      <c r="E18" s="86">
        <f>$E$9/E16</f>
        <v>2.1247211303516416</v>
      </c>
      <c r="F18" s="92">
        <f>$F$9/F16</f>
        <v>1.7777777777777777</v>
      </c>
      <c r="G18" s="92">
        <f>$G$9/G16</f>
        <v>1.7595411116780744</v>
      </c>
      <c r="H18" s="92">
        <f>$H$9/H16</f>
        <v>1.4124792542109539</v>
      </c>
      <c r="I18" s="91">
        <f>$I$9/I16</f>
        <v>4.3687199650502402</v>
      </c>
      <c r="N18" s="218"/>
    </row>
    <row r="19" spans="1:14" x14ac:dyDescent="0.3">
      <c r="A19" s="207"/>
      <c r="B19" s="195" t="s">
        <v>94</v>
      </c>
      <c r="C19" s="52" t="s">
        <v>87</v>
      </c>
      <c r="D19" s="108">
        <v>548</v>
      </c>
      <c r="E19" s="93">
        <f>'SA $100K'!E19*2</f>
        <v>0</v>
      </c>
      <c r="F19" s="132"/>
      <c r="G19" s="132"/>
      <c r="H19" s="132"/>
      <c r="I19" s="118">
        <v>2146</v>
      </c>
      <c r="N19" s="218"/>
    </row>
    <row r="20" spans="1:14" x14ac:dyDescent="0.3">
      <c r="A20" s="207"/>
      <c r="B20" s="195"/>
      <c r="C20" s="52" t="s">
        <v>88</v>
      </c>
      <c r="D20" s="108">
        <v>437780</v>
      </c>
      <c r="E20" s="93">
        <f>'SA $100K'!E20*2</f>
        <v>226940</v>
      </c>
      <c r="F20" s="125"/>
      <c r="G20" s="125"/>
      <c r="H20" s="125"/>
      <c r="I20" s="118">
        <f>I19*55</f>
        <v>118030</v>
      </c>
      <c r="N20" s="218"/>
    </row>
    <row r="21" spans="1:14" ht="28.8" x14ac:dyDescent="0.3">
      <c r="A21" s="207"/>
      <c r="B21" s="195"/>
      <c r="C21" s="51" t="s">
        <v>105</v>
      </c>
      <c r="D21" s="86">
        <f>D8/D20</f>
        <v>0.45685047284023939</v>
      </c>
      <c r="E21" s="87">
        <f>$E$8/E20</f>
        <v>0.44064510443288973</v>
      </c>
      <c r="F21" s="126"/>
      <c r="G21" s="126"/>
      <c r="H21" s="126"/>
      <c r="I21" s="119">
        <f>$I$8/I20</f>
        <v>1.6944844531051428</v>
      </c>
      <c r="N21" s="218"/>
    </row>
    <row r="22" spans="1:14" ht="29.4" thickBot="1" x14ac:dyDescent="0.35">
      <c r="A22" s="208"/>
      <c r="B22" s="196"/>
      <c r="C22" s="61" t="s">
        <v>106</v>
      </c>
      <c r="D22" s="96">
        <f>D9/D20</f>
        <v>0.45685047284023939</v>
      </c>
      <c r="E22" s="97">
        <f>$E$9/E20</f>
        <v>0.88129020886577947</v>
      </c>
      <c r="F22" s="127"/>
      <c r="G22" s="127"/>
      <c r="H22" s="127"/>
      <c r="I22" s="120">
        <f>$I$9/I20</f>
        <v>2.5417266796577143</v>
      </c>
      <c r="N22" s="218"/>
    </row>
    <row r="23" spans="1:14" ht="28.8" x14ac:dyDescent="0.3">
      <c r="A23" s="209" t="s">
        <v>12</v>
      </c>
      <c r="B23" s="212">
        <v>10</v>
      </c>
      <c r="C23" s="53" t="s">
        <v>181</v>
      </c>
      <c r="D23" s="107" t="s">
        <v>144</v>
      </c>
      <c r="E23" s="80" t="s">
        <v>145</v>
      </c>
      <c r="F23" s="80">
        <f>'SA $100K'!F23*2</f>
        <v>572</v>
      </c>
      <c r="G23" s="81">
        <v>447.2</v>
      </c>
      <c r="H23" s="82">
        <v>528.35</v>
      </c>
      <c r="I23" s="83"/>
      <c r="N23" s="218"/>
    </row>
    <row r="24" spans="1:14" x14ac:dyDescent="0.3">
      <c r="A24" s="210"/>
      <c r="B24" s="213"/>
      <c r="C24" s="52" t="s">
        <v>88</v>
      </c>
      <c r="D24" s="108">
        <v>7780</v>
      </c>
      <c r="E24" s="76">
        <f>'SA $100K'!E24*2</f>
        <v>5080</v>
      </c>
      <c r="F24" s="76">
        <f>'SA $100K'!F24*2</f>
        <v>5720</v>
      </c>
      <c r="G24" s="75">
        <v>4472</v>
      </c>
      <c r="H24" s="84">
        <v>5284</v>
      </c>
      <c r="I24" s="85"/>
      <c r="N24" s="218"/>
    </row>
    <row r="25" spans="1:14" ht="28.8" x14ac:dyDescent="0.3">
      <c r="A25" s="210"/>
      <c r="B25" s="213"/>
      <c r="C25" s="51" t="s">
        <v>105</v>
      </c>
      <c r="D25" s="86">
        <f>D8/D24</f>
        <v>25.70694087403599</v>
      </c>
      <c r="E25" s="86">
        <f>$E$8/E24</f>
        <v>19.685039370078741</v>
      </c>
      <c r="F25" s="86">
        <f>$F$8/F24</f>
        <v>17.482517482517483</v>
      </c>
      <c r="G25" s="86">
        <f>$G$8/G24</f>
        <v>22.361359570661897</v>
      </c>
      <c r="H25" s="87">
        <f>$G$8/H24</f>
        <v>18.925056775170326</v>
      </c>
      <c r="I25" s="88"/>
      <c r="N25" s="218"/>
    </row>
    <row r="26" spans="1:14" ht="28.8" x14ac:dyDescent="0.3">
      <c r="A26" s="210"/>
      <c r="B26" s="214"/>
      <c r="C26" s="50" t="s">
        <v>106</v>
      </c>
      <c r="D26" s="86">
        <f>D9/D24</f>
        <v>25.70694087403599</v>
      </c>
      <c r="E26" s="86">
        <f>$E$9/E24</f>
        <v>39.370078740157481</v>
      </c>
      <c r="F26" s="86">
        <f>$F$9/F24</f>
        <v>34.965034965034967</v>
      </c>
      <c r="G26" s="86">
        <f>$G$9/G24</f>
        <v>44.722719141323793</v>
      </c>
      <c r="H26" s="87">
        <f>$G$9/H24</f>
        <v>37.850113550340652</v>
      </c>
      <c r="I26" s="89"/>
      <c r="N26" s="218"/>
    </row>
    <row r="27" spans="1:14" x14ac:dyDescent="0.3">
      <c r="A27" s="210"/>
      <c r="B27" s="215" t="s">
        <v>93</v>
      </c>
      <c r="C27" s="52" t="s">
        <v>87</v>
      </c>
      <c r="D27" s="140" t="s">
        <v>142</v>
      </c>
      <c r="E27" s="141"/>
      <c r="F27" s="141"/>
      <c r="G27" s="141"/>
      <c r="H27" s="142"/>
      <c r="I27" s="121">
        <v>1994</v>
      </c>
      <c r="N27" s="218"/>
    </row>
    <row r="28" spans="1:14" x14ac:dyDescent="0.3">
      <c r="A28" s="210"/>
      <c r="B28" s="213"/>
      <c r="C28" s="52" t="s">
        <v>88</v>
      </c>
      <c r="D28" s="108">
        <v>185130</v>
      </c>
      <c r="E28" s="76">
        <f>'SA $100K'!E28*2</f>
        <v>92260</v>
      </c>
      <c r="F28" s="76">
        <f>'SA $100K'!F28*2</f>
        <v>98260</v>
      </c>
      <c r="G28" s="75">
        <v>102705</v>
      </c>
      <c r="H28" s="75">
        <v>128070</v>
      </c>
      <c r="I28" s="122">
        <f>I27*40</f>
        <v>79760</v>
      </c>
      <c r="N28" s="218"/>
    </row>
    <row r="29" spans="1:14" ht="28.8" x14ac:dyDescent="0.3">
      <c r="A29" s="210"/>
      <c r="B29" s="213"/>
      <c r="C29" s="51" t="s">
        <v>105</v>
      </c>
      <c r="D29" s="86">
        <f>D8/D28</f>
        <v>1.0803219359369092</v>
      </c>
      <c r="E29" s="86">
        <f>$E$8/E28</f>
        <v>1.0838933448948624</v>
      </c>
      <c r="F29" s="86">
        <f>$F$8/F28</f>
        <v>1.0177081213108081</v>
      </c>
      <c r="G29" s="86">
        <f>$G$8/G28</f>
        <v>0.97366243123509078</v>
      </c>
      <c r="H29" s="86">
        <f>$G$8/H28</f>
        <v>0.78082298742874989</v>
      </c>
      <c r="I29" s="91">
        <f>$I$8/I28</f>
        <v>2.5075225677031092</v>
      </c>
      <c r="N29" s="218"/>
    </row>
    <row r="30" spans="1:14" ht="28.8" x14ac:dyDescent="0.3">
      <c r="A30" s="210"/>
      <c r="B30" s="214"/>
      <c r="C30" s="50" t="s">
        <v>106</v>
      </c>
      <c r="D30" s="86">
        <f>D9/D28</f>
        <v>1.0803219359369092</v>
      </c>
      <c r="E30" s="86">
        <f>$E$9/E28</f>
        <v>2.1677866897897249</v>
      </c>
      <c r="F30" s="86">
        <f>$F$9/F28</f>
        <v>2.0354162426216162</v>
      </c>
      <c r="G30" s="86">
        <f>$G$9/G28</f>
        <v>1.9473248624701816</v>
      </c>
      <c r="H30" s="86">
        <f>$G$9/H28</f>
        <v>1.5616459748574998</v>
      </c>
      <c r="I30" s="91">
        <f>$I$9/I28</f>
        <v>3.7612838515546638</v>
      </c>
      <c r="N30" s="218"/>
    </row>
    <row r="31" spans="1:14" x14ac:dyDescent="0.3">
      <c r="A31" s="210"/>
      <c r="B31" s="215" t="s">
        <v>94</v>
      </c>
      <c r="C31" s="52" t="s">
        <v>87</v>
      </c>
      <c r="D31" s="140" t="s">
        <v>142</v>
      </c>
      <c r="E31" s="141"/>
      <c r="F31" s="141"/>
      <c r="G31" s="141"/>
      <c r="H31" s="142"/>
      <c r="I31" s="122">
        <v>2824</v>
      </c>
      <c r="N31" s="218"/>
    </row>
    <row r="32" spans="1:14" x14ac:dyDescent="0.3">
      <c r="A32" s="210"/>
      <c r="B32" s="213"/>
      <c r="C32" s="52" t="s">
        <v>88</v>
      </c>
      <c r="D32" s="108">
        <v>434880</v>
      </c>
      <c r="E32" s="76">
        <f>'SA $100K'!E32*2</f>
        <v>225070</v>
      </c>
      <c r="F32" s="76">
        <f>'SA $100K'!F32*2</f>
        <v>255420</v>
      </c>
      <c r="G32" s="75">
        <v>241911</v>
      </c>
      <c r="H32" s="75">
        <v>302066</v>
      </c>
      <c r="I32" s="122">
        <f>I31*50</f>
        <v>141200</v>
      </c>
      <c r="N32" s="218"/>
    </row>
    <row r="33" spans="1:14" ht="28.8" x14ac:dyDescent="0.3">
      <c r="A33" s="210"/>
      <c r="B33" s="213"/>
      <c r="C33" s="51" t="s">
        <v>105</v>
      </c>
      <c r="D33" s="86">
        <f>D8/D32</f>
        <v>0.45989698307579102</v>
      </c>
      <c r="E33" s="86">
        <f>$E$8/E32</f>
        <v>0.44430621584395968</v>
      </c>
      <c r="F33" s="86">
        <f>$F$8/F32</f>
        <v>0.39151201941899616</v>
      </c>
      <c r="G33" s="86">
        <f>$G$8/G32</f>
        <v>0.41337516690022363</v>
      </c>
      <c r="H33" s="86">
        <f>$G$8/H32</f>
        <v>0.33105347837889731</v>
      </c>
      <c r="I33" s="91">
        <f>$I$8/I32</f>
        <v>1.4164305949008498</v>
      </c>
      <c r="N33" s="218"/>
    </row>
    <row r="34" spans="1:14" ht="29.4" thickBot="1" x14ac:dyDescent="0.35">
      <c r="A34" s="211"/>
      <c r="B34" s="216"/>
      <c r="C34" s="61" t="s">
        <v>106</v>
      </c>
      <c r="D34" s="96">
        <f>D9/D32</f>
        <v>0.45989698307579102</v>
      </c>
      <c r="E34" s="96">
        <f>$E$9/E32</f>
        <v>0.88861243168791937</v>
      </c>
      <c r="F34" s="96">
        <f>$F$9/F32</f>
        <v>0.78302403883799232</v>
      </c>
      <c r="G34" s="96">
        <f>$G$9/G32</f>
        <v>0.82675033380044727</v>
      </c>
      <c r="H34" s="96">
        <f>$G$9/H32</f>
        <v>0.66210695675779463</v>
      </c>
      <c r="I34" s="99">
        <f>$I$9/I32</f>
        <v>2.1246458923512748</v>
      </c>
      <c r="N34" s="218"/>
    </row>
    <row r="35" spans="1:14" ht="28.8" x14ac:dyDescent="0.3">
      <c r="A35" s="209" t="s">
        <v>13</v>
      </c>
      <c r="B35" s="212">
        <v>10</v>
      </c>
      <c r="C35" s="53" t="s">
        <v>181</v>
      </c>
      <c r="D35" s="80" t="s">
        <v>146</v>
      </c>
      <c r="E35" s="80" t="s">
        <v>147</v>
      </c>
      <c r="F35" s="80">
        <f>'SA $100K'!F35*2</f>
        <v>722</v>
      </c>
      <c r="G35" s="81">
        <v>589.70000000000005</v>
      </c>
      <c r="H35" s="82">
        <v>714.65</v>
      </c>
      <c r="I35" s="83"/>
      <c r="N35" s="218"/>
    </row>
    <row r="36" spans="1:14" x14ac:dyDescent="0.3">
      <c r="A36" s="210"/>
      <c r="B36" s="213"/>
      <c r="C36" s="52" t="s">
        <v>88</v>
      </c>
      <c r="D36" s="76">
        <v>11400</v>
      </c>
      <c r="E36" s="76">
        <f>'SA $100K'!E36*2</f>
        <v>6400</v>
      </c>
      <c r="F36" s="76">
        <f>'SA $100K'!F36*2</f>
        <v>7220</v>
      </c>
      <c r="G36" s="75">
        <v>5897</v>
      </c>
      <c r="H36" s="84">
        <v>7147</v>
      </c>
      <c r="I36" s="85"/>
      <c r="N36" s="218"/>
    </row>
    <row r="37" spans="1:14" ht="28.8" x14ac:dyDescent="0.3">
      <c r="A37" s="210"/>
      <c r="B37" s="213"/>
      <c r="C37" s="51" t="s">
        <v>105</v>
      </c>
      <c r="D37" s="86">
        <f>D8/D36</f>
        <v>17.543859649122808</v>
      </c>
      <c r="E37" s="86">
        <f>$E$8/E36</f>
        <v>15.625</v>
      </c>
      <c r="F37" s="86">
        <f>$F$8/F36</f>
        <v>13.850415512465373</v>
      </c>
      <c r="G37" s="86">
        <f>$G$8/G36</f>
        <v>16.957775139901646</v>
      </c>
      <c r="H37" s="87">
        <f>$G$8/H36</f>
        <v>13.991884706870016</v>
      </c>
      <c r="I37" s="88"/>
      <c r="N37" s="218"/>
    </row>
    <row r="38" spans="1:14" ht="28.8" x14ac:dyDescent="0.3">
      <c r="A38" s="210"/>
      <c r="B38" s="214"/>
      <c r="C38" s="50" t="s">
        <v>106</v>
      </c>
      <c r="D38" s="86">
        <f>D9/D36</f>
        <v>17.543859649122808</v>
      </c>
      <c r="E38" s="86">
        <f>$E$9/E36</f>
        <v>31.25</v>
      </c>
      <c r="F38" s="86">
        <f>$F$9/F36</f>
        <v>27.700831024930746</v>
      </c>
      <c r="G38" s="86">
        <f>$G$9/G36</f>
        <v>33.915550279803291</v>
      </c>
      <c r="H38" s="87">
        <f>$G$9/H36</f>
        <v>27.983769413740031</v>
      </c>
      <c r="I38" s="89"/>
      <c r="N38" s="218"/>
    </row>
    <row r="39" spans="1:14" x14ac:dyDescent="0.3">
      <c r="A39" s="210"/>
      <c r="B39" s="215" t="s">
        <v>93</v>
      </c>
      <c r="C39" s="52" t="s">
        <v>87</v>
      </c>
      <c r="D39" s="140" t="s">
        <v>142</v>
      </c>
      <c r="E39" s="141"/>
      <c r="F39" s="141"/>
      <c r="G39" s="141"/>
      <c r="H39" s="142"/>
      <c r="I39" s="121">
        <v>2608</v>
      </c>
      <c r="N39" s="218"/>
    </row>
    <row r="40" spans="1:14" x14ac:dyDescent="0.3">
      <c r="A40" s="210"/>
      <c r="B40" s="213"/>
      <c r="C40" s="52" t="s">
        <v>88</v>
      </c>
      <c r="D40" s="76">
        <v>181740</v>
      </c>
      <c r="E40" s="76">
        <f>'SA $100K'!E40*2</f>
        <v>90030</v>
      </c>
      <c r="F40" s="76">
        <f>'SA $100K'!F40*2</f>
        <v>108020</v>
      </c>
      <c r="G40" s="75">
        <v>110312</v>
      </c>
      <c r="H40" s="75">
        <v>137671</v>
      </c>
      <c r="I40" s="122">
        <f>I39*35</f>
        <v>91280</v>
      </c>
      <c r="N40" s="218"/>
    </row>
    <row r="41" spans="1:14" ht="28.8" x14ac:dyDescent="0.3">
      <c r="A41" s="210"/>
      <c r="B41" s="213"/>
      <c r="C41" s="51" t="s">
        <v>105</v>
      </c>
      <c r="D41" s="86">
        <f>D8/D40</f>
        <v>1.1004732034774953</v>
      </c>
      <c r="E41" s="86">
        <f>$E$8/E40</f>
        <v>1.1107408641563923</v>
      </c>
      <c r="F41" s="86">
        <f>$F$8/F40</f>
        <v>0.92575448990927611</v>
      </c>
      <c r="G41" s="86">
        <f>$G$8/G40</f>
        <v>0.90651968960765827</v>
      </c>
      <c r="H41" s="86">
        <f>$G$8/H40</f>
        <v>0.72636938788851679</v>
      </c>
      <c r="I41" s="91">
        <f>$I$8/I40</f>
        <v>2.1910604732690624</v>
      </c>
      <c r="N41" s="218"/>
    </row>
    <row r="42" spans="1:14" ht="28.8" x14ac:dyDescent="0.3">
      <c r="A42" s="210"/>
      <c r="B42" s="214"/>
      <c r="C42" s="50" t="s">
        <v>106</v>
      </c>
      <c r="D42" s="86">
        <f>D9/D40</f>
        <v>1.1004732034774953</v>
      </c>
      <c r="E42" s="86">
        <f>$E$9/E40</f>
        <v>2.2214817283127846</v>
      </c>
      <c r="F42" s="92">
        <f>$F$9/F40</f>
        <v>1.8515089798185522</v>
      </c>
      <c r="G42" s="92">
        <f>$G$9/G40</f>
        <v>1.8130393792153165</v>
      </c>
      <c r="H42" s="92">
        <f>$G$9/H40</f>
        <v>1.4527387757770336</v>
      </c>
      <c r="I42" s="91">
        <f>$I$9/I40</f>
        <v>3.2865907099035931</v>
      </c>
      <c r="N42" s="218"/>
    </row>
    <row r="43" spans="1:14" x14ac:dyDescent="0.3">
      <c r="A43" s="210"/>
      <c r="B43" s="215" t="s">
        <v>94</v>
      </c>
      <c r="C43" s="52" t="s">
        <v>87</v>
      </c>
      <c r="D43" s="140" t="s">
        <v>142</v>
      </c>
      <c r="E43" s="141"/>
      <c r="F43" s="141"/>
      <c r="G43" s="141"/>
      <c r="H43" s="142"/>
      <c r="I43" s="118">
        <v>3720</v>
      </c>
      <c r="N43" s="218"/>
    </row>
    <row r="44" spans="1:14" x14ac:dyDescent="0.3">
      <c r="A44" s="210"/>
      <c r="B44" s="213"/>
      <c r="C44" s="52" t="s">
        <v>88</v>
      </c>
      <c r="D44" s="108">
        <v>431490</v>
      </c>
      <c r="E44" s="93">
        <f>'SA $100K'!E44*2</f>
        <v>222840</v>
      </c>
      <c r="F44" s="125"/>
      <c r="G44" s="125"/>
      <c r="H44" s="125"/>
      <c r="I44" s="118">
        <f>I43*45</f>
        <v>167400</v>
      </c>
      <c r="N44" s="218"/>
    </row>
    <row r="45" spans="1:14" ht="31.5" customHeight="1" x14ac:dyDescent="0.3">
      <c r="A45" s="210"/>
      <c r="B45" s="213"/>
      <c r="C45" s="51" t="s">
        <v>105</v>
      </c>
      <c r="D45" s="86">
        <f>D8/D44</f>
        <v>0.46351016246031196</v>
      </c>
      <c r="E45" s="87">
        <f>$E$8/E44</f>
        <v>0.44875246813857478</v>
      </c>
      <c r="F45" s="126"/>
      <c r="G45" s="126"/>
      <c r="H45" s="126"/>
      <c r="I45" s="119">
        <f>$I$8/I44</f>
        <v>1.1947431302270013</v>
      </c>
      <c r="N45" s="218"/>
    </row>
    <row r="46" spans="1:14" ht="31.5" customHeight="1" thickBot="1" x14ac:dyDescent="0.35">
      <c r="A46" s="211"/>
      <c r="B46" s="216"/>
      <c r="C46" s="61" t="s">
        <v>106</v>
      </c>
      <c r="D46" s="96">
        <f>D9/D44</f>
        <v>0.46351016246031196</v>
      </c>
      <c r="E46" s="97">
        <f>$E$9/E44</f>
        <v>0.89750493627714956</v>
      </c>
      <c r="F46" s="127"/>
      <c r="G46" s="127"/>
      <c r="H46" s="127"/>
      <c r="I46" s="120">
        <f>$I$9/I44</f>
        <v>1.7921146953405018</v>
      </c>
      <c r="N46" s="218"/>
    </row>
    <row r="47" spans="1:14" ht="28.8" x14ac:dyDescent="0.3">
      <c r="A47" s="209" t="s">
        <v>14</v>
      </c>
      <c r="B47" s="212">
        <v>10</v>
      </c>
      <c r="C47" s="53" t="s">
        <v>181</v>
      </c>
      <c r="D47" s="80" t="s">
        <v>148</v>
      </c>
      <c r="E47" s="80" t="s">
        <v>149</v>
      </c>
      <c r="F47" s="80">
        <f>'SA $100K'!F47*2</f>
        <v>926</v>
      </c>
      <c r="G47" s="81">
        <v>828.65</v>
      </c>
      <c r="H47" s="82">
        <v>1036.9000000000001</v>
      </c>
      <c r="I47" s="83"/>
      <c r="N47" s="218"/>
    </row>
    <row r="48" spans="1:14" x14ac:dyDescent="0.3">
      <c r="A48" s="210"/>
      <c r="B48" s="213"/>
      <c r="C48" s="52" t="s">
        <v>88</v>
      </c>
      <c r="D48" s="76">
        <v>18370</v>
      </c>
      <c r="E48" s="76">
        <f>'SA $100K'!E48*2</f>
        <v>8590</v>
      </c>
      <c r="F48" s="76">
        <f>'SA $100K'!F48*2</f>
        <v>9260</v>
      </c>
      <c r="G48" s="75">
        <v>8287</v>
      </c>
      <c r="H48" s="84">
        <v>10369</v>
      </c>
      <c r="I48" s="85"/>
      <c r="N48" s="218"/>
    </row>
    <row r="49" spans="1:14" ht="28.8" x14ac:dyDescent="0.3">
      <c r="A49" s="210"/>
      <c r="B49" s="213"/>
      <c r="C49" s="51" t="s">
        <v>105</v>
      </c>
      <c r="D49" s="86">
        <f>D8/D48</f>
        <v>10.887316276537833</v>
      </c>
      <c r="E49" s="86">
        <f>$E$8/E48</f>
        <v>11.641443538998836</v>
      </c>
      <c r="F49" s="86">
        <f>$F$8/F48</f>
        <v>10.799136069114471</v>
      </c>
      <c r="G49" s="86">
        <f>$G$8/G48</f>
        <v>12.067093037287318</v>
      </c>
      <c r="H49" s="87">
        <f>$G$8/H48</f>
        <v>9.644131545954286</v>
      </c>
      <c r="I49" s="88"/>
      <c r="N49" s="218"/>
    </row>
    <row r="50" spans="1:14" ht="28.8" x14ac:dyDescent="0.3">
      <c r="A50" s="210"/>
      <c r="B50" s="214"/>
      <c r="C50" s="50" t="s">
        <v>106</v>
      </c>
      <c r="D50" s="86">
        <f>D9/D48</f>
        <v>10.887316276537833</v>
      </c>
      <c r="E50" s="86">
        <f>$E$9/E48</f>
        <v>23.282887077997671</v>
      </c>
      <c r="F50" s="86">
        <f>$F$9/F48</f>
        <v>21.598272138228943</v>
      </c>
      <c r="G50" s="86">
        <f>$G$9/G48</f>
        <v>24.134186074574636</v>
      </c>
      <c r="H50" s="87">
        <f>$G$9/H48</f>
        <v>19.288263091908572</v>
      </c>
      <c r="I50" s="89"/>
      <c r="N50" s="218"/>
    </row>
    <row r="51" spans="1:14" x14ac:dyDescent="0.3">
      <c r="A51" s="210"/>
      <c r="B51" s="215" t="s">
        <v>93</v>
      </c>
      <c r="C51" s="52" t="s">
        <v>87</v>
      </c>
      <c r="D51" s="140" t="s">
        <v>142</v>
      </c>
      <c r="E51" s="141"/>
      <c r="F51" s="141"/>
      <c r="G51" s="141"/>
      <c r="H51" s="142"/>
      <c r="I51" s="121">
        <v>3456</v>
      </c>
      <c r="N51" s="218"/>
    </row>
    <row r="52" spans="1:14" x14ac:dyDescent="0.3">
      <c r="A52" s="210"/>
      <c r="B52" s="213"/>
      <c r="C52" s="52" t="s">
        <v>88</v>
      </c>
      <c r="D52" s="76">
        <v>177350</v>
      </c>
      <c r="E52" s="76">
        <f>'SA $100K'!E52*2</f>
        <v>87180</v>
      </c>
      <c r="F52" s="76">
        <f>'SA $100K'!F52*2</f>
        <v>92540</v>
      </c>
      <c r="G52" s="75">
        <v>98233</v>
      </c>
      <c r="H52" s="75">
        <v>122786</v>
      </c>
      <c r="I52" s="122">
        <f>I51*30</f>
        <v>103680</v>
      </c>
      <c r="N52" s="218"/>
    </row>
    <row r="53" spans="1:14" ht="28.8" x14ac:dyDescent="0.3">
      <c r="A53" s="210"/>
      <c r="B53" s="213"/>
      <c r="C53" s="51" t="s">
        <v>105</v>
      </c>
      <c r="D53" s="86">
        <f>D8/D52</f>
        <v>1.1277135607555682</v>
      </c>
      <c r="E53" s="86">
        <f>$E$8/E52</f>
        <v>1.1470520761642578</v>
      </c>
      <c r="F53" s="86">
        <f>$F$8/F52</f>
        <v>1.0806137886319429</v>
      </c>
      <c r="G53" s="86">
        <f>$G$8/G52</f>
        <v>1.0179878452251281</v>
      </c>
      <c r="H53" s="86">
        <f>$G$8/H52</f>
        <v>0.81442509732379909</v>
      </c>
      <c r="I53" s="91">
        <f>$I$8/I52</f>
        <v>1.9290123456790123</v>
      </c>
      <c r="N53" s="218"/>
    </row>
    <row r="54" spans="1:14" ht="28.8" x14ac:dyDescent="0.3">
      <c r="A54" s="210"/>
      <c r="B54" s="214"/>
      <c r="C54" s="50" t="s">
        <v>106</v>
      </c>
      <c r="D54" s="86">
        <f>D9/D52</f>
        <v>1.1277135607555682</v>
      </c>
      <c r="E54" s="86">
        <f>$E$9/E52</f>
        <v>2.2941041523285155</v>
      </c>
      <c r="F54" s="86">
        <f>$F$9/F52</f>
        <v>2.1612275772638858</v>
      </c>
      <c r="G54" s="86">
        <f>$G$9/G52</f>
        <v>2.0359756904502562</v>
      </c>
      <c r="H54" s="86">
        <f>$G$9/H52</f>
        <v>1.6288501946475982</v>
      </c>
      <c r="I54" s="91">
        <f>$I$9/I52</f>
        <v>2.8935185185185186</v>
      </c>
      <c r="N54" s="218"/>
    </row>
    <row r="55" spans="1:14" x14ac:dyDescent="0.3">
      <c r="A55" s="210"/>
      <c r="B55" s="215" t="s">
        <v>94</v>
      </c>
      <c r="C55" s="52" t="s">
        <v>87</v>
      </c>
      <c r="D55" s="140" t="s">
        <v>142</v>
      </c>
      <c r="E55" s="141"/>
      <c r="F55" s="141"/>
      <c r="G55" s="141"/>
      <c r="H55" s="142"/>
      <c r="I55" s="122">
        <v>4962</v>
      </c>
      <c r="N55" s="218"/>
    </row>
    <row r="56" spans="1:14" x14ac:dyDescent="0.3">
      <c r="A56" s="210"/>
      <c r="B56" s="213"/>
      <c r="C56" s="52" t="s">
        <v>88</v>
      </c>
      <c r="D56" s="76">
        <v>427100</v>
      </c>
      <c r="E56" s="76">
        <f>'SA $100K'!E56*2</f>
        <v>219990</v>
      </c>
      <c r="F56" s="76">
        <f>'SA $100K'!F56*2</f>
        <v>249700</v>
      </c>
      <c r="G56" s="75">
        <v>237439</v>
      </c>
      <c r="H56" s="75">
        <v>296783</v>
      </c>
      <c r="I56" s="122">
        <f>I55*40</f>
        <v>198480</v>
      </c>
      <c r="N56" s="218"/>
    </row>
    <row r="57" spans="1:14" ht="28.8" x14ac:dyDescent="0.3">
      <c r="A57" s="210"/>
      <c r="B57" s="213"/>
      <c r="C57" s="51" t="s">
        <v>105</v>
      </c>
      <c r="D57" s="86">
        <f>D8/D56</f>
        <v>0.46827440880355886</v>
      </c>
      <c r="E57" s="86">
        <f>$E$8/E56</f>
        <v>0.45456611664166552</v>
      </c>
      <c r="F57" s="86">
        <f>$F$8/F56</f>
        <v>0.40048057669203041</v>
      </c>
      <c r="G57" s="86">
        <f>$G$8/G56</f>
        <v>0.42116080340634859</v>
      </c>
      <c r="H57" s="86">
        <f>$G$8/H56</f>
        <v>0.33694652321730018</v>
      </c>
      <c r="I57" s="91">
        <f>$I$8/I56</f>
        <v>1.0076582023377669</v>
      </c>
      <c r="N57" s="218"/>
    </row>
    <row r="58" spans="1:14" ht="29.4" thickBot="1" x14ac:dyDescent="0.35">
      <c r="A58" s="211"/>
      <c r="B58" s="216"/>
      <c r="C58" s="61" t="s">
        <v>106</v>
      </c>
      <c r="D58" s="96">
        <f>D9/D56</f>
        <v>0.46827440880355886</v>
      </c>
      <c r="E58" s="96">
        <f>$E$9/E56</f>
        <v>0.90913223328333104</v>
      </c>
      <c r="F58" s="96">
        <f>$F$9/F56</f>
        <v>0.80096115338406082</v>
      </c>
      <c r="G58" s="96">
        <f>$G$9/G56</f>
        <v>0.84232160681269719</v>
      </c>
      <c r="H58" s="96">
        <f>$G$9/H56</f>
        <v>0.67389304643460035</v>
      </c>
      <c r="I58" s="99">
        <f>$I$9/I56</f>
        <v>1.5114873035066505</v>
      </c>
      <c r="N58" s="218"/>
    </row>
    <row r="59" spans="1:14" ht="28.8" x14ac:dyDescent="0.3">
      <c r="A59" s="209" t="s">
        <v>15</v>
      </c>
      <c r="B59" s="212">
        <v>10</v>
      </c>
      <c r="C59" s="53" t="s">
        <v>181</v>
      </c>
      <c r="D59" s="107" t="s">
        <v>151</v>
      </c>
      <c r="E59" s="80" t="s">
        <v>150</v>
      </c>
      <c r="F59" s="80">
        <f>'SA $100K'!F59*2</f>
        <v>1414</v>
      </c>
      <c r="G59" s="81">
        <v>1350.4</v>
      </c>
      <c r="H59" s="82">
        <v>1688</v>
      </c>
      <c r="I59" s="83"/>
      <c r="N59" s="218"/>
    </row>
    <row r="60" spans="1:14" x14ac:dyDescent="0.3">
      <c r="A60" s="210"/>
      <c r="B60" s="213"/>
      <c r="C60" s="52" t="s">
        <v>88</v>
      </c>
      <c r="D60" s="108">
        <v>28500</v>
      </c>
      <c r="E60" s="76">
        <f>'SA $100K'!E60*2</f>
        <v>13530</v>
      </c>
      <c r="F60" s="76">
        <f>'SA $100K'!F60*2</f>
        <v>14140</v>
      </c>
      <c r="G60" s="75">
        <v>13504</v>
      </c>
      <c r="H60" s="84">
        <v>16880</v>
      </c>
      <c r="I60" s="85"/>
      <c r="N60" s="218"/>
    </row>
    <row r="61" spans="1:14" ht="28.8" x14ac:dyDescent="0.3">
      <c r="A61" s="210"/>
      <c r="B61" s="213"/>
      <c r="C61" s="51" t="s">
        <v>105</v>
      </c>
      <c r="D61" s="86">
        <f>D8/D60</f>
        <v>7.0175438596491224</v>
      </c>
      <c r="E61" s="86">
        <f>$E$8/E60</f>
        <v>7.390983000739098</v>
      </c>
      <c r="F61" s="86">
        <f>$F$8/F60</f>
        <v>7.0721357850070721</v>
      </c>
      <c r="G61" s="86">
        <f>$G$8/G60</f>
        <v>7.4052132701421804</v>
      </c>
      <c r="H61" s="87">
        <f>$G$8/H60</f>
        <v>5.9241706161137442</v>
      </c>
      <c r="I61" s="88"/>
      <c r="N61" s="218"/>
    </row>
    <row r="62" spans="1:14" ht="28.8" x14ac:dyDescent="0.3">
      <c r="A62" s="210"/>
      <c r="B62" s="214"/>
      <c r="C62" s="50" t="s">
        <v>106</v>
      </c>
      <c r="D62" s="86">
        <f>D9/D60</f>
        <v>7.0175438596491224</v>
      </c>
      <c r="E62" s="86">
        <f>$E$9/E60</f>
        <v>14.781966001478196</v>
      </c>
      <c r="F62" s="86">
        <f>$F$9/F60</f>
        <v>14.144271570014144</v>
      </c>
      <c r="G62" s="86">
        <f>$G$9/G60</f>
        <v>14.810426540284361</v>
      </c>
      <c r="H62" s="87">
        <f>$G$9/H60</f>
        <v>11.848341232227488</v>
      </c>
      <c r="I62" s="89"/>
      <c r="N62" s="218"/>
    </row>
    <row r="63" spans="1:14" x14ac:dyDescent="0.3">
      <c r="A63" s="210"/>
      <c r="B63" s="215" t="s">
        <v>93</v>
      </c>
      <c r="C63" s="52" t="s">
        <v>87</v>
      </c>
      <c r="D63" s="140" t="s">
        <v>142</v>
      </c>
      <c r="E63" s="141"/>
      <c r="F63" s="141"/>
      <c r="G63" s="141"/>
      <c r="H63" s="142"/>
      <c r="I63" s="121">
        <v>4640</v>
      </c>
      <c r="N63" s="218"/>
    </row>
    <row r="64" spans="1:14" x14ac:dyDescent="0.3">
      <c r="A64" s="210"/>
      <c r="B64" s="213"/>
      <c r="C64" s="52" t="s">
        <v>88</v>
      </c>
      <c r="D64" s="108">
        <v>170340</v>
      </c>
      <c r="E64" s="76">
        <f>'SA $100K'!E64*2</f>
        <v>83630</v>
      </c>
      <c r="F64" s="76">
        <f>'SA $100K'!F64*2</f>
        <v>100800</v>
      </c>
      <c r="G64" s="75">
        <v>104415</v>
      </c>
      <c r="H64" s="75">
        <v>130525</v>
      </c>
      <c r="I64" s="122">
        <f>I63*25</f>
        <v>116000</v>
      </c>
      <c r="N64" s="218"/>
    </row>
    <row r="65" spans="1:14" ht="28.8" x14ac:dyDescent="0.3">
      <c r="A65" s="210"/>
      <c r="B65" s="213"/>
      <c r="C65" s="51" t="s">
        <v>105</v>
      </c>
      <c r="D65" s="86">
        <f>D8/D64</f>
        <v>1.1741223435481978</v>
      </c>
      <c r="E65" s="86">
        <f>$E$8/E64</f>
        <v>1.1957431543704413</v>
      </c>
      <c r="F65" s="86">
        <f>$F$8/F64</f>
        <v>0.99206349206349209</v>
      </c>
      <c r="G65" s="86">
        <f>$G$8/G64</f>
        <v>0.95771680314131113</v>
      </c>
      <c r="H65" s="86">
        <f>$G$8/H64</f>
        <v>0.76613675541084081</v>
      </c>
      <c r="I65" s="91">
        <f>$I$8/I64</f>
        <v>1.7241379310344827</v>
      </c>
      <c r="N65" s="218"/>
    </row>
    <row r="66" spans="1:14" ht="28.8" x14ac:dyDescent="0.3">
      <c r="A66" s="210"/>
      <c r="B66" s="214"/>
      <c r="C66" s="50" t="s">
        <v>106</v>
      </c>
      <c r="D66" s="86">
        <f>D9/D64</f>
        <v>1.1741223435481978</v>
      </c>
      <c r="E66" s="86">
        <f>$E$9/E64</f>
        <v>2.3914863087408826</v>
      </c>
      <c r="F66" s="92">
        <f>$F$9/F64</f>
        <v>1.9841269841269842</v>
      </c>
      <c r="G66" s="92">
        <f>$G$9/G64</f>
        <v>1.9154336062826223</v>
      </c>
      <c r="H66" s="92">
        <f>$G$9/H64</f>
        <v>1.5322735108216816</v>
      </c>
      <c r="I66" s="91">
        <f>$I$9/I64</f>
        <v>2.5862068965517242</v>
      </c>
      <c r="N66" s="218"/>
    </row>
    <row r="67" spans="1:14" x14ac:dyDescent="0.3">
      <c r="A67" s="210"/>
      <c r="B67" s="215" t="s">
        <v>94</v>
      </c>
      <c r="C67" s="52" t="s">
        <v>87</v>
      </c>
      <c r="D67" s="140" t="s">
        <v>142</v>
      </c>
      <c r="E67" s="141"/>
      <c r="F67" s="141"/>
      <c r="G67" s="141"/>
      <c r="H67" s="142"/>
      <c r="I67" s="118">
        <v>6672</v>
      </c>
      <c r="N67" s="218"/>
    </row>
    <row r="68" spans="1:14" x14ac:dyDescent="0.3">
      <c r="A68" s="210"/>
      <c r="B68" s="213"/>
      <c r="C68" s="52" t="s">
        <v>88</v>
      </c>
      <c r="D68" s="108">
        <v>420090</v>
      </c>
      <c r="E68" s="93">
        <f>'SA $100K'!E68*2</f>
        <v>216440</v>
      </c>
      <c r="F68" s="125"/>
      <c r="G68" s="125"/>
      <c r="H68" s="125"/>
      <c r="I68" s="118">
        <f>I67*35</f>
        <v>233520</v>
      </c>
      <c r="N68" s="218"/>
    </row>
    <row r="69" spans="1:14" ht="28.8" x14ac:dyDescent="0.3">
      <c r="A69" s="210"/>
      <c r="B69" s="213"/>
      <c r="C69" s="51" t="s">
        <v>105</v>
      </c>
      <c r="D69" s="86">
        <f>D8/D68</f>
        <v>0.47608845723535431</v>
      </c>
      <c r="E69" s="87">
        <f>$E$8/E68</f>
        <v>0.46202180742931065</v>
      </c>
      <c r="F69" s="126"/>
      <c r="G69" s="126"/>
      <c r="H69" s="126"/>
      <c r="I69" s="119">
        <f>$I$8/I68</f>
        <v>0.85645769099006508</v>
      </c>
      <c r="N69" s="218"/>
    </row>
    <row r="70" spans="1:14" ht="29.4" thickBot="1" x14ac:dyDescent="0.35">
      <c r="A70" s="211"/>
      <c r="B70" s="216"/>
      <c r="C70" s="61" t="s">
        <v>106</v>
      </c>
      <c r="D70" s="96">
        <f>D9/D68</f>
        <v>0.47608845723535431</v>
      </c>
      <c r="E70" s="97">
        <f>$E$9/E68</f>
        <v>0.9240436148586213</v>
      </c>
      <c r="F70" s="127"/>
      <c r="G70" s="127"/>
      <c r="H70" s="127"/>
      <c r="I70" s="120">
        <f>$I$9/I68</f>
        <v>1.2846865364850977</v>
      </c>
      <c r="N70" s="219"/>
    </row>
    <row r="72" spans="1:14" x14ac:dyDescent="0.3">
      <c r="A72" s="41" t="s">
        <v>90</v>
      </c>
      <c r="B72" s="41"/>
      <c r="C72" s="41"/>
      <c r="D72" s="41"/>
      <c r="E72" s="41"/>
      <c r="F72" s="41"/>
    </row>
    <row r="73" spans="1:14" x14ac:dyDescent="0.3">
      <c r="A73" s="41" t="s">
        <v>103</v>
      </c>
      <c r="B73" s="41"/>
      <c r="C73" s="40"/>
      <c r="D73" s="110"/>
      <c r="E73" s="113"/>
      <c r="F73" s="115"/>
      <c r="G73" s="39"/>
      <c r="H73" s="114"/>
      <c r="I73" s="39" t="s">
        <v>104</v>
      </c>
    </row>
    <row r="74" spans="1:14" ht="15" thickBot="1" x14ac:dyDescent="0.35"/>
    <row r="75" spans="1:14" ht="15" thickBot="1" x14ac:dyDescent="0.35">
      <c r="A75" s="226" t="s">
        <v>84</v>
      </c>
      <c r="B75" s="227"/>
      <c r="C75" s="227"/>
      <c r="D75" s="55" t="s">
        <v>107</v>
      </c>
      <c r="E75" s="233" t="s">
        <v>21</v>
      </c>
      <c r="F75" s="233"/>
      <c r="G75" s="55" t="s">
        <v>100</v>
      </c>
      <c r="H75" s="55" t="s">
        <v>100</v>
      </c>
      <c r="I75" s="123" t="s">
        <v>5</v>
      </c>
      <c r="J75"/>
      <c r="N75" s="43" t="s">
        <v>95</v>
      </c>
    </row>
    <row r="76" spans="1:14" ht="46.8" customHeight="1" x14ac:dyDescent="0.3">
      <c r="A76" s="228" t="s">
        <v>85</v>
      </c>
      <c r="B76" s="229"/>
      <c r="C76" s="229"/>
      <c r="D76" s="111" t="s">
        <v>127</v>
      </c>
      <c r="E76" s="111" t="s">
        <v>96</v>
      </c>
      <c r="F76" s="111" t="s">
        <v>97</v>
      </c>
      <c r="G76" s="111" t="s">
        <v>136</v>
      </c>
      <c r="H76" s="111" t="s">
        <v>137</v>
      </c>
      <c r="I76" s="124" t="s">
        <v>24</v>
      </c>
      <c r="J76"/>
      <c r="N76" s="217" t="s">
        <v>191</v>
      </c>
    </row>
    <row r="77" spans="1:14" x14ac:dyDescent="0.3">
      <c r="A77" s="230" t="s">
        <v>86</v>
      </c>
      <c r="B77" s="239" t="s">
        <v>91</v>
      </c>
      <c r="C77" s="239"/>
      <c r="D77" s="75">
        <v>200000</v>
      </c>
      <c r="E77" s="76">
        <v>100000</v>
      </c>
      <c r="F77" s="76">
        <v>100000</v>
      </c>
      <c r="G77" s="75">
        <v>100000</v>
      </c>
      <c r="H77" s="75">
        <v>200000</v>
      </c>
      <c r="I77" s="77">
        <v>200000</v>
      </c>
      <c r="J77"/>
      <c r="N77" s="218"/>
    </row>
    <row r="78" spans="1:14" ht="31.5" customHeight="1" x14ac:dyDescent="0.3">
      <c r="A78" s="230"/>
      <c r="B78" s="240" t="s">
        <v>92</v>
      </c>
      <c r="C78" s="240"/>
      <c r="D78" s="75">
        <v>200000</v>
      </c>
      <c r="E78" s="78">
        <v>200000</v>
      </c>
      <c r="F78" s="78">
        <v>200000</v>
      </c>
      <c r="G78" s="75">
        <v>200000</v>
      </c>
      <c r="H78" s="75">
        <v>200000</v>
      </c>
      <c r="I78" s="77">
        <v>300000</v>
      </c>
      <c r="J78"/>
      <c r="N78" s="218"/>
    </row>
    <row r="79" spans="1:14" ht="15" thickBot="1" x14ac:dyDescent="0.35">
      <c r="A79" s="72" t="s">
        <v>16</v>
      </c>
      <c r="B79" s="73" t="s">
        <v>6</v>
      </c>
      <c r="C79" s="68"/>
      <c r="D79" s="73" t="s">
        <v>8</v>
      </c>
      <c r="E79" s="73" t="s">
        <v>9</v>
      </c>
      <c r="F79" s="73" t="s">
        <v>9</v>
      </c>
      <c r="G79" s="73" t="s">
        <v>8</v>
      </c>
      <c r="H79" s="73" t="s">
        <v>8</v>
      </c>
      <c r="I79" s="102" t="s">
        <v>9</v>
      </c>
      <c r="J79"/>
      <c r="N79" s="218"/>
    </row>
    <row r="80" spans="1:14" ht="28.8" x14ac:dyDescent="0.3">
      <c r="A80" s="234" t="s">
        <v>11</v>
      </c>
      <c r="B80" s="212">
        <v>10</v>
      </c>
      <c r="C80" s="55" t="s">
        <v>181</v>
      </c>
      <c r="D80" s="80" t="s">
        <v>144</v>
      </c>
      <c r="E80" s="80" t="s">
        <v>152</v>
      </c>
      <c r="F80" s="80">
        <f>'SA $100K'!F80*2</f>
        <v>604</v>
      </c>
      <c r="G80" s="81">
        <v>703.7</v>
      </c>
      <c r="H80" s="82">
        <v>826.45</v>
      </c>
      <c r="I80" s="83"/>
      <c r="J80"/>
      <c r="N80" s="218"/>
    </row>
    <row r="81" spans="1:14" x14ac:dyDescent="0.3">
      <c r="A81" s="235"/>
      <c r="B81" s="213"/>
      <c r="C81" s="56" t="s">
        <v>88</v>
      </c>
      <c r="D81" s="76">
        <v>7770</v>
      </c>
      <c r="E81" s="76">
        <f>'SA $100K'!E81*2</f>
        <v>6160</v>
      </c>
      <c r="F81" s="76">
        <f>'SA $100K'!F81*2</f>
        <v>6040</v>
      </c>
      <c r="G81" s="75">
        <v>7037</v>
      </c>
      <c r="H81" s="84">
        <v>8265</v>
      </c>
      <c r="I81" s="85"/>
      <c r="J81"/>
      <c r="N81" s="218"/>
    </row>
    <row r="82" spans="1:14" ht="28.8" x14ac:dyDescent="0.3">
      <c r="A82" s="235"/>
      <c r="B82" s="213"/>
      <c r="C82" s="57" t="s">
        <v>105</v>
      </c>
      <c r="D82" s="86">
        <f>D77/D81</f>
        <v>25.74002574002574</v>
      </c>
      <c r="E82" s="86">
        <f>$E$77/E81</f>
        <v>16.233766233766232</v>
      </c>
      <c r="F82" s="86">
        <f>$F$77/F81</f>
        <v>16.556291390728475</v>
      </c>
      <c r="G82" s="86">
        <f>$G$77/G81</f>
        <v>14.210601108426886</v>
      </c>
      <c r="H82" s="87">
        <f>$H$77/H81</f>
        <v>24.198427102238355</v>
      </c>
      <c r="I82" s="88"/>
      <c r="J82"/>
      <c r="N82" s="218"/>
    </row>
    <row r="83" spans="1:14" ht="28.8" x14ac:dyDescent="0.3">
      <c r="A83" s="235"/>
      <c r="B83" s="214"/>
      <c r="C83" s="58" t="s">
        <v>106</v>
      </c>
      <c r="D83" s="86">
        <f>D78/D81</f>
        <v>25.74002574002574</v>
      </c>
      <c r="E83" s="86">
        <f>$E$78/E81</f>
        <v>32.467532467532465</v>
      </c>
      <c r="F83" s="86">
        <f>$F$78/F81</f>
        <v>33.11258278145695</v>
      </c>
      <c r="G83" s="86">
        <f>$G$78/G81</f>
        <v>28.421202216853771</v>
      </c>
      <c r="H83" s="87">
        <f>$H$78/H81</f>
        <v>24.198427102238355</v>
      </c>
      <c r="I83" s="89"/>
      <c r="J83"/>
      <c r="N83" s="218"/>
    </row>
    <row r="84" spans="1:14" x14ac:dyDescent="0.3">
      <c r="A84" s="235"/>
      <c r="B84" s="215" t="s">
        <v>93</v>
      </c>
      <c r="C84" s="56" t="s">
        <v>87</v>
      </c>
      <c r="D84" s="140" t="s">
        <v>142</v>
      </c>
      <c r="E84" s="141"/>
      <c r="F84" s="141"/>
      <c r="G84" s="141"/>
      <c r="H84" s="142"/>
      <c r="I84" s="90">
        <v>1902</v>
      </c>
      <c r="J84"/>
      <c r="N84" s="218"/>
    </row>
    <row r="85" spans="1:14" x14ac:dyDescent="0.3">
      <c r="A85" s="235"/>
      <c r="B85" s="213"/>
      <c r="C85" s="56" t="s">
        <v>88</v>
      </c>
      <c r="D85" s="76">
        <v>130410</v>
      </c>
      <c r="E85" s="76">
        <f>'SA $100K'!E85*2</f>
        <v>93530</v>
      </c>
      <c r="F85" s="76">
        <f>'SA $100K'!F85*2</f>
        <v>95180</v>
      </c>
      <c r="G85" s="75">
        <v>107507</v>
      </c>
      <c r="H85" s="75">
        <v>133473</v>
      </c>
      <c r="I85" s="77">
        <f>I84*45</f>
        <v>85590</v>
      </c>
      <c r="J85"/>
      <c r="N85" s="218"/>
    </row>
    <row r="86" spans="1:14" ht="28.8" x14ac:dyDescent="0.3">
      <c r="A86" s="235"/>
      <c r="B86" s="213"/>
      <c r="C86" s="57" t="s">
        <v>105</v>
      </c>
      <c r="D86" s="86">
        <f>D77/D85</f>
        <v>1.533624722030519</v>
      </c>
      <c r="E86" s="86">
        <f>$E$77/E85</f>
        <v>1.0691756655618518</v>
      </c>
      <c r="F86" s="86">
        <f>$F$77/F85</f>
        <v>1.0506408909434755</v>
      </c>
      <c r="G86" s="86">
        <f>$G$77/G85</f>
        <v>0.93017198880072927</v>
      </c>
      <c r="H86" s="86">
        <f>$H$77/H85</f>
        <v>1.4984303941621151</v>
      </c>
      <c r="I86" s="91">
        <f>$I$77/I85</f>
        <v>2.3367215796237879</v>
      </c>
      <c r="J86"/>
      <c r="N86" s="218"/>
    </row>
    <row r="87" spans="1:14" ht="28.8" x14ac:dyDescent="0.3">
      <c r="A87" s="235"/>
      <c r="B87" s="214"/>
      <c r="C87" s="58" t="s">
        <v>106</v>
      </c>
      <c r="D87" s="86">
        <f>D78/D85</f>
        <v>1.533624722030519</v>
      </c>
      <c r="E87" s="86">
        <f>$E$78/E85</f>
        <v>2.1383513311237037</v>
      </c>
      <c r="F87" s="92">
        <f>$F$78/F85</f>
        <v>2.1012817818869509</v>
      </c>
      <c r="G87" s="92">
        <f>$G$78/G85</f>
        <v>1.8603439776014585</v>
      </c>
      <c r="H87" s="92">
        <f>$H$78/H85</f>
        <v>1.4984303941621151</v>
      </c>
      <c r="I87" s="91">
        <f>$I$78/I85</f>
        <v>3.5050823694356819</v>
      </c>
      <c r="J87"/>
      <c r="N87" s="218"/>
    </row>
    <row r="88" spans="1:14" x14ac:dyDescent="0.3">
      <c r="A88" s="235"/>
      <c r="B88" s="215" t="s">
        <v>94</v>
      </c>
      <c r="C88" s="56" t="s">
        <v>87</v>
      </c>
      <c r="D88" s="140" t="s">
        <v>142</v>
      </c>
      <c r="E88" s="141"/>
      <c r="F88" s="141"/>
      <c r="G88" s="141"/>
      <c r="H88" s="142"/>
      <c r="I88" s="118">
        <v>2266</v>
      </c>
      <c r="J88"/>
      <c r="N88" s="218"/>
    </row>
    <row r="89" spans="1:14" x14ac:dyDescent="0.3">
      <c r="A89" s="235"/>
      <c r="B89" s="213"/>
      <c r="C89" s="56" t="s">
        <v>88</v>
      </c>
      <c r="D89" s="76">
        <v>265190</v>
      </c>
      <c r="E89" s="93">
        <f>'SA $100K'!E89*2</f>
        <v>163710</v>
      </c>
      <c r="F89" s="125"/>
      <c r="G89" s="125"/>
      <c r="H89" s="125"/>
      <c r="I89" s="118">
        <f>I88*55</f>
        <v>124630</v>
      </c>
      <c r="J89"/>
      <c r="N89" s="218"/>
    </row>
    <row r="90" spans="1:14" ht="28.8" x14ac:dyDescent="0.3">
      <c r="A90" s="235"/>
      <c r="B90" s="213"/>
      <c r="C90" s="57" t="s">
        <v>105</v>
      </c>
      <c r="D90" s="86">
        <f>D77/D89</f>
        <v>0.7541762509898563</v>
      </c>
      <c r="E90" s="87">
        <f>$E$77/E89</f>
        <v>0.61083623480544869</v>
      </c>
      <c r="F90" s="126"/>
      <c r="G90" s="126"/>
      <c r="H90" s="126"/>
      <c r="I90" s="119">
        <f>$I$77/I89</f>
        <v>1.6047500601781273</v>
      </c>
      <c r="J90"/>
      <c r="N90" s="218"/>
    </row>
    <row r="91" spans="1:14" ht="29.4" thickBot="1" x14ac:dyDescent="0.35">
      <c r="A91" s="236"/>
      <c r="B91" s="216"/>
      <c r="C91" s="62" t="s">
        <v>106</v>
      </c>
      <c r="D91" s="96">
        <f>D78/D89</f>
        <v>0.7541762509898563</v>
      </c>
      <c r="E91" s="97">
        <f>$E$78/E89</f>
        <v>1.2216724696108974</v>
      </c>
      <c r="F91" s="127"/>
      <c r="G91" s="127"/>
      <c r="H91" s="127"/>
      <c r="I91" s="120">
        <f>$I$78/I89</f>
        <v>2.4071250902671908</v>
      </c>
      <c r="J91"/>
      <c r="N91" s="218"/>
    </row>
    <row r="92" spans="1:14" ht="28.8" x14ac:dyDescent="0.3">
      <c r="A92" s="234" t="s">
        <v>12</v>
      </c>
      <c r="B92" s="212">
        <v>10</v>
      </c>
      <c r="C92" s="55" t="s">
        <v>181</v>
      </c>
      <c r="D92" s="80" t="s">
        <v>153</v>
      </c>
      <c r="E92" s="80" t="s">
        <v>154</v>
      </c>
      <c r="F92" s="80">
        <f>'SA $100K'!F92*2</f>
        <v>916</v>
      </c>
      <c r="G92" s="81">
        <v>977.75</v>
      </c>
      <c r="H92" s="82">
        <v>1150.9000000000001</v>
      </c>
      <c r="I92" s="83"/>
      <c r="J92"/>
      <c r="N92" s="218"/>
    </row>
    <row r="93" spans="1:14" x14ac:dyDescent="0.3">
      <c r="A93" s="235"/>
      <c r="B93" s="213"/>
      <c r="C93" s="56" t="s">
        <v>88</v>
      </c>
      <c r="D93" s="76">
        <v>10210</v>
      </c>
      <c r="E93" s="76">
        <f>'SA $100K'!E93*2</f>
        <v>9440</v>
      </c>
      <c r="F93" s="76">
        <f>'SA $100K'!F93*2</f>
        <v>9160</v>
      </c>
      <c r="G93" s="75">
        <v>9778</v>
      </c>
      <c r="H93" s="84">
        <v>11509</v>
      </c>
      <c r="I93" s="85"/>
      <c r="J93"/>
      <c r="N93" s="218"/>
    </row>
    <row r="94" spans="1:14" ht="28.8" x14ac:dyDescent="0.3">
      <c r="A94" s="235"/>
      <c r="B94" s="213"/>
      <c r="C94" s="57" t="s">
        <v>105</v>
      </c>
      <c r="D94" s="86">
        <f>D77/D93</f>
        <v>19.588638589618022</v>
      </c>
      <c r="E94" s="86">
        <f>$E$77/E93</f>
        <v>10.59322033898305</v>
      </c>
      <c r="F94" s="86">
        <f>$F$77/F93</f>
        <v>10.91703056768559</v>
      </c>
      <c r="G94" s="86">
        <f>$G$77/G93</f>
        <v>10.22704029453876</v>
      </c>
      <c r="H94" s="87">
        <f>$H$77/H93</f>
        <v>17.377704405248068</v>
      </c>
      <c r="I94" s="88"/>
      <c r="J94"/>
      <c r="N94" s="218"/>
    </row>
    <row r="95" spans="1:14" ht="28.8" x14ac:dyDescent="0.3">
      <c r="A95" s="235"/>
      <c r="B95" s="214"/>
      <c r="C95" s="58" t="s">
        <v>106</v>
      </c>
      <c r="D95" s="86">
        <f>D78/D93</f>
        <v>19.588638589618022</v>
      </c>
      <c r="E95" s="86">
        <f>$E$78/E93</f>
        <v>21.1864406779661</v>
      </c>
      <c r="F95" s="86">
        <f>$F$78/F93</f>
        <v>21.834061135371179</v>
      </c>
      <c r="G95" s="86">
        <f>$G$78/G93</f>
        <v>20.45408058907752</v>
      </c>
      <c r="H95" s="87">
        <f>$H$78/H93</f>
        <v>17.377704405248068</v>
      </c>
      <c r="I95" s="89"/>
      <c r="J95"/>
      <c r="N95" s="218"/>
    </row>
    <row r="96" spans="1:14" x14ac:dyDescent="0.3">
      <c r="A96" s="235"/>
      <c r="B96" s="215" t="s">
        <v>93</v>
      </c>
      <c r="C96" s="56" t="s">
        <v>87</v>
      </c>
      <c r="D96" s="140" t="s">
        <v>142</v>
      </c>
      <c r="E96" s="141"/>
      <c r="F96" s="141"/>
      <c r="G96" s="141"/>
      <c r="H96" s="142"/>
      <c r="I96" s="90">
        <v>2424</v>
      </c>
      <c r="J96"/>
      <c r="N96" s="218"/>
    </row>
    <row r="97" spans="1:14" x14ac:dyDescent="0.3">
      <c r="A97" s="235"/>
      <c r="B97" s="213"/>
      <c r="C97" s="56" t="s">
        <v>88</v>
      </c>
      <c r="D97" s="76">
        <v>126940</v>
      </c>
      <c r="E97" s="76">
        <f>'SA $100K'!E97*2</f>
        <v>91070</v>
      </c>
      <c r="F97" s="76">
        <f>'SA $100K'!F97*2</f>
        <v>90220</v>
      </c>
      <c r="G97" s="75">
        <v>96831</v>
      </c>
      <c r="H97" s="75">
        <v>120309</v>
      </c>
      <c r="I97" s="77">
        <f>I96*40</f>
        <v>96960</v>
      </c>
      <c r="J97"/>
      <c r="N97" s="218"/>
    </row>
    <row r="98" spans="1:14" ht="28.8" x14ac:dyDescent="0.3">
      <c r="A98" s="235"/>
      <c r="B98" s="213"/>
      <c r="C98" s="57" t="s">
        <v>105</v>
      </c>
      <c r="D98" s="86">
        <f>D77/D97</f>
        <v>1.5755475027572081</v>
      </c>
      <c r="E98" s="86">
        <f>$E$77/E97</f>
        <v>1.0980564401010211</v>
      </c>
      <c r="F98" s="86">
        <f>$F$77/F97</f>
        <v>1.1084016847705609</v>
      </c>
      <c r="G98" s="86">
        <f>$G$77/G97</f>
        <v>1.0327271225124186</v>
      </c>
      <c r="H98" s="86">
        <f>$H$77/H97</f>
        <v>1.6623860226583216</v>
      </c>
      <c r="I98" s="91">
        <f>$I$77/I97</f>
        <v>2.0627062706270629</v>
      </c>
      <c r="J98"/>
      <c r="N98" s="218"/>
    </row>
    <row r="99" spans="1:14" ht="28.8" x14ac:dyDescent="0.3">
      <c r="A99" s="235"/>
      <c r="B99" s="214"/>
      <c r="C99" s="58" t="s">
        <v>106</v>
      </c>
      <c r="D99" s="86">
        <f>D78/D97</f>
        <v>1.5755475027572081</v>
      </c>
      <c r="E99" s="86">
        <f>$E$78/E97</f>
        <v>2.1961128802020422</v>
      </c>
      <c r="F99" s="86">
        <f>$F$78/F97</f>
        <v>2.2168033695411218</v>
      </c>
      <c r="G99" s="86">
        <f>$G$78/G97</f>
        <v>2.0654542450248372</v>
      </c>
      <c r="H99" s="86">
        <f>$H$78/H97</f>
        <v>1.6623860226583216</v>
      </c>
      <c r="I99" s="91">
        <f>$I$78/I97</f>
        <v>3.0940594059405941</v>
      </c>
      <c r="J99"/>
      <c r="N99" s="218"/>
    </row>
    <row r="100" spans="1:14" x14ac:dyDescent="0.3">
      <c r="A100" s="235"/>
      <c r="B100" s="215" t="s">
        <v>94</v>
      </c>
      <c r="C100" s="56" t="s">
        <v>87</v>
      </c>
      <c r="D100" s="140" t="s">
        <v>142</v>
      </c>
      <c r="E100" s="141"/>
      <c r="F100" s="141"/>
      <c r="G100" s="141"/>
      <c r="H100" s="142"/>
      <c r="I100" s="77">
        <v>2896</v>
      </c>
      <c r="J100"/>
      <c r="N100" s="218"/>
    </row>
    <row r="101" spans="1:14" x14ac:dyDescent="0.3">
      <c r="A101" s="235"/>
      <c r="B101" s="213"/>
      <c r="C101" s="56" t="s">
        <v>88</v>
      </c>
      <c r="D101" s="76">
        <v>261720</v>
      </c>
      <c r="E101" s="76">
        <f>'SA $100K'!E101*2</f>
        <v>161250</v>
      </c>
      <c r="F101" s="76">
        <f>'SA $100K'!F101*2</f>
        <v>161260</v>
      </c>
      <c r="G101" s="75">
        <v>202627</v>
      </c>
      <c r="H101" s="75">
        <v>252566</v>
      </c>
      <c r="I101" s="77">
        <f>50*I100</f>
        <v>144800</v>
      </c>
      <c r="N101" s="218"/>
    </row>
    <row r="102" spans="1:14" ht="28.8" x14ac:dyDescent="0.3">
      <c r="A102" s="235"/>
      <c r="B102" s="213"/>
      <c r="C102" s="57" t="s">
        <v>105</v>
      </c>
      <c r="D102" s="86">
        <f>D77/D101</f>
        <v>0.76417545468439552</v>
      </c>
      <c r="E102" s="86">
        <f>$E$77/E101</f>
        <v>0.62015503875968991</v>
      </c>
      <c r="F102" s="86">
        <f>$F$77/F101</f>
        <v>0.62011658191740049</v>
      </c>
      <c r="G102" s="86">
        <f>$G$77/G101</f>
        <v>0.49351764572342283</v>
      </c>
      <c r="H102" s="86">
        <f>$H$77/H101</f>
        <v>0.79187222349801634</v>
      </c>
      <c r="I102" s="91">
        <f>$I$77/I101</f>
        <v>1.3812154696132597</v>
      </c>
      <c r="N102" s="218"/>
    </row>
    <row r="103" spans="1:14" ht="29.4" thickBot="1" x14ac:dyDescent="0.35">
      <c r="A103" s="236"/>
      <c r="B103" s="216"/>
      <c r="C103" s="62" t="s">
        <v>106</v>
      </c>
      <c r="D103" s="96">
        <f>D78/D101</f>
        <v>0.76417545468439552</v>
      </c>
      <c r="E103" s="96">
        <f>$E$78/E101</f>
        <v>1.2403100775193798</v>
      </c>
      <c r="F103" s="96">
        <f>$F$78/F101</f>
        <v>1.240233163834801</v>
      </c>
      <c r="G103" s="96">
        <f>$G$78/G101</f>
        <v>0.98703529144684565</v>
      </c>
      <c r="H103" s="96">
        <f>$H$78/H101</f>
        <v>0.79187222349801634</v>
      </c>
      <c r="I103" s="99">
        <f>$I$78/I101</f>
        <v>2.0718232044198897</v>
      </c>
      <c r="N103" s="218"/>
    </row>
    <row r="104" spans="1:14" ht="28.8" x14ac:dyDescent="0.3">
      <c r="A104" s="234" t="s">
        <v>13</v>
      </c>
      <c r="B104" s="212">
        <v>10</v>
      </c>
      <c r="C104" s="55" t="s">
        <v>181</v>
      </c>
      <c r="D104" s="80" t="s">
        <v>155</v>
      </c>
      <c r="E104" s="80" t="s">
        <v>156</v>
      </c>
      <c r="F104" s="80">
        <f>'SA $100K'!F104*2</f>
        <v>1274</v>
      </c>
      <c r="G104" s="81">
        <v>1330.7</v>
      </c>
      <c r="H104" s="82">
        <v>1626.65</v>
      </c>
      <c r="I104" s="83"/>
      <c r="N104" s="218"/>
    </row>
    <row r="105" spans="1:14" x14ac:dyDescent="0.3">
      <c r="A105" s="235"/>
      <c r="B105" s="213"/>
      <c r="C105" s="56" t="s">
        <v>88</v>
      </c>
      <c r="D105" s="76">
        <v>14350</v>
      </c>
      <c r="E105" s="76">
        <f>'SA $100K'!E105*2</f>
        <v>13590</v>
      </c>
      <c r="F105" s="76">
        <f>'SA $100K'!F105*2</f>
        <v>12740</v>
      </c>
      <c r="G105" s="75">
        <v>13307</v>
      </c>
      <c r="H105" s="84">
        <v>16267</v>
      </c>
      <c r="I105" s="85"/>
      <c r="N105" s="218"/>
    </row>
    <row r="106" spans="1:14" ht="28.8" x14ac:dyDescent="0.3">
      <c r="A106" s="235"/>
      <c r="B106" s="213"/>
      <c r="C106" s="57" t="s">
        <v>105</v>
      </c>
      <c r="D106" s="86">
        <f>D77/D105</f>
        <v>13.937282229965156</v>
      </c>
      <c r="E106" s="86">
        <f>$E$77/E105</f>
        <v>7.3583517292126563</v>
      </c>
      <c r="F106" s="86">
        <f>$F$77/F105</f>
        <v>7.8492935635792778</v>
      </c>
      <c r="G106" s="86">
        <f>$G$77/G105</f>
        <v>7.5148418125798448</v>
      </c>
      <c r="H106" s="87">
        <f>$H$77/H105</f>
        <v>12.294830023974919</v>
      </c>
      <c r="I106" s="88"/>
      <c r="N106" s="218"/>
    </row>
    <row r="107" spans="1:14" ht="28.8" x14ac:dyDescent="0.3">
      <c r="A107" s="235"/>
      <c r="B107" s="214"/>
      <c r="C107" s="58" t="s">
        <v>106</v>
      </c>
      <c r="D107" s="86">
        <f>D78/D105</f>
        <v>13.937282229965156</v>
      </c>
      <c r="E107" s="86">
        <f>$E$78/E105</f>
        <v>14.716703458425313</v>
      </c>
      <c r="F107" s="86">
        <f>$F$78/F105</f>
        <v>15.698587127158556</v>
      </c>
      <c r="G107" s="86">
        <f>$G$78/G105</f>
        <v>15.02968362515969</v>
      </c>
      <c r="H107" s="87">
        <f>$H$78/H105</f>
        <v>12.294830023974919</v>
      </c>
      <c r="I107" s="89"/>
      <c r="N107" s="218"/>
    </row>
    <row r="108" spans="1:14" x14ac:dyDescent="0.3">
      <c r="A108" s="235"/>
      <c r="B108" s="215" t="s">
        <v>93</v>
      </c>
      <c r="C108" s="56" t="s">
        <v>87</v>
      </c>
      <c r="D108" s="140" t="s">
        <v>142</v>
      </c>
      <c r="E108" s="141"/>
      <c r="F108" s="141"/>
      <c r="G108" s="141"/>
      <c r="H108" s="142"/>
      <c r="I108" s="90">
        <v>3066</v>
      </c>
      <c r="N108" s="218"/>
    </row>
    <row r="109" spans="1:14" x14ac:dyDescent="0.3">
      <c r="A109" s="235"/>
      <c r="B109" s="213"/>
      <c r="C109" s="56" t="s">
        <v>88</v>
      </c>
      <c r="D109" s="76">
        <v>122640</v>
      </c>
      <c r="E109" s="76">
        <f>'SA $100K'!E109*2</f>
        <v>87370</v>
      </c>
      <c r="F109" s="76">
        <f>'SA $100K'!F109*2</f>
        <v>89140</v>
      </c>
      <c r="G109" s="75">
        <v>100470</v>
      </c>
      <c r="H109" s="75">
        <v>125209</v>
      </c>
      <c r="I109" s="77">
        <f>I108*35</f>
        <v>107310</v>
      </c>
      <c r="N109" s="218"/>
    </row>
    <row r="110" spans="1:14" ht="28.8" x14ac:dyDescent="0.3">
      <c r="A110" s="235"/>
      <c r="B110" s="213"/>
      <c r="C110" s="57" t="s">
        <v>105</v>
      </c>
      <c r="D110" s="86">
        <f>D77/D109</f>
        <v>1.6307893020221786</v>
      </c>
      <c r="E110" s="86">
        <f>$E$77/E109</f>
        <v>1.1445576284765937</v>
      </c>
      <c r="F110" s="86">
        <f>$F$77/F109</f>
        <v>1.1218308279111511</v>
      </c>
      <c r="G110" s="86">
        <f>$G$77/G109</f>
        <v>0.99532198666268534</v>
      </c>
      <c r="H110" s="86">
        <f>$H$77/H109</f>
        <v>1.5973292654681372</v>
      </c>
      <c r="I110" s="91">
        <f>$I$77/I109</f>
        <v>1.8637592023110614</v>
      </c>
      <c r="N110" s="218"/>
    </row>
    <row r="111" spans="1:14" ht="28.8" x14ac:dyDescent="0.3">
      <c r="A111" s="235"/>
      <c r="B111" s="214"/>
      <c r="C111" s="58" t="s">
        <v>106</v>
      </c>
      <c r="D111" s="86">
        <f>D78/D109</f>
        <v>1.6307893020221786</v>
      </c>
      <c r="E111" s="86">
        <f>$E$78/E109</f>
        <v>2.2891152569531874</v>
      </c>
      <c r="F111" s="92">
        <f>$F$78/F109</f>
        <v>2.2436616558223021</v>
      </c>
      <c r="G111" s="92">
        <f>$G$78/G109</f>
        <v>1.9906439733253707</v>
      </c>
      <c r="H111" s="92">
        <f>$H$78/H109</f>
        <v>1.5973292654681372</v>
      </c>
      <c r="I111" s="91">
        <f>$I$78/I109</f>
        <v>2.7956388034665922</v>
      </c>
      <c r="N111" s="218"/>
    </row>
    <row r="112" spans="1:14" x14ac:dyDescent="0.3">
      <c r="A112" s="235"/>
      <c r="B112" s="215" t="s">
        <v>94</v>
      </c>
      <c r="C112" s="56" t="s">
        <v>87</v>
      </c>
      <c r="D112" s="140" t="s">
        <v>142</v>
      </c>
      <c r="E112" s="141"/>
      <c r="F112" s="141"/>
      <c r="G112" s="141"/>
      <c r="H112" s="142"/>
      <c r="I112" s="118">
        <v>3672</v>
      </c>
      <c r="N112" s="218"/>
    </row>
    <row r="113" spans="1:14" x14ac:dyDescent="0.3">
      <c r="A113" s="235"/>
      <c r="B113" s="213"/>
      <c r="C113" s="56" t="s">
        <v>88</v>
      </c>
      <c r="D113" s="76">
        <v>257420</v>
      </c>
      <c r="E113" s="93">
        <f>'SA $100K'!E113*2</f>
        <v>157550</v>
      </c>
      <c r="F113" s="125"/>
      <c r="G113" s="125"/>
      <c r="H113" s="125"/>
      <c r="I113" s="118">
        <f>I112*45</f>
        <v>165240</v>
      </c>
      <c r="N113" s="218"/>
    </row>
    <row r="114" spans="1:14" ht="28.8" x14ac:dyDescent="0.3">
      <c r="A114" s="235"/>
      <c r="B114" s="213"/>
      <c r="C114" s="57" t="s">
        <v>105</v>
      </c>
      <c r="D114" s="86">
        <f>D77/D113</f>
        <v>0.77694040867065495</v>
      </c>
      <c r="E114" s="87">
        <f>$E$77/E113</f>
        <v>0.634719136781974</v>
      </c>
      <c r="F114" s="126"/>
      <c r="G114" s="126"/>
      <c r="H114" s="126"/>
      <c r="I114" s="119">
        <f>$I$77/I113</f>
        <v>1.2103606874848705</v>
      </c>
      <c r="N114" s="218"/>
    </row>
    <row r="115" spans="1:14" ht="29.4" thickBot="1" x14ac:dyDescent="0.35">
      <c r="A115" s="236"/>
      <c r="B115" s="216"/>
      <c r="C115" s="62" t="s">
        <v>106</v>
      </c>
      <c r="D115" s="96">
        <f>D78/D113</f>
        <v>0.77694040867065495</v>
      </c>
      <c r="E115" s="97">
        <f>$E$78/E113</f>
        <v>1.269438273563948</v>
      </c>
      <c r="F115" s="127"/>
      <c r="G115" s="127"/>
      <c r="H115" s="127"/>
      <c r="I115" s="120">
        <f>$I$78/I113</f>
        <v>1.8155410312273057</v>
      </c>
      <c r="N115" s="218"/>
    </row>
    <row r="116" spans="1:14" ht="28.8" x14ac:dyDescent="0.3">
      <c r="A116" s="234" t="s">
        <v>14</v>
      </c>
      <c r="B116" s="212">
        <v>10</v>
      </c>
      <c r="C116" s="55" t="s">
        <v>181</v>
      </c>
      <c r="D116" s="80" t="s">
        <v>157</v>
      </c>
      <c r="E116" s="80" t="s">
        <v>158</v>
      </c>
      <c r="F116" s="80">
        <f>'SA $100K'!F116*2</f>
        <v>1682</v>
      </c>
      <c r="G116" s="81">
        <v>1771.3</v>
      </c>
      <c r="H116" s="81">
        <v>2214.15</v>
      </c>
      <c r="I116" s="83"/>
      <c r="N116" s="218"/>
    </row>
    <row r="117" spans="1:14" x14ac:dyDescent="0.3">
      <c r="A117" s="235"/>
      <c r="B117" s="213"/>
      <c r="C117" s="56" t="s">
        <v>88</v>
      </c>
      <c r="D117" s="76">
        <v>19610</v>
      </c>
      <c r="E117" s="76">
        <f>'SA $100K'!E117*2</f>
        <v>16980</v>
      </c>
      <c r="F117" s="76">
        <f>'SA $100K'!F117*2</f>
        <v>16820</v>
      </c>
      <c r="G117" s="75">
        <v>17713</v>
      </c>
      <c r="H117" s="75">
        <v>22142</v>
      </c>
      <c r="I117" s="85"/>
      <c r="N117" s="218"/>
    </row>
    <row r="118" spans="1:14" ht="28.8" x14ac:dyDescent="0.3">
      <c r="A118" s="235"/>
      <c r="B118" s="213"/>
      <c r="C118" s="57" t="s">
        <v>105</v>
      </c>
      <c r="D118" s="86">
        <f>D77/D117</f>
        <v>10.198878123406425</v>
      </c>
      <c r="E118" s="86">
        <f>$E$77/E117</f>
        <v>5.8892815076560661</v>
      </c>
      <c r="F118" s="86">
        <f>$F$77/F117</f>
        <v>5.9453032104637336</v>
      </c>
      <c r="G118" s="86">
        <f>$G$77/G117</f>
        <v>5.6455710495116582</v>
      </c>
      <c r="H118" s="86">
        <f>$H$77/H117</f>
        <v>9.0326077138469874</v>
      </c>
      <c r="I118" s="88"/>
      <c r="N118" s="218"/>
    </row>
    <row r="119" spans="1:14" ht="28.8" x14ac:dyDescent="0.3">
      <c r="A119" s="235"/>
      <c r="B119" s="214"/>
      <c r="C119" s="58" t="s">
        <v>106</v>
      </c>
      <c r="D119" s="86">
        <f>D78/D117</f>
        <v>10.198878123406425</v>
      </c>
      <c r="E119" s="86">
        <f>$E$78/E117</f>
        <v>11.778563015312132</v>
      </c>
      <c r="F119" s="86">
        <f>$F$78/F117</f>
        <v>11.890606420927467</v>
      </c>
      <c r="G119" s="86">
        <f>$G$78/G117</f>
        <v>11.291142099023316</v>
      </c>
      <c r="H119" s="86">
        <f>$H$78/H117</f>
        <v>9.0326077138469874</v>
      </c>
      <c r="I119" s="89"/>
      <c r="N119" s="218"/>
    </row>
    <row r="120" spans="1:14" x14ac:dyDescent="0.3">
      <c r="A120" s="235"/>
      <c r="B120" s="215" t="s">
        <v>93</v>
      </c>
      <c r="C120" s="56" t="s">
        <v>87</v>
      </c>
      <c r="D120" s="140" t="s">
        <v>142</v>
      </c>
      <c r="E120" s="141"/>
      <c r="F120" s="141"/>
      <c r="G120" s="141"/>
      <c r="H120" s="142"/>
      <c r="I120" s="77">
        <v>3878</v>
      </c>
      <c r="N120" s="218"/>
    </row>
    <row r="121" spans="1:14" x14ac:dyDescent="0.3">
      <c r="A121" s="235"/>
      <c r="B121" s="213"/>
      <c r="C121" s="56" t="s">
        <v>88</v>
      </c>
      <c r="D121" s="76">
        <v>116730</v>
      </c>
      <c r="E121" s="76">
        <f>'SA $100K'!E121*2</f>
        <v>81630</v>
      </c>
      <c r="F121" s="76">
        <f>'SA $100K'!F121*2</f>
        <v>81060</v>
      </c>
      <c r="G121" s="75">
        <v>87053</v>
      </c>
      <c r="H121" s="75">
        <v>108800</v>
      </c>
      <c r="I121" s="77">
        <f>I120*30</f>
        <v>116340</v>
      </c>
      <c r="N121" s="218"/>
    </row>
    <row r="122" spans="1:14" ht="28.8" x14ac:dyDescent="0.3">
      <c r="A122" s="235"/>
      <c r="B122" s="213"/>
      <c r="C122" s="57" t="s">
        <v>105</v>
      </c>
      <c r="D122" s="86">
        <f>D77/D121</f>
        <v>1.7133556069562237</v>
      </c>
      <c r="E122" s="86">
        <f>$E$77/E121</f>
        <v>1.2250398137939482</v>
      </c>
      <c r="F122" s="86">
        <f>$F$77/F121</f>
        <v>1.233654083395016</v>
      </c>
      <c r="G122" s="86">
        <f>$G$77/G121</f>
        <v>1.148725489069877</v>
      </c>
      <c r="H122" s="86">
        <f>$H$77/H121</f>
        <v>1.838235294117647</v>
      </c>
      <c r="I122" s="91">
        <f>$I$77/I121</f>
        <v>1.7190991920233798</v>
      </c>
      <c r="N122" s="218"/>
    </row>
    <row r="123" spans="1:14" ht="28.8" x14ac:dyDescent="0.3">
      <c r="A123" s="235"/>
      <c r="B123" s="214"/>
      <c r="C123" s="58" t="s">
        <v>106</v>
      </c>
      <c r="D123" s="86">
        <f>D78/D121</f>
        <v>1.7133556069562237</v>
      </c>
      <c r="E123" s="86">
        <f>$E$78/E121</f>
        <v>2.4500796275878964</v>
      </c>
      <c r="F123" s="86">
        <f>$F$78/F121</f>
        <v>2.4673081667900321</v>
      </c>
      <c r="G123" s="86">
        <f>$G$78/G121</f>
        <v>2.2974509781397541</v>
      </c>
      <c r="H123" s="86">
        <f>$H$78/H121</f>
        <v>1.838235294117647</v>
      </c>
      <c r="I123" s="91">
        <f>$I$78/I121</f>
        <v>2.5786487880350695</v>
      </c>
      <c r="N123" s="218"/>
    </row>
    <row r="124" spans="1:14" x14ac:dyDescent="0.3">
      <c r="A124" s="235"/>
      <c r="B124" s="215" t="s">
        <v>94</v>
      </c>
      <c r="C124" s="56" t="s">
        <v>87</v>
      </c>
      <c r="D124" s="140" t="s">
        <v>142</v>
      </c>
      <c r="E124" s="141"/>
      <c r="F124" s="141"/>
      <c r="G124" s="141"/>
      <c r="H124" s="142"/>
      <c r="I124" s="77">
        <v>4660</v>
      </c>
      <c r="N124" s="218"/>
    </row>
    <row r="125" spans="1:14" x14ac:dyDescent="0.3">
      <c r="A125" s="235"/>
      <c r="B125" s="213"/>
      <c r="C125" s="56" t="s">
        <v>88</v>
      </c>
      <c r="D125" s="76">
        <v>251510</v>
      </c>
      <c r="E125" s="76">
        <f>'SA $100K'!E125*2</f>
        <v>151810</v>
      </c>
      <c r="F125" s="76">
        <f>'SA $100K'!F125*2</f>
        <v>152100</v>
      </c>
      <c r="G125" s="75">
        <v>192850</v>
      </c>
      <c r="H125" s="75">
        <v>241057</v>
      </c>
      <c r="I125" s="77">
        <f>I124*40</f>
        <v>186400</v>
      </c>
      <c r="N125" s="218"/>
    </row>
    <row r="126" spans="1:14" ht="28.8" x14ac:dyDescent="0.3">
      <c r="A126" s="235"/>
      <c r="B126" s="213"/>
      <c r="C126" s="57" t="s">
        <v>105</v>
      </c>
      <c r="D126" s="86">
        <f>D77/D125</f>
        <v>0.79519701005924215</v>
      </c>
      <c r="E126" s="86">
        <f>$E$77/E125</f>
        <v>0.65871813451024308</v>
      </c>
      <c r="F126" s="86">
        <f>$F$77/F125</f>
        <v>0.65746219592373434</v>
      </c>
      <c r="G126" s="86">
        <f>$G$77/G125</f>
        <v>0.51853772361939332</v>
      </c>
      <c r="H126" s="86">
        <f>$H$77/H125</f>
        <v>0.82967928747142794</v>
      </c>
      <c r="I126" s="91">
        <f>$I$77/I125</f>
        <v>1.0729613733905579</v>
      </c>
      <c r="N126" s="218"/>
    </row>
    <row r="127" spans="1:14" ht="29.4" thickBot="1" x14ac:dyDescent="0.35">
      <c r="A127" s="236"/>
      <c r="B127" s="216"/>
      <c r="C127" s="62" t="s">
        <v>106</v>
      </c>
      <c r="D127" s="96">
        <f>D78/D125</f>
        <v>0.79519701005924215</v>
      </c>
      <c r="E127" s="96">
        <f>$E$78/E125</f>
        <v>1.3174362690204862</v>
      </c>
      <c r="F127" s="96">
        <f>$F$78/F125</f>
        <v>1.3149243918474687</v>
      </c>
      <c r="G127" s="96">
        <f>$G$78/G125</f>
        <v>1.0370754472387866</v>
      </c>
      <c r="H127" s="96">
        <f>$H$78/H125</f>
        <v>0.82967928747142794</v>
      </c>
      <c r="I127" s="99">
        <f>$I$78/I125</f>
        <v>1.609442060085837</v>
      </c>
      <c r="N127" s="218"/>
    </row>
    <row r="128" spans="1:14" ht="28.8" x14ac:dyDescent="0.3">
      <c r="A128" s="234" t="s">
        <v>15</v>
      </c>
      <c r="B128" s="212">
        <v>10</v>
      </c>
      <c r="C128" s="55" t="s">
        <v>181</v>
      </c>
      <c r="D128" s="80" t="s">
        <v>159</v>
      </c>
      <c r="E128" s="80" t="s">
        <v>160</v>
      </c>
      <c r="F128" s="80">
        <f>'SA $100K'!F128*2</f>
        <v>1948</v>
      </c>
      <c r="G128" s="81">
        <v>2255.8000000000002</v>
      </c>
      <c r="H128" s="82">
        <v>2819.2</v>
      </c>
      <c r="I128" s="83"/>
      <c r="N128" s="218"/>
    </row>
    <row r="129" spans="1:14" x14ac:dyDescent="0.3">
      <c r="A129" s="235"/>
      <c r="B129" s="213"/>
      <c r="C129" s="56" t="s">
        <v>88</v>
      </c>
      <c r="D129" s="76">
        <v>25210</v>
      </c>
      <c r="E129" s="76">
        <f>'SA $100K'!E129*2</f>
        <v>19420</v>
      </c>
      <c r="F129" s="76">
        <f>'SA $100K'!F129*2</f>
        <v>19480</v>
      </c>
      <c r="G129" s="75">
        <v>22558</v>
      </c>
      <c r="H129" s="84">
        <v>28192</v>
      </c>
      <c r="I129" s="85"/>
      <c r="N129" s="218"/>
    </row>
    <row r="130" spans="1:14" ht="28.8" x14ac:dyDescent="0.3">
      <c r="A130" s="235"/>
      <c r="B130" s="213"/>
      <c r="C130" s="57" t="s">
        <v>105</v>
      </c>
      <c r="D130" s="86">
        <f>D77/D129</f>
        <v>7.9333597778659266</v>
      </c>
      <c r="E130" s="86">
        <f>$E$77/E129</f>
        <v>5.1493305870236865</v>
      </c>
      <c r="F130" s="86">
        <f>$F$77/F129</f>
        <v>5.1334702258726903</v>
      </c>
      <c r="G130" s="86">
        <f>$G$77/G129</f>
        <v>4.4330171114460502</v>
      </c>
      <c r="H130" s="87">
        <f>$H$77/H129</f>
        <v>7.0942111237230421</v>
      </c>
      <c r="I130" s="88"/>
      <c r="N130" s="218"/>
    </row>
    <row r="131" spans="1:14" ht="28.8" x14ac:dyDescent="0.3">
      <c r="A131" s="235"/>
      <c r="B131" s="214"/>
      <c r="C131" s="58" t="s">
        <v>106</v>
      </c>
      <c r="D131" s="86">
        <f>D78/D129</f>
        <v>7.9333597778659266</v>
      </c>
      <c r="E131" s="86">
        <f>$E$78/E129</f>
        <v>10.298661174047373</v>
      </c>
      <c r="F131" s="86">
        <f>$F$78/F129</f>
        <v>10.266940451745381</v>
      </c>
      <c r="G131" s="86">
        <f>$G$78/G129</f>
        <v>8.8660342228921003</v>
      </c>
      <c r="H131" s="87">
        <f>$H$78/H129</f>
        <v>7.0942111237230421</v>
      </c>
      <c r="I131" s="89"/>
      <c r="N131" s="218"/>
    </row>
    <row r="132" spans="1:14" x14ac:dyDescent="0.3">
      <c r="A132" s="235"/>
      <c r="B132" s="215" t="s">
        <v>93</v>
      </c>
      <c r="C132" s="56" t="s">
        <v>87</v>
      </c>
      <c r="D132" s="140" t="s">
        <v>142</v>
      </c>
      <c r="E132" s="141"/>
      <c r="F132" s="141"/>
      <c r="G132" s="141"/>
      <c r="H132" s="142"/>
      <c r="I132" s="90">
        <v>4728</v>
      </c>
      <c r="N132" s="218"/>
    </row>
    <row r="133" spans="1:14" x14ac:dyDescent="0.3">
      <c r="A133" s="235"/>
      <c r="B133" s="213"/>
      <c r="C133" s="56" t="s">
        <v>88</v>
      </c>
      <c r="D133" s="76">
        <v>108290</v>
      </c>
      <c r="E133" s="76">
        <f>'SA $100K'!E133*2</f>
        <v>73780</v>
      </c>
      <c r="F133" s="76">
        <f>'SA $100K'!F133*2</f>
        <v>76400</v>
      </c>
      <c r="G133" s="75">
        <v>87163</v>
      </c>
      <c r="H133" s="75">
        <v>108942</v>
      </c>
      <c r="I133" s="77">
        <f>I132*25</f>
        <v>118200</v>
      </c>
      <c r="N133" s="218"/>
    </row>
    <row r="134" spans="1:14" ht="28.8" x14ac:dyDescent="0.3">
      <c r="A134" s="235"/>
      <c r="B134" s="213"/>
      <c r="C134" s="57" t="s">
        <v>105</v>
      </c>
      <c r="D134" s="86">
        <f>D77/D133</f>
        <v>1.8468926031951243</v>
      </c>
      <c r="E134" s="86">
        <f>$E$77/E133</f>
        <v>1.3553808620222283</v>
      </c>
      <c r="F134" s="86">
        <f>$F$77/F133</f>
        <v>1.3089005235602094</v>
      </c>
      <c r="G134" s="86">
        <f>$G$77/G133</f>
        <v>1.1472757936280302</v>
      </c>
      <c r="H134" s="86">
        <f>$H$77/H133</f>
        <v>1.8358392539149273</v>
      </c>
      <c r="I134" s="91">
        <f>$I$77/I133</f>
        <v>1.6920473773265652</v>
      </c>
      <c r="N134" s="218"/>
    </row>
    <row r="135" spans="1:14" ht="28.8" x14ac:dyDescent="0.3">
      <c r="A135" s="235"/>
      <c r="B135" s="214"/>
      <c r="C135" s="58" t="s">
        <v>106</v>
      </c>
      <c r="D135" s="86">
        <f>D78/D133</f>
        <v>1.8468926031951243</v>
      </c>
      <c r="E135" s="86">
        <f>$E$78/E133</f>
        <v>2.7107617240444566</v>
      </c>
      <c r="F135" s="92">
        <f>$F$78/F133</f>
        <v>2.6178010471204187</v>
      </c>
      <c r="G135" s="92">
        <f>$G$78/G133</f>
        <v>2.2945515872560605</v>
      </c>
      <c r="H135" s="92">
        <f>$H$78/H133</f>
        <v>1.8358392539149273</v>
      </c>
      <c r="I135" s="91">
        <f>$I$78/I133</f>
        <v>2.5380710659898478</v>
      </c>
      <c r="N135" s="218"/>
    </row>
    <row r="136" spans="1:14" x14ac:dyDescent="0.3">
      <c r="A136" s="235"/>
      <c r="B136" s="215" t="s">
        <v>94</v>
      </c>
      <c r="C136" s="56" t="s">
        <v>87</v>
      </c>
      <c r="D136" s="140" t="s">
        <v>142</v>
      </c>
      <c r="E136" s="141"/>
      <c r="F136" s="141"/>
      <c r="G136" s="141"/>
      <c r="H136" s="142"/>
      <c r="I136" s="118">
        <v>5748</v>
      </c>
      <c r="N136" s="218"/>
    </row>
    <row r="137" spans="1:14" x14ac:dyDescent="0.3">
      <c r="A137" s="235"/>
      <c r="B137" s="213"/>
      <c r="C137" s="56" t="s">
        <v>88</v>
      </c>
      <c r="D137" s="76">
        <v>243070</v>
      </c>
      <c r="E137" s="93">
        <f>'SA $100K'!E137*2</f>
        <v>143960</v>
      </c>
      <c r="F137" s="125"/>
      <c r="G137" s="125"/>
      <c r="H137" s="125"/>
      <c r="I137" s="118">
        <f>I136*35</f>
        <v>201180</v>
      </c>
      <c r="N137" s="218"/>
    </row>
    <row r="138" spans="1:14" ht="28.8" x14ac:dyDescent="0.3">
      <c r="A138" s="235"/>
      <c r="B138" s="213"/>
      <c r="C138" s="57" t="s">
        <v>105</v>
      </c>
      <c r="D138" s="86">
        <f>D77/D137</f>
        <v>0.82280824453861023</v>
      </c>
      <c r="E138" s="87">
        <f>$E$77/E137</f>
        <v>0.69463739927757706</v>
      </c>
      <c r="F138" s="126"/>
      <c r="G138" s="126"/>
      <c r="H138" s="126"/>
      <c r="I138" s="119">
        <f>$I$77/I137</f>
        <v>0.99413460582562874</v>
      </c>
      <c r="N138" s="218"/>
    </row>
    <row r="139" spans="1:14" ht="29.4" thickBot="1" x14ac:dyDescent="0.35">
      <c r="A139" s="236"/>
      <c r="B139" s="216"/>
      <c r="C139" s="62" t="s">
        <v>106</v>
      </c>
      <c r="D139" s="96">
        <f>D78/D137</f>
        <v>0.82280824453861023</v>
      </c>
      <c r="E139" s="97">
        <f>$E$78/E137</f>
        <v>1.3892747985551541</v>
      </c>
      <c r="F139" s="127"/>
      <c r="G139" s="127"/>
      <c r="H139" s="127"/>
      <c r="I139" s="120">
        <f>$I$78/I137</f>
        <v>1.4912019087384432</v>
      </c>
      <c r="N139" s="219"/>
    </row>
  </sheetData>
  <sheetProtection algorithmName="SHA-512" hashValue="B/sWD7yeHAIjiRqlQ3CM3szxBFEFiDVd7cSbBaPoYV5A5iaFDgQYzlO13oHnmPKo4cxvA3DSJGehQofQiPWwcg==" saltValue="xqsxRdMD8Ni1IyT6Yrq1ig==" spinCount="100000" sheet="1" objects="1" scenarios="1"/>
  <mergeCells count="55">
    <mergeCell ref="N7:N70"/>
    <mergeCell ref="N76:N139"/>
    <mergeCell ref="B100:B103"/>
    <mergeCell ref="B96:B99"/>
    <mergeCell ref="B55:B58"/>
    <mergeCell ref="B78:C78"/>
    <mergeCell ref="E75:F75"/>
    <mergeCell ref="B59:B62"/>
    <mergeCell ref="B63:B66"/>
    <mergeCell ref="B67:B70"/>
    <mergeCell ref="B43:B46"/>
    <mergeCell ref="B11:B14"/>
    <mergeCell ref="B15:B18"/>
    <mergeCell ref="B19:B22"/>
    <mergeCell ref="A59:A70"/>
    <mergeCell ref="A128:A139"/>
    <mergeCell ref="B136:B139"/>
    <mergeCell ref="B132:B135"/>
    <mergeCell ref="B128:B131"/>
    <mergeCell ref="B124:B127"/>
    <mergeCell ref="B120:B123"/>
    <mergeCell ref="B116:B119"/>
    <mergeCell ref="B112:B115"/>
    <mergeCell ref="B108:B111"/>
    <mergeCell ref="B104:B107"/>
    <mergeCell ref="B77:C77"/>
    <mergeCell ref="A35:A46"/>
    <mergeCell ref="B47:B50"/>
    <mergeCell ref="B51:B54"/>
    <mergeCell ref="B27:B30"/>
    <mergeCell ref="B31:B34"/>
    <mergeCell ref="A47:A58"/>
    <mergeCell ref="A1:E1"/>
    <mergeCell ref="A6:C6"/>
    <mergeCell ref="A7:C7"/>
    <mergeCell ref="A8:A9"/>
    <mergeCell ref="B8:C8"/>
    <mergeCell ref="B9:C9"/>
    <mergeCell ref="E6:F6"/>
    <mergeCell ref="A11:A22"/>
    <mergeCell ref="B23:B26"/>
    <mergeCell ref="A23:A34"/>
    <mergeCell ref="A104:A115"/>
    <mergeCell ref="A116:A127"/>
    <mergeCell ref="B88:B91"/>
    <mergeCell ref="B84:B87"/>
    <mergeCell ref="B80:B83"/>
    <mergeCell ref="A80:A91"/>
    <mergeCell ref="B92:B95"/>
    <mergeCell ref="A92:A103"/>
    <mergeCell ref="A76:C76"/>
    <mergeCell ref="A75:C75"/>
    <mergeCell ref="B35:B38"/>
    <mergeCell ref="B39:B42"/>
    <mergeCell ref="A77:A78"/>
  </mergeCells>
  <conditionalFormatting sqref="D118:H118">
    <cfRule type="top10" dxfId="63" priority="485" rank="1"/>
  </conditionalFormatting>
  <conditionalFormatting sqref="D119:H119">
    <cfRule type="top10" dxfId="62" priority="486" rank="1"/>
  </conditionalFormatting>
  <conditionalFormatting sqref="D13:I13">
    <cfRule type="top10" dxfId="61" priority="487" rank="1"/>
  </conditionalFormatting>
  <conditionalFormatting sqref="D14:I14">
    <cfRule type="top10" dxfId="60" priority="489" rank="1"/>
  </conditionalFormatting>
  <conditionalFormatting sqref="D17:I17">
    <cfRule type="top10" dxfId="59" priority="491" rank="1"/>
  </conditionalFormatting>
  <conditionalFormatting sqref="D18:I18">
    <cfRule type="top10" dxfId="58" priority="493" rank="1"/>
  </conditionalFormatting>
  <conditionalFormatting sqref="D21:I21">
    <cfRule type="top10" dxfId="57" priority="495" rank="1"/>
  </conditionalFormatting>
  <conditionalFormatting sqref="D22:I22">
    <cfRule type="top10" dxfId="56" priority="497" rank="1"/>
  </conditionalFormatting>
  <conditionalFormatting sqref="D25:I25">
    <cfRule type="top10" dxfId="55" priority="499" rank="1"/>
  </conditionalFormatting>
  <conditionalFormatting sqref="D26:I26">
    <cfRule type="top10" dxfId="54" priority="501" rank="1"/>
  </conditionalFormatting>
  <conditionalFormatting sqref="D29:I29">
    <cfRule type="top10" dxfId="53" priority="503" rank="1"/>
  </conditionalFormatting>
  <conditionalFormatting sqref="D30:I30">
    <cfRule type="top10" dxfId="52" priority="505" rank="1"/>
  </conditionalFormatting>
  <conditionalFormatting sqref="D33:I33">
    <cfRule type="top10" dxfId="51" priority="507" rank="1"/>
  </conditionalFormatting>
  <conditionalFormatting sqref="D34:I34">
    <cfRule type="top10" dxfId="50" priority="509" rank="1"/>
  </conditionalFormatting>
  <conditionalFormatting sqref="D37:I37">
    <cfRule type="top10" dxfId="49" priority="511" rank="1"/>
  </conditionalFormatting>
  <conditionalFormatting sqref="D38:I38">
    <cfRule type="top10" dxfId="48" priority="513" rank="1"/>
  </conditionalFormatting>
  <conditionalFormatting sqref="D41:I41">
    <cfRule type="top10" dxfId="47" priority="515" rank="1"/>
  </conditionalFormatting>
  <conditionalFormatting sqref="D42:I42">
    <cfRule type="top10" dxfId="46" priority="517" rank="1"/>
  </conditionalFormatting>
  <conditionalFormatting sqref="D45:I45">
    <cfRule type="top10" dxfId="45" priority="519" rank="1"/>
  </conditionalFormatting>
  <conditionalFormatting sqref="D46:I46">
    <cfRule type="top10" dxfId="44" priority="521" rank="1"/>
  </conditionalFormatting>
  <conditionalFormatting sqref="D49:I49">
    <cfRule type="top10" dxfId="43" priority="523" rank="1"/>
  </conditionalFormatting>
  <conditionalFormatting sqref="D50:I50">
    <cfRule type="top10" dxfId="42" priority="525" rank="1"/>
  </conditionalFormatting>
  <conditionalFormatting sqref="D53:I53">
    <cfRule type="top10" dxfId="41" priority="527" rank="1"/>
  </conditionalFormatting>
  <conditionalFormatting sqref="D54:I54">
    <cfRule type="top10" dxfId="40" priority="529" rank="1"/>
  </conditionalFormatting>
  <conditionalFormatting sqref="D57:I57">
    <cfRule type="top10" dxfId="39" priority="531" rank="1"/>
  </conditionalFormatting>
  <conditionalFormatting sqref="D58:I58">
    <cfRule type="top10" dxfId="38" priority="533" rank="1"/>
  </conditionalFormatting>
  <conditionalFormatting sqref="D61:I61">
    <cfRule type="top10" dxfId="37" priority="535" rank="1"/>
  </conditionalFormatting>
  <conditionalFormatting sqref="D62:I62">
    <cfRule type="top10" dxfId="36" priority="537" rank="1"/>
  </conditionalFormatting>
  <conditionalFormatting sqref="D65:I65">
    <cfRule type="top10" dxfId="35" priority="539" rank="1"/>
  </conditionalFormatting>
  <conditionalFormatting sqref="D66:I66">
    <cfRule type="top10" dxfId="34" priority="541" rank="1"/>
  </conditionalFormatting>
  <conditionalFormatting sqref="D69:I69">
    <cfRule type="top10" dxfId="33" priority="543" rank="1"/>
  </conditionalFormatting>
  <conditionalFormatting sqref="D70:I70">
    <cfRule type="top10" dxfId="32" priority="545" rank="1"/>
  </conditionalFormatting>
  <conditionalFormatting sqref="D82:I82">
    <cfRule type="top10" dxfId="31" priority="547" rank="1"/>
  </conditionalFormatting>
  <conditionalFormatting sqref="D83:I83">
    <cfRule type="top10" dxfId="30" priority="549" rank="1"/>
  </conditionalFormatting>
  <conditionalFormatting sqref="D86:I86">
    <cfRule type="top10" dxfId="29" priority="551" rank="1"/>
  </conditionalFormatting>
  <conditionalFormatting sqref="D87:I87">
    <cfRule type="top10" dxfId="28" priority="553" rank="1"/>
  </conditionalFormatting>
  <conditionalFormatting sqref="D90:I90">
    <cfRule type="top10" dxfId="27" priority="555" rank="1"/>
  </conditionalFormatting>
  <conditionalFormatting sqref="D91:I91">
    <cfRule type="top10" dxfId="26" priority="557" rank="1"/>
  </conditionalFormatting>
  <conditionalFormatting sqref="D94:I94">
    <cfRule type="top10" dxfId="25" priority="559" rank="1"/>
  </conditionalFormatting>
  <conditionalFormatting sqref="D95:I95">
    <cfRule type="top10" dxfId="24" priority="561" rank="1"/>
  </conditionalFormatting>
  <conditionalFormatting sqref="D98:I98">
    <cfRule type="top10" dxfId="23" priority="563" rank="1"/>
  </conditionalFormatting>
  <conditionalFormatting sqref="D99:I99">
    <cfRule type="top10" dxfId="22" priority="565" rank="1"/>
  </conditionalFormatting>
  <conditionalFormatting sqref="D102:I102">
    <cfRule type="top10" dxfId="21" priority="567" rank="1"/>
  </conditionalFormatting>
  <conditionalFormatting sqref="D103:I103">
    <cfRule type="top10" dxfId="20" priority="569" rank="1"/>
  </conditionalFormatting>
  <conditionalFormatting sqref="D106:I106">
    <cfRule type="top10" dxfId="19" priority="571" rank="1"/>
  </conditionalFormatting>
  <conditionalFormatting sqref="D107:I107">
    <cfRule type="top10" dxfId="18" priority="573" rank="1"/>
  </conditionalFormatting>
  <conditionalFormatting sqref="D110:I110">
    <cfRule type="top10" dxfId="17" priority="575" rank="1"/>
  </conditionalFormatting>
  <conditionalFormatting sqref="D111:I111">
    <cfRule type="top10" dxfId="16" priority="577" rank="1"/>
  </conditionalFormatting>
  <conditionalFormatting sqref="D114:I114">
    <cfRule type="top10" dxfId="15" priority="579" rank="1"/>
  </conditionalFormatting>
  <conditionalFormatting sqref="D115:I115">
    <cfRule type="top10" dxfId="14" priority="581" rank="1"/>
  </conditionalFormatting>
  <conditionalFormatting sqref="D122:I122">
    <cfRule type="top10" dxfId="13" priority="583" rank="1"/>
  </conditionalFormatting>
  <conditionalFormatting sqref="D123:I123">
    <cfRule type="top10" dxfId="12" priority="585" rank="1"/>
  </conditionalFormatting>
  <conditionalFormatting sqref="D126:I126">
    <cfRule type="top10" dxfId="11" priority="587" rank="1"/>
  </conditionalFormatting>
  <conditionalFormatting sqref="D127:I127">
    <cfRule type="top10" dxfId="10" priority="589" rank="1"/>
  </conditionalFormatting>
  <conditionalFormatting sqref="D130:I130">
    <cfRule type="top10" dxfId="9" priority="591" rank="1"/>
  </conditionalFormatting>
  <conditionalFormatting sqref="D131:I131">
    <cfRule type="top10" dxfId="8" priority="593" rank="1"/>
  </conditionalFormatting>
  <conditionalFormatting sqref="D134:I134">
    <cfRule type="top10" dxfId="7" priority="595" rank="1"/>
  </conditionalFormatting>
  <conditionalFormatting sqref="D135:I135">
    <cfRule type="top10" dxfId="6" priority="597" rank="1"/>
  </conditionalFormatting>
  <conditionalFormatting sqref="D138:I138">
    <cfRule type="top10" dxfId="5" priority="599" rank="1"/>
  </conditionalFormatting>
  <conditionalFormatting sqref="D139:I139">
    <cfRule type="top10" dxfId="4" priority="601" rank="1"/>
  </conditionalFormatting>
  <conditionalFormatting sqref="I118">
    <cfRule type="top10" dxfId="3" priority="247" rank="1"/>
  </conditionalFormatting>
  <conditionalFormatting sqref="I119">
    <cfRule type="top10" dxfId="2" priority="246" rank="1"/>
  </conditionalFormatting>
  <conditionalFormatting sqref="J13:K13">
    <cfRule type="top10" dxfId="1" priority="316" rank="1"/>
  </conditionalFormatting>
  <conditionalFormatting sqref="J14:K14">
    <cfRule type="top10" dxfId="0" priority="317" rank="1"/>
  </conditionalFormatting>
  <printOptions horizontalCentered="1" verticalCentered="1"/>
  <pageMargins left="0" right="0" top="0" bottom="0" header="0" footer="0"/>
  <pageSetup paperSize="8" scale="80" fitToHeight="0" orientation="landscape" r:id="rId1"/>
  <headerFooter>
    <oddFooter>&amp;L_x000D_&amp;1#&amp;"Calibri"&amp;8&amp;K0000FF Internal</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Cover Page</vt:lpstr>
      <vt:lpstr>Disclaimers</vt:lpstr>
      <vt:lpstr>Summary</vt:lpstr>
      <vt:lpstr>Product Features</vt:lpstr>
      <vt:lpstr>Product Structure</vt:lpstr>
      <vt:lpstr>Cancer Coverage</vt:lpstr>
      <vt:lpstr>SA $100K</vt:lpstr>
      <vt:lpstr>SA $200K</vt:lpstr>
      <vt:lpstr>'Cancer Coverage'!Print_Area</vt:lpstr>
      <vt:lpstr>Disclaimers!Print_Area</vt:lpstr>
      <vt:lpstr>'Product Structure'!Print_Area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Yong Shun</dc:creator>
  <cp:lastModifiedBy>Yong Shun Lee</cp:lastModifiedBy>
  <cp:lastPrinted>2020-08-27T08:06:40Z</cp:lastPrinted>
  <dcterms:created xsi:type="dcterms:W3CDTF">2017-05-17T09:44:16Z</dcterms:created>
  <dcterms:modified xsi:type="dcterms:W3CDTF">2025-05-23T02:14:05Z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736c2c-fcb1-4cac-97f3-89b84deb3f53_Enabled">
    <vt:lpwstr>true</vt:lpwstr>
  </property>
  <property fmtid="{D5CDD505-2E9C-101B-9397-08002B2CF9AE}" pid="3" name="MSIP_Label_b4736c2c-fcb1-4cac-97f3-89b84deb3f53_SetDate">
    <vt:lpwstr>2022-02-21T06:20:27Z</vt:lpwstr>
  </property>
  <property fmtid="{D5CDD505-2E9C-101B-9397-08002B2CF9AE}" pid="4" name="MSIP_Label_b4736c2c-fcb1-4cac-97f3-89b84deb3f53_Method">
    <vt:lpwstr>Privileged</vt:lpwstr>
  </property>
  <property fmtid="{D5CDD505-2E9C-101B-9397-08002B2CF9AE}" pid="5" name="MSIP_Label_b4736c2c-fcb1-4cac-97f3-89b84deb3f53_Name">
    <vt:lpwstr>Aviva Singlife Internal</vt:lpwstr>
  </property>
  <property fmtid="{D5CDD505-2E9C-101B-9397-08002B2CF9AE}" pid="6" name="MSIP_Label_b4736c2c-fcb1-4cac-97f3-89b84deb3f53_SiteId">
    <vt:lpwstr>ff2a83c7-ec1d-4cc7-8bbe-6c529a23f41a</vt:lpwstr>
  </property>
  <property fmtid="{D5CDD505-2E9C-101B-9397-08002B2CF9AE}" pid="7" name="MSIP_Label_b4736c2c-fcb1-4cac-97f3-89b84deb3f53_ActionId">
    <vt:lpwstr>c02eca84-b919-4b28-b2a7-8b7212a98faa</vt:lpwstr>
  </property>
  <property fmtid="{D5CDD505-2E9C-101B-9397-08002B2CF9AE}" pid="8" name="MSIP_Label_b4736c2c-fcb1-4cac-97f3-89b84deb3f53_ContentBits">
    <vt:lpwstr>2</vt:lpwstr>
  </property>
</Properties>
</file>