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sg108118\Downloads\"/>
    </mc:Choice>
  </mc:AlternateContent>
  <xr:revisionPtr revIDLastSave="0" documentId="13_ncr:1_{E281BA87-8911-4B81-95EB-5C1B858A3DFA}" xr6:coauthVersionLast="47" xr6:coauthVersionMax="47" xr10:uidLastSave="{00000000-0000-0000-0000-000000000000}"/>
  <bookViews>
    <workbookView xWindow="-90" yWindow="-16320" windowWidth="29040" windowHeight="15720" activeTab="2" xr2:uid="{00000000-000D-0000-FFFF-FFFF00000000}"/>
  </bookViews>
  <sheets>
    <sheet name="Cover Page" sheetId="1" r:id="rId1"/>
    <sheet name="Disclaimers" sheetId="2" r:id="rId2"/>
    <sheet name="Summary" sheetId="9" r:id="rId3"/>
    <sheet name="Non-PIAS providers plans" sheetId="16" r:id="rId4"/>
    <sheet name="Product Features" sheetId="3" r:id="rId5"/>
    <sheet name="Residency Code, Classification" sheetId="15" r:id="rId6"/>
    <sheet name="Age30 MPC$3M" sheetId="4" r:id="rId7"/>
    <sheet name="(CTP 3pay) Age30 MPC$3M" sheetId="12" r:id="rId8"/>
    <sheet name="Age40 MPC$3M" sheetId="6" r:id="rId9"/>
    <sheet name="(CTP 3pay) Age40 MPC$3M" sheetId="13" r:id="rId10"/>
    <sheet name="Age50 MPC$3M" sheetId="7" r:id="rId11"/>
    <sheet name="(CTP 3pay) Age50 MPC$3M" sheetId="14" r:id="rId12"/>
    <sheet name="(USD) Age30 MPC$3M" sheetId="8" r:id="rId13"/>
    <sheet name="(USD) Age40 MPC$3M" sheetId="10" r:id="rId14"/>
    <sheet name="(USD) Age50 MPC$3M" sheetId="11" r:id="rId15"/>
  </sheets>
  <externalReferences>
    <externalReference r:id="rId16"/>
  </externalReferences>
  <definedNames>
    <definedName name="db_375_60_1015">'[1]D.B. Ratio (MNS)'!$A$41:$I$46</definedName>
    <definedName name="db_375_60_2025">'[1]D.B. Ratio (MNS)'!$A$95:$K$100</definedName>
    <definedName name="db_525_60_1015">'[1]D.B. Ratio (MNS)'!$A$52:$I$57</definedName>
    <definedName name="db_525_60_2025">'[1]D.B. Ratio (MNS)'!$A$106:$K$111</definedName>
    <definedName name="db_gteed_60_1015">'[1]D.B. Ratio (MNS)'!$A$31:$I$36</definedName>
    <definedName name="db_gteed_60_2025">'[1]D.B. Ratio (MNS)'!$A$84:$K$89</definedName>
    <definedName name="dbinception_table_1015">'[1]D.B. Ratio (MNS)'!$A$20:$I$25</definedName>
    <definedName name="dbinception_table_2025">'[1]D.B. Ratio (MNS)'!$A$73:$K$78</definedName>
    <definedName name="fem_525_60_1015">'[1]D.B. Ratio (FNS)'!$A$53:$I$58</definedName>
    <definedName name="fem_db_375_60_1015">'[1]D.B. Ratio (FNS)'!$A$42:$I$47</definedName>
    <definedName name="fem_db_375_60_2025">'[1]D.B. Ratio (FNS)'!$A$97:$K$102</definedName>
    <definedName name="fem_db_525_60_2025">'[1]D.B. Ratio (FNS)'!$A$108:$K$113</definedName>
    <definedName name="fem_db_gteed_60_2025">'[1]D.B. Ratio (FNS)'!$A$86:$K$91</definedName>
    <definedName name="fem_dbgteed_60_1015">'[1]D.B. Ratio (FNS)'!$A$31:$I$36</definedName>
    <definedName name="Fem_dbinception_table_1015">'[1]D.B. Ratio (FNS)'!$A$20:$I$25</definedName>
    <definedName name="fem_dbinception_table_2025">'[1]D.B. Ratio (FNS)'!$A$75:$K$80</definedName>
    <definedName name="_xlnm.Print_Area" localSheetId="4">'Product Features'!$A$1:$G$29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1" i="4" l="1"/>
  <c r="F61" i="4"/>
  <c r="E61" i="4"/>
  <c r="G60" i="4"/>
  <c r="F60" i="4"/>
  <c r="E60" i="4"/>
  <c r="G57" i="4"/>
  <c r="F57" i="4"/>
  <c r="E57" i="4"/>
  <c r="G56" i="4"/>
  <c r="F56" i="4"/>
  <c r="E56" i="4"/>
  <c r="E52" i="4"/>
  <c r="E50" i="4"/>
  <c r="G29" i="4"/>
  <c r="F29" i="4"/>
  <c r="E29" i="4"/>
  <c r="G28" i="4"/>
  <c r="F28" i="4"/>
  <c r="E28" i="4"/>
  <c r="G25" i="4"/>
  <c r="F25" i="4"/>
  <c r="E25" i="4"/>
  <c r="G24" i="4"/>
  <c r="F24" i="4"/>
  <c r="E24" i="4"/>
  <c r="E20" i="4"/>
  <c r="E18" i="4"/>
  <c r="E51" i="7"/>
  <c r="E20" i="7"/>
  <c r="G60" i="7" l="1"/>
  <c r="F60" i="7"/>
  <c r="E60" i="7"/>
  <c r="G59" i="7"/>
  <c r="F59" i="7"/>
  <c r="E59" i="7"/>
  <c r="G56" i="7"/>
  <c r="F56" i="7"/>
  <c r="E56" i="7"/>
  <c r="G55" i="7"/>
  <c r="F55" i="7"/>
  <c r="E55" i="7"/>
  <c r="E49" i="7"/>
  <c r="G29" i="7"/>
  <c r="F29" i="7"/>
  <c r="E29" i="7"/>
  <c r="G28" i="7"/>
  <c r="F28" i="7"/>
  <c r="E28" i="7"/>
  <c r="G25" i="7"/>
  <c r="F25" i="7"/>
  <c r="E25" i="7"/>
  <c r="G24" i="7"/>
  <c r="F24" i="7"/>
  <c r="E24" i="7"/>
  <c r="E18" i="7"/>
  <c r="G60" i="6"/>
  <c r="F60" i="6"/>
  <c r="E60" i="6"/>
  <c r="G59" i="6"/>
  <c r="F59" i="6"/>
  <c r="E59" i="6"/>
  <c r="G56" i="6"/>
  <c r="F56" i="6"/>
  <c r="E56" i="6"/>
  <c r="G55" i="6"/>
  <c r="F55" i="6"/>
  <c r="E55" i="6"/>
  <c r="E51" i="6"/>
  <c r="E49" i="6"/>
  <c r="G29" i="6"/>
  <c r="F29" i="6"/>
  <c r="E29" i="6"/>
  <c r="G28" i="6"/>
  <c r="F28" i="6"/>
  <c r="E28" i="6"/>
  <c r="G25" i="6"/>
  <c r="F25" i="6"/>
  <c r="E25" i="6"/>
  <c r="G24" i="6"/>
  <c r="F24" i="6"/>
  <c r="E24" i="6"/>
  <c r="E20" i="6"/>
  <c r="E18" i="6"/>
  <c r="G30" i="14"/>
  <c r="F30" i="14"/>
  <c r="E30" i="14"/>
  <c r="G29" i="14"/>
  <c r="F29" i="14"/>
  <c r="E29" i="14"/>
  <c r="G26" i="14"/>
  <c r="F26" i="14"/>
  <c r="E26" i="14"/>
  <c r="G25" i="14"/>
  <c r="F25" i="14"/>
  <c r="E25" i="14"/>
  <c r="E21" i="14"/>
  <c r="E19" i="14"/>
  <c r="E13" i="14"/>
  <c r="G63" i="14"/>
  <c r="F63" i="14"/>
  <c r="E63" i="14"/>
  <c r="G62" i="14"/>
  <c r="F62" i="14"/>
  <c r="E62" i="14"/>
  <c r="G59" i="14"/>
  <c r="F59" i="14"/>
  <c r="E59" i="14"/>
  <c r="G58" i="14"/>
  <c r="F58" i="14"/>
  <c r="E58" i="14"/>
  <c r="E54" i="14"/>
  <c r="E52" i="14"/>
  <c r="H12" i="7"/>
  <c r="G63" i="13"/>
  <c r="F63" i="13"/>
  <c r="E63" i="13"/>
  <c r="G62" i="13"/>
  <c r="F62" i="13"/>
  <c r="E62" i="13"/>
  <c r="G59" i="13"/>
  <c r="F59" i="13"/>
  <c r="E59" i="13"/>
  <c r="G58" i="13"/>
  <c r="F58" i="13"/>
  <c r="E58" i="13"/>
  <c r="E54" i="13"/>
  <c r="G30" i="13"/>
  <c r="F30" i="13"/>
  <c r="E30" i="13"/>
  <c r="G29" i="13"/>
  <c r="F29" i="13"/>
  <c r="E29" i="13"/>
  <c r="G26" i="13"/>
  <c r="F26" i="13"/>
  <c r="E26" i="13"/>
  <c r="G25" i="13"/>
  <c r="F25" i="13"/>
  <c r="E25" i="13"/>
  <c r="E21" i="13"/>
  <c r="E19" i="13"/>
  <c r="H44" i="4"/>
  <c r="G63" i="12"/>
  <c r="F63" i="12"/>
  <c r="E63" i="12"/>
  <c r="G62" i="12"/>
  <c r="F62" i="12"/>
  <c r="E62" i="12"/>
  <c r="G59" i="12"/>
  <c r="F59" i="12"/>
  <c r="E59" i="12"/>
  <c r="G58" i="12"/>
  <c r="F58" i="12"/>
  <c r="E58" i="12"/>
  <c r="E54" i="12"/>
  <c r="E52" i="12"/>
  <c r="G30" i="12"/>
  <c r="F30" i="12"/>
  <c r="E30" i="12"/>
  <c r="G29" i="12"/>
  <c r="F29" i="12"/>
  <c r="E29" i="12"/>
  <c r="G26" i="12"/>
  <c r="F26" i="12"/>
  <c r="E26" i="12"/>
  <c r="G25" i="12"/>
  <c r="F25" i="12"/>
  <c r="E25" i="12"/>
  <c r="E21" i="12"/>
  <c r="E19" i="12"/>
  <c r="H48" i="11"/>
  <c r="H17" i="11"/>
  <c r="H22" i="11" s="1"/>
  <c r="H48" i="10"/>
  <c r="H17" i="10"/>
  <c r="J63" i="14"/>
  <c r="I63" i="14"/>
  <c r="H63" i="14"/>
  <c r="J62" i="14"/>
  <c r="I62" i="14"/>
  <c r="H62" i="14"/>
  <c r="J59" i="14"/>
  <c r="I59" i="14"/>
  <c r="H59" i="14"/>
  <c r="J58" i="14"/>
  <c r="I58" i="14"/>
  <c r="H58" i="14"/>
  <c r="H54" i="14"/>
  <c r="J30" i="14"/>
  <c r="I30" i="14"/>
  <c r="H30" i="14"/>
  <c r="J29" i="14"/>
  <c r="I29" i="14"/>
  <c r="H29" i="14"/>
  <c r="J26" i="14"/>
  <c r="I26" i="14"/>
  <c r="H26" i="14"/>
  <c r="J25" i="14"/>
  <c r="I25" i="14"/>
  <c r="H25" i="14"/>
  <c r="H21" i="14"/>
  <c r="H19" i="14"/>
  <c r="M60" i="7"/>
  <c r="L60" i="7"/>
  <c r="K60" i="7"/>
  <c r="M59" i="7"/>
  <c r="L59" i="7"/>
  <c r="K59" i="7"/>
  <c r="M56" i="7"/>
  <c r="L56" i="7"/>
  <c r="K56" i="7"/>
  <c r="M55" i="7"/>
  <c r="L55" i="7"/>
  <c r="K55" i="7"/>
  <c r="K51" i="7"/>
  <c r="M29" i="7"/>
  <c r="L29" i="7"/>
  <c r="K29" i="7"/>
  <c r="M28" i="7"/>
  <c r="L28" i="7"/>
  <c r="K28" i="7"/>
  <c r="M25" i="7"/>
  <c r="L25" i="7"/>
  <c r="K25" i="7"/>
  <c r="M24" i="7"/>
  <c r="L24" i="7"/>
  <c r="K24" i="7"/>
  <c r="K20" i="7"/>
  <c r="K18" i="7"/>
  <c r="J63" i="13"/>
  <c r="I63" i="13"/>
  <c r="H63" i="13"/>
  <c r="J62" i="13"/>
  <c r="I62" i="13"/>
  <c r="H62" i="13"/>
  <c r="J59" i="13"/>
  <c r="I59" i="13"/>
  <c r="H59" i="13"/>
  <c r="J58" i="13"/>
  <c r="I58" i="13"/>
  <c r="H58" i="13"/>
  <c r="H54" i="13"/>
  <c r="J30" i="13"/>
  <c r="I30" i="13"/>
  <c r="H30" i="13"/>
  <c r="J29" i="13"/>
  <c r="I29" i="13"/>
  <c r="H29" i="13"/>
  <c r="J26" i="13"/>
  <c r="I26" i="13"/>
  <c r="H26" i="13"/>
  <c r="J25" i="13"/>
  <c r="I25" i="13"/>
  <c r="H25" i="13"/>
  <c r="H21" i="13"/>
  <c r="H19" i="13"/>
  <c r="B52" i="14"/>
  <c r="B49" i="14"/>
  <c r="B19" i="14"/>
  <c r="B16" i="14"/>
  <c r="B52" i="12"/>
  <c r="B49" i="12"/>
  <c r="B19" i="12"/>
  <c r="J28" i="6" l="1"/>
  <c r="H28" i="6"/>
  <c r="E51" i="11"/>
  <c r="E48" i="11"/>
  <c r="E62" i="11" s="1"/>
  <c r="E20" i="11"/>
  <c r="E17" i="11"/>
  <c r="G30" i="11" s="1"/>
  <c r="E31" i="10"/>
  <c r="F62" i="10"/>
  <c r="E61" i="10"/>
  <c r="F58" i="10"/>
  <c r="E51" i="10"/>
  <c r="E48" i="10"/>
  <c r="G62" i="10" s="1"/>
  <c r="E26" i="10"/>
  <c r="E20" i="10"/>
  <c r="E17" i="10"/>
  <c r="F31" i="10" s="1"/>
  <c r="E48" i="8"/>
  <c r="G62" i="8" s="1"/>
  <c r="E17" i="8"/>
  <c r="E22" i="8" s="1"/>
  <c r="E20" i="8"/>
  <c r="E51" i="8"/>
  <c r="D63" i="14"/>
  <c r="D30" i="14"/>
  <c r="C63" i="14"/>
  <c r="B63" i="14"/>
  <c r="C62" i="14"/>
  <c r="B62" i="14"/>
  <c r="C59" i="14"/>
  <c r="B59" i="14"/>
  <c r="C58" i="14"/>
  <c r="B58" i="14"/>
  <c r="B54" i="14"/>
  <c r="D63" i="12"/>
  <c r="D30" i="12"/>
  <c r="B49" i="13"/>
  <c r="B62" i="13" s="1"/>
  <c r="B52" i="13"/>
  <c r="B19" i="13"/>
  <c r="B16" i="13"/>
  <c r="C29" i="13" s="1"/>
  <c r="D62" i="13"/>
  <c r="D59" i="13"/>
  <c r="C59" i="13"/>
  <c r="J63" i="12"/>
  <c r="I63" i="12"/>
  <c r="H63" i="12"/>
  <c r="C63" i="12"/>
  <c r="B63" i="12"/>
  <c r="J62" i="12"/>
  <c r="I62" i="12"/>
  <c r="H62" i="12"/>
  <c r="D62" i="12"/>
  <c r="C62" i="12"/>
  <c r="B62" i="12"/>
  <c r="J59" i="12"/>
  <c r="I59" i="12"/>
  <c r="H59" i="12"/>
  <c r="D59" i="12"/>
  <c r="C59" i="12"/>
  <c r="B59" i="12"/>
  <c r="J58" i="12"/>
  <c r="I58" i="12"/>
  <c r="H58" i="12"/>
  <c r="D58" i="12"/>
  <c r="C58" i="12"/>
  <c r="B58" i="12"/>
  <c r="H54" i="12"/>
  <c r="B54" i="12"/>
  <c r="H52" i="12"/>
  <c r="J30" i="12"/>
  <c r="I30" i="12"/>
  <c r="H30" i="12"/>
  <c r="J29" i="12"/>
  <c r="I29" i="12"/>
  <c r="H29" i="12"/>
  <c r="J26" i="12"/>
  <c r="I26" i="12"/>
  <c r="H26" i="12"/>
  <c r="J25" i="12"/>
  <c r="I25" i="12"/>
  <c r="H25" i="12"/>
  <c r="H21" i="12"/>
  <c r="H19" i="12"/>
  <c r="D60" i="7"/>
  <c r="D59" i="7"/>
  <c r="C60" i="7"/>
  <c r="C59" i="7"/>
  <c r="B60" i="7"/>
  <c r="B59" i="7"/>
  <c r="C56" i="7"/>
  <c r="D56" i="7"/>
  <c r="B56" i="7"/>
  <c r="D55" i="7"/>
  <c r="C55" i="7"/>
  <c r="B55" i="7"/>
  <c r="B51" i="7"/>
  <c r="B49" i="7"/>
  <c r="D29" i="7"/>
  <c r="D28" i="7"/>
  <c r="C29" i="7"/>
  <c r="C28" i="7"/>
  <c r="B29" i="7"/>
  <c r="B28" i="7"/>
  <c r="D25" i="7"/>
  <c r="D24" i="7"/>
  <c r="C25" i="7"/>
  <c r="C24" i="7"/>
  <c r="B25" i="7"/>
  <c r="B24" i="7"/>
  <c r="B20" i="7"/>
  <c r="B18" i="7"/>
  <c r="D61" i="4"/>
  <c r="C61" i="4"/>
  <c r="B61" i="4"/>
  <c r="D60" i="4"/>
  <c r="C60" i="4"/>
  <c r="B60" i="4"/>
  <c r="D57" i="4"/>
  <c r="C57" i="4"/>
  <c r="B57" i="4"/>
  <c r="D56" i="4"/>
  <c r="C56" i="4"/>
  <c r="B56" i="4"/>
  <c r="D29" i="4"/>
  <c r="C29" i="4"/>
  <c r="B29" i="4"/>
  <c r="D28" i="4"/>
  <c r="C28" i="4"/>
  <c r="B28" i="4"/>
  <c r="D25" i="4"/>
  <c r="C25" i="4"/>
  <c r="B25" i="4"/>
  <c r="D24" i="4"/>
  <c r="C24" i="4"/>
  <c r="B24" i="4"/>
  <c r="B52" i="4"/>
  <c r="B50" i="4"/>
  <c r="B20" i="4"/>
  <c r="B18" i="4"/>
  <c r="D60" i="6"/>
  <c r="D59" i="6"/>
  <c r="C60" i="6"/>
  <c r="C59" i="6"/>
  <c r="B60" i="6"/>
  <c r="B59" i="6"/>
  <c r="D56" i="6"/>
  <c r="C56" i="6"/>
  <c r="B56" i="6"/>
  <c r="D55" i="6"/>
  <c r="C55" i="6"/>
  <c r="B55" i="6"/>
  <c r="B51" i="6"/>
  <c r="B49" i="6"/>
  <c r="D29" i="6"/>
  <c r="D28" i="6"/>
  <c r="C29" i="6"/>
  <c r="C28" i="6"/>
  <c r="B29" i="6"/>
  <c r="B28" i="6"/>
  <c r="D25" i="6"/>
  <c r="D24" i="6"/>
  <c r="C25" i="6"/>
  <c r="C24" i="6"/>
  <c r="B25" i="6"/>
  <c r="B24" i="6"/>
  <c r="B20" i="6"/>
  <c r="B18" i="6"/>
  <c r="F58" i="11" l="1"/>
  <c r="G62" i="11"/>
  <c r="E57" i="11"/>
  <c r="F26" i="11"/>
  <c r="G26" i="11"/>
  <c r="D59" i="14"/>
  <c r="D58" i="14"/>
  <c r="D62" i="14"/>
  <c r="C58" i="13"/>
  <c r="D58" i="13"/>
  <c r="E53" i="11"/>
  <c r="E58" i="11"/>
  <c r="F62" i="11"/>
  <c r="G57" i="11"/>
  <c r="E61" i="11"/>
  <c r="G61" i="11"/>
  <c r="E31" i="11"/>
  <c r="F31" i="11"/>
  <c r="E27" i="11"/>
  <c r="G31" i="11"/>
  <c r="F27" i="11"/>
  <c r="G58" i="11"/>
  <c r="G27" i="11"/>
  <c r="E30" i="11"/>
  <c r="F61" i="11"/>
  <c r="E22" i="11"/>
  <c r="F30" i="11"/>
  <c r="E26" i="11"/>
  <c r="F57" i="11"/>
  <c r="G57" i="10"/>
  <c r="G30" i="10"/>
  <c r="G31" i="10"/>
  <c r="E27" i="10"/>
  <c r="F27" i="10"/>
  <c r="E30" i="10"/>
  <c r="G58" i="10"/>
  <c r="E53" i="10"/>
  <c r="F61" i="10"/>
  <c r="E57" i="10"/>
  <c r="G61" i="10"/>
  <c r="F57" i="10"/>
  <c r="E62" i="10"/>
  <c r="E58" i="10"/>
  <c r="G27" i="10"/>
  <c r="E22" i="10"/>
  <c r="F30" i="10"/>
  <c r="F26" i="10"/>
  <c r="G26" i="10"/>
  <c r="F58" i="8"/>
  <c r="E61" i="8"/>
  <c r="F31" i="8"/>
  <c r="E27" i="8"/>
  <c r="G31" i="8"/>
  <c r="F27" i="8"/>
  <c r="G58" i="8"/>
  <c r="G27" i="8"/>
  <c r="E30" i="8"/>
  <c r="E53" i="8"/>
  <c r="F61" i="8"/>
  <c r="F30" i="8"/>
  <c r="E57" i="8"/>
  <c r="G61" i="8"/>
  <c r="E26" i="8"/>
  <c r="G30" i="8"/>
  <c r="F57" i="8"/>
  <c r="E62" i="8"/>
  <c r="F26" i="8"/>
  <c r="E31" i="8"/>
  <c r="G57" i="8"/>
  <c r="F62" i="8"/>
  <c r="G26" i="8"/>
  <c r="E58" i="8"/>
  <c r="C25" i="14"/>
  <c r="C29" i="14"/>
  <c r="D25" i="14"/>
  <c r="D29" i="14"/>
  <c r="B29" i="14"/>
  <c r="B21" i="14"/>
  <c r="B26" i="14"/>
  <c r="B30" i="14"/>
  <c r="B25" i="14"/>
  <c r="C26" i="14"/>
  <c r="C30" i="14"/>
  <c r="D26" i="14"/>
  <c r="C62" i="13"/>
  <c r="C26" i="13"/>
  <c r="D30" i="13"/>
  <c r="D26" i="13"/>
  <c r="B25" i="13"/>
  <c r="B29" i="13"/>
  <c r="C25" i="13"/>
  <c r="D29" i="13"/>
  <c r="D25" i="13"/>
  <c r="B30" i="13"/>
  <c r="C63" i="13"/>
  <c r="B21" i="13"/>
  <c r="B26" i="13"/>
  <c r="C30" i="13"/>
  <c r="B25" i="12"/>
  <c r="B29" i="12"/>
  <c r="C25" i="12"/>
  <c r="D29" i="12"/>
  <c r="B30" i="12"/>
  <c r="C26" i="12"/>
  <c r="C30" i="12"/>
  <c r="C29" i="12"/>
  <c r="D25" i="12"/>
  <c r="B21" i="12"/>
  <c r="B26" i="12"/>
  <c r="D26" i="12"/>
  <c r="B54" i="13"/>
  <c r="B59" i="13"/>
  <c r="B63" i="13"/>
  <c r="D63" i="13"/>
  <c r="B58" i="13"/>
  <c r="B17" i="8"/>
  <c r="B30" i="8" s="1"/>
  <c r="B20" i="8"/>
  <c r="B48" i="11"/>
  <c r="B51" i="11"/>
  <c r="B48" i="10"/>
  <c r="B51" i="10"/>
  <c r="B48" i="8"/>
  <c r="B51" i="8"/>
  <c r="B20" i="11"/>
  <c r="B17" i="11"/>
  <c r="B20" i="10"/>
  <c r="B17" i="10"/>
  <c r="D30" i="10" s="1"/>
  <c r="B61" i="11" l="1"/>
  <c r="C61" i="11"/>
  <c r="C58" i="10"/>
  <c r="C62" i="10"/>
  <c r="B61" i="8"/>
  <c r="C61" i="8"/>
  <c r="C62" i="8"/>
  <c r="C31" i="11"/>
  <c r="B30" i="11"/>
  <c r="B62" i="11"/>
  <c r="B53" i="11"/>
  <c r="C57" i="11"/>
  <c r="B57" i="11"/>
  <c r="D61" i="11"/>
  <c r="D58" i="10"/>
  <c r="B61" i="10"/>
  <c r="C61" i="10"/>
  <c r="B53" i="10"/>
  <c r="C26" i="10"/>
  <c r="B31" i="10"/>
  <c r="C31" i="10"/>
  <c r="B22" i="8"/>
  <c r="C30" i="8"/>
  <c r="D26" i="10"/>
  <c r="D30" i="8"/>
  <c r="B27" i="8"/>
  <c r="B31" i="8"/>
  <c r="C26" i="8"/>
  <c r="C31" i="8"/>
  <c r="D31" i="8"/>
  <c r="D26" i="8"/>
  <c r="C27" i="8"/>
  <c r="D27" i="8"/>
  <c r="B26" i="8"/>
  <c r="B58" i="8"/>
  <c r="B53" i="8"/>
  <c r="B62" i="8"/>
  <c r="D57" i="8"/>
  <c r="D58" i="8"/>
  <c r="D61" i="8"/>
  <c r="B57" i="8"/>
  <c r="C57" i="8"/>
  <c r="D62" i="8"/>
  <c r="D57" i="11"/>
  <c r="C62" i="11"/>
  <c r="B58" i="11"/>
  <c r="D62" i="11"/>
  <c r="C58" i="11"/>
  <c r="D58" i="11"/>
  <c r="B58" i="10"/>
  <c r="D62" i="10"/>
  <c r="B57" i="10"/>
  <c r="D61" i="10"/>
  <c r="C57" i="10"/>
  <c r="B62" i="10"/>
  <c r="D57" i="10"/>
  <c r="C58" i="8"/>
  <c r="C30" i="11"/>
  <c r="B27" i="11"/>
  <c r="D31" i="11"/>
  <c r="C27" i="11"/>
  <c r="B22" i="11"/>
  <c r="D27" i="11"/>
  <c r="B26" i="11"/>
  <c r="D30" i="11"/>
  <c r="C26" i="11"/>
  <c r="B31" i="11"/>
  <c r="D26" i="11"/>
  <c r="C27" i="10"/>
  <c r="C30" i="10"/>
  <c r="B27" i="10"/>
  <c r="D31" i="10"/>
  <c r="B22" i="10"/>
  <c r="D27" i="10"/>
  <c r="B30" i="10"/>
  <c r="B26" i="10"/>
  <c r="K20" i="4" l="1"/>
  <c r="H53" i="10" l="1"/>
  <c r="J62" i="11"/>
  <c r="I62" i="11"/>
  <c r="H62" i="11"/>
  <c r="J61" i="11"/>
  <c r="I61" i="11"/>
  <c r="H61" i="11"/>
  <c r="J58" i="11"/>
  <c r="I58" i="11"/>
  <c r="H58" i="11"/>
  <c r="J57" i="11"/>
  <c r="I57" i="11"/>
  <c r="H57" i="11"/>
  <c r="H53" i="11"/>
  <c r="H51" i="11"/>
  <c r="J31" i="11"/>
  <c r="I31" i="11"/>
  <c r="H31" i="11"/>
  <c r="J30" i="11"/>
  <c r="I30" i="11"/>
  <c r="H30" i="11"/>
  <c r="J27" i="11"/>
  <c r="I27" i="11"/>
  <c r="H27" i="11"/>
  <c r="J26" i="11"/>
  <c r="I26" i="11"/>
  <c r="H26" i="11"/>
  <c r="H20" i="11"/>
  <c r="J62" i="10"/>
  <c r="I62" i="10"/>
  <c r="H62" i="10"/>
  <c r="J61" i="10"/>
  <c r="I61" i="10"/>
  <c r="H61" i="10"/>
  <c r="J58" i="10"/>
  <c r="I58" i="10"/>
  <c r="H58" i="10"/>
  <c r="J57" i="10"/>
  <c r="I57" i="10"/>
  <c r="H57" i="10"/>
  <c r="H51" i="10"/>
  <c r="J31" i="10"/>
  <c r="I31" i="10"/>
  <c r="H31" i="10"/>
  <c r="J30" i="10"/>
  <c r="I30" i="10"/>
  <c r="H30" i="10"/>
  <c r="J27" i="10"/>
  <c r="I27" i="10"/>
  <c r="H27" i="10"/>
  <c r="J26" i="10"/>
  <c r="I26" i="10"/>
  <c r="H26" i="10"/>
  <c r="H22" i="10"/>
  <c r="H20" i="10"/>
  <c r="H53" i="8"/>
  <c r="H22" i="8"/>
  <c r="H20" i="7"/>
  <c r="H51" i="7"/>
  <c r="K51" i="6"/>
  <c r="H51" i="6"/>
  <c r="K20" i="6"/>
  <c r="H20" i="6"/>
  <c r="K52" i="4"/>
  <c r="H52" i="4"/>
  <c r="H20" i="4"/>
  <c r="J62" i="8" l="1"/>
  <c r="I62" i="8"/>
  <c r="H62" i="8"/>
  <c r="J61" i="8"/>
  <c r="I61" i="8"/>
  <c r="H61" i="8"/>
  <c r="J31" i="8"/>
  <c r="I31" i="8"/>
  <c r="H31" i="8"/>
  <c r="J30" i="8"/>
  <c r="I30" i="8"/>
  <c r="H30" i="8"/>
  <c r="J58" i="8"/>
  <c r="I58" i="8"/>
  <c r="H58" i="8"/>
  <c r="J57" i="8"/>
  <c r="I57" i="8"/>
  <c r="H57" i="8"/>
  <c r="J27" i="8"/>
  <c r="I27" i="8"/>
  <c r="H27" i="8"/>
  <c r="J26" i="8"/>
  <c r="I26" i="8"/>
  <c r="H26" i="8"/>
  <c r="J29" i="7"/>
  <c r="I29" i="7"/>
  <c r="H29" i="7"/>
  <c r="J28" i="7"/>
  <c r="I28" i="7"/>
  <c r="H28" i="7"/>
  <c r="J60" i="7"/>
  <c r="I60" i="7"/>
  <c r="H60" i="7"/>
  <c r="J59" i="7"/>
  <c r="I59" i="7"/>
  <c r="H59" i="7"/>
  <c r="M29" i="6"/>
  <c r="L29" i="6"/>
  <c r="K29" i="6"/>
  <c r="J29" i="6"/>
  <c r="I29" i="6"/>
  <c r="H29" i="6"/>
  <c r="M28" i="6"/>
  <c r="L28" i="6"/>
  <c r="K28" i="6"/>
  <c r="I28" i="6"/>
  <c r="M60" i="6"/>
  <c r="L60" i="6"/>
  <c r="K60" i="6"/>
  <c r="J60" i="6"/>
  <c r="I60" i="6"/>
  <c r="H60" i="6"/>
  <c r="M59" i="6"/>
  <c r="L59" i="6"/>
  <c r="K59" i="6"/>
  <c r="J59" i="6"/>
  <c r="I59" i="6"/>
  <c r="H59" i="6"/>
  <c r="J56" i="7"/>
  <c r="I56" i="7"/>
  <c r="H56" i="7"/>
  <c r="J55" i="7"/>
  <c r="I55" i="7"/>
  <c r="H55" i="7"/>
  <c r="J25" i="7"/>
  <c r="I25" i="7"/>
  <c r="H25" i="7"/>
  <c r="J24" i="7"/>
  <c r="I24" i="7"/>
  <c r="H24" i="7"/>
  <c r="M56" i="6"/>
  <c r="L56" i="6"/>
  <c r="K56" i="6"/>
  <c r="J56" i="6"/>
  <c r="I56" i="6"/>
  <c r="H56" i="6"/>
  <c r="M55" i="6"/>
  <c r="L55" i="6"/>
  <c r="K55" i="6"/>
  <c r="J55" i="6"/>
  <c r="I55" i="6"/>
  <c r="H55" i="6"/>
  <c r="M25" i="6"/>
  <c r="L25" i="6"/>
  <c r="K25" i="6"/>
  <c r="J25" i="6"/>
  <c r="I25" i="6"/>
  <c r="H25" i="6"/>
  <c r="M24" i="6"/>
  <c r="L24" i="6"/>
  <c r="K24" i="6"/>
  <c r="J24" i="6"/>
  <c r="I24" i="6"/>
  <c r="H24" i="6"/>
  <c r="M61" i="4"/>
  <c r="L61" i="4"/>
  <c r="K61" i="4"/>
  <c r="J61" i="4"/>
  <c r="I61" i="4"/>
  <c r="H61" i="4"/>
  <c r="M60" i="4"/>
  <c r="L60" i="4"/>
  <c r="K60" i="4"/>
  <c r="J60" i="4"/>
  <c r="I60" i="4"/>
  <c r="H60" i="4"/>
  <c r="M29" i="4"/>
  <c r="L29" i="4"/>
  <c r="K29" i="4"/>
  <c r="M28" i="4"/>
  <c r="L28" i="4"/>
  <c r="K28" i="4"/>
  <c r="J29" i="4"/>
  <c r="I29" i="4"/>
  <c r="J28" i="4"/>
  <c r="I28" i="4"/>
  <c r="H29" i="4"/>
  <c r="H28" i="4"/>
  <c r="M25" i="4"/>
  <c r="L25" i="4"/>
  <c r="K25" i="4"/>
  <c r="J25" i="4"/>
  <c r="I25" i="4"/>
  <c r="H25" i="4"/>
  <c r="M24" i="4"/>
  <c r="L24" i="4"/>
  <c r="K24" i="4"/>
  <c r="J24" i="4"/>
  <c r="I24" i="4"/>
  <c r="H24" i="4"/>
  <c r="M57" i="4"/>
  <c r="L57" i="4"/>
  <c r="J57" i="4"/>
  <c r="I57" i="4"/>
  <c r="K57" i="4"/>
  <c r="H57" i="4"/>
  <c r="M56" i="4"/>
  <c r="L56" i="4"/>
  <c r="J56" i="4"/>
  <c r="I56" i="4"/>
  <c r="K56" i="4"/>
  <c r="H56" i="4"/>
  <c r="H51" i="8" l="1"/>
  <c r="H20" i="8"/>
  <c r="H49" i="7"/>
  <c r="H18" i="7"/>
  <c r="K18" i="6"/>
  <c r="H18" i="6"/>
  <c r="K50" i="4" l="1"/>
  <c r="H50" i="4"/>
  <c r="K18" i="4"/>
  <c r="H1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Yong Shun Lee</author>
  </authors>
  <commentList>
    <comment ref="B19" authorId="0" shapeId="0" xr:uid="{85556669-0EB6-4CCC-BEEE-140226077480}">
      <text>
        <r>
          <rPr>
            <b/>
            <sz val="9"/>
            <color indexed="81"/>
            <rFont val="Tahoma"/>
            <family val="2"/>
          </rPr>
          <t>Yong Shun Lee:</t>
        </r>
        <r>
          <rPr>
            <sz val="9"/>
            <color indexed="81"/>
            <rFont val="Tahoma"/>
            <family val="2"/>
          </rPr>
          <t xml:space="preserve">
based on end of policy year 1</t>
        </r>
      </text>
    </comment>
  </commentList>
</comments>
</file>

<file path=xl/sharedStrings.xml><?xml version="1.0" encoding="utf-8"?>
<sst xmlns="http://schemas.openxmlformats.org/spreadsheetml/2006/main" count="1331" uniqueCount="300">
  <si>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</si>
  <si>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</si>
  <si>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</si>
  <si>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</si>
  <si>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</si>
  <si>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Features and Comparison
Strictly for PIAS' FA Representatives reference only
(Not for circulation to Prospects or Clients)</t>
  </si>
  <si>
    <t>Insurer</t>
  </si>
  <si>
    <t>Product Name</t>
  </si>
  <si>
    <t>Policy Term</t>
  </si>
  <si>
    <t>Premium Term</t>
  </si>
  <si>
    <t>Manulife</t>
  </si>
  <si>
    <t>Single Premium</t>
  </si>
  <si>
    <t>Coverage</t>
  </si>
  <si>
    <t>Currency</t>
  </si>
  <si>
    <t>ALB/ANB</t>
  </si>
  <si>
    <t>ALB</t>
  </si>
  <si>
    <t>ANB</t>
  </si>
  <si>
    <t>Rider</t>
  </si>
  <si>
    <t>USP</t>
  </si>
  <si>
    <t>Underwriting</t>
  </si>
  <si>
    <t>Full Medical Underwriting</t>
  </si>
  <si>
    <t>Reversionary Bonus</t>
  </si>
  <si>
    <t>ALB 85</t>
  </si>
  <si>
    <t>ALB 99</t>
  </si>
  <si>
    <t>SGD</t>
  </si>
  <si>
    <t>STRICTLY FOR PIAS' FA REPRESENTATIVES ONLY 
(NOT FOR CIRCULATION TO PROSPECTS OR CLIENTS)</t>
  </si>
  <si>
    <t>Company</t>
  </si>
  <si>
    <t>Total Projected Death Benefit</t>
  </si>
  <si>
    <t xml:space="preserve">Guaranteed Cash Value </t>
  </si>
  <si>
    <t>Total Projected Cash Value</t>
  </si>
  <si>
    <t xml:space="preserve">Death </t>
  </si>
  <si>
    <t>TI</t>
  </si>
  <si>
    <t>Sum Assured</t>
  </si>
  <si>
    <t>Yes</t>
  </si>
  <si>
    <t>No</t>
  </si>
  <si>
    <t>Total Cash Value / Single Premium</t>
  </si>
  <si>
    <t>Guaranteed Surrender Value Day 1</t>
  </si>
  <si>
    <t>Death, TI</t>
  </si>
  <si>
    <t>- Non-Par term rider (embedded)</t>
  </si>
  <si>
    <t>Based on capacity Manulife has available</t>
  </si>
  <si>
    <t>Whole of Life</t>
  </si>
  <si>
    <t>Guaranteed Death Benefit</t>
  </si>
  <si>
    <t>Subject to underwriting</t>
  </si>
  <si>
    <t>Risk Class Available</t>
  </si>
  <si>
    <t>MDB Factor</t>
  </si>
  <si>
    <t>Disclaimer: All references made are based on PIAS suite of products in this category only.</t>
  </si>
  <si>
    <t>Plan name</t>
  </si>
  <si>
    <t>Entry Age (Life Assured, Adult)</t>
  </si>
  <si>
    <t>Entry Age (Life Assured, Juvenile)</t>
  </si>
  <si>
    <t>Guaranteed Surrender Value Day 1 / Single Premium</t>
  </si>
  <si>
    <t>Guaranteed Cash Value / Single Premium</t>
  </si>
  <si>
    <t>0 - 15</t>
  </si>
  <si>
    <t>16 - 70</t>
  </si>
  <si>
    <t>Total Death benefit / Single Premium</t>
  </si>
  <si>
    <t>Signature Life (II)</t>
  </si>
  <si>
    <t>Entry Age (Policy Owner)</t>
  </si>
  <si>
    <t>ALB 120</t>
  </si>
  <si>
    <t>$4.50 per $1,000 basic sum insured</t>
  </si>
  <si>
    <t>Signature Life (USD)</t>
  </si>
  <si>
    <t>16 - 99</t>
  </si>
  <si>
    <r>
      <t xml:space="preserve">Age
</t>
    </r>
    <r>
      <rPr>
        <sz val="11"/>
        <color theme="1"/>
        <rFont val="Calibri"/>
        <family val="2"/>
        <scheme val="minor"/>
      </rPr>
      <t>0 - 35 = 3X basic sum assured
36 - 45 = 2.75
46 - 50 = 2.5
51 - 56 = 2.25
57 - 58 = 2.1
59 - 60 = 2
61 - 63 = 1.75
64 - 65 = 1.7
66 - 68 = 1.5
69 - 70 = 1.25</t>
    </r>
  </si>
  <si>
    <t>USD</t>
  </si>
  <si>
    <t>N.A.</t>
  </si>
  <si>
    <t>Signature Life (II) SGD</t>
  </si>
  <si>
    <t>Yield Upon Surrender @ age ALB69 / ANB70 (IIRR 4.25%)</t>
  </si>
  <si>
    <t>Yield Upon Surrender @ age ALB79/ANB80 (IIRR 4.25%)</t>
  </si>
  <si>
    <t>Yield Upon Surrender @ age ALB89/ANB90 (IIRR 4.25%)</t>
  </si>
  <si>
    <t>Policy year</t>
  </si>
  <si>
    <t>Policy Year</t>
  </si>
  <si>
    <t>Guaranteed Death Benefit / Single Premium</t>
  </si>
  <si>
    <t>40th Policy Year</t>
  </si>
  <si>
    <t>20th Policy Year</t>
  </si>
  <si>
    <t>- Preferred
- Standard
(Total Count: 2)</t>
  </si>
  <si>
    <t>Premium Financing</t>
  </si>
  <si>
    <t>Yes (CIMB and RHB)</t>
  </si>
  <si>
    <t>Chosen Multiplier Cut Off Age</t>
  </si>
  <si>
    <t>Yield Upon Surrender @ age ALB69/ANB70 (IIRR 5%)</t>
  </si>
  <si>
    <t>20 (ALB 49)</t>
  </si>
  <si>
    <t>40 (ALB 69)</t>
  </si>
  <si>
    <t>60 (ALB 89)</t>
  </si>
  <si>
    <t>20 (ANB 50)</t>
  </si>
  <si>
    <t>40 (ANB 70)</t>
  </si>
  <si>
    <t>60 (ANB 90)</t>
  </si>
  <si>
    <t>20 (ALB 59)</t>
  </si>
  <si>
    <t>40 (ALB 79)</t>
  </si>
  <si>
    <t>50 (ALB 89)</t>
  </si>
  <si>
    <t>20 (ANB 60)</t>
  </si>
  <si>
    <t>40 (ANB 80)</t>
  </si>
  <si>
    <t>50 (ANB 90)</t>
  </si>
  <si>
    <t>20 (ALB 69)</t>
  </si>
  <si>
    <t>40 (ALB 89)</t>
  </si>
  <si>
    <t>30 (ALB 79)</t>
  </si>
  <si>
    <t>20 (ANB 70)</t>
  </si>
  <si>
    <t>30 (ANB 80)</t>
  </si>
  <si>
    <t>40 (ANB 90)</t>
  </si>
  <si>
    <t xml:space="preserve">PY 20 best </t>
  </si>
  <si>
    <t xml:space="preserve">PY 40 best </t>
  </si>
  <si>
    <t xml:space="preserve">PY 60 best </t>
  </si>
  <si>
    <t xml:space="preserve">PY 50 best </t>
  </si>
  <si>
    <t xml:space="preserve">PY 30 best </t>
  </si>
  <si>
    <t>Guaranteed MDB Age Limit / Expiry Age</t>
  </si>
  <si>
    <t xml:space="preserve">Applicable Multiplier </t>
  </si>
  <si>
    <t>3X</t>
  </si>
  <si>
    <t>3.25X</t>
  </si>
  <si>
    <t>MDB Value at Inception</t>
  </si>
  <si>
    <t>MDB Value at Inception / Single Premium</t>
  </si>
  <si>
    <t>Total Death Benefit / Single Premium</t>
  </si>
  <si>
    <t>Breakeven Point</t>
  </si>
  <si>
    <t>2.75X</t>
  </si>
  <si>
    <t>2.5X</t>
  </si>
  <si>
    <t>Changed in Life Insured</t>
  </si>
  <si>
    <t>NA</t>
  </si>
  <si>
    <t>Available 2 years after policy issuance
- Unlimited for corporated owned policy
- Not allowed for individual owned policy</t>
  </si>
  <si>
    <t>- Non-Smoker Preferred
- Non-Smoker Standard
- Smoker Preferred
- Smoker Standard
(Total Count: 4 - 2 non-smoker class, 2 smoker class)</t>
  </si>
  <si>
    <t>Signature Life (II) (SGD)</t>
  </si>
  <si>
    <t>- Non-Smoker Super Preferred
- Non-Smoker Preferred
- Non-Smoker Standard
- Non-Smoker Standard Plus
- Smoker Preferred
- Smoker Standard
(Total Count: 6 - 4 non-smoker class, 2 smoker class)</t>
  </si>
  <si>
    <t>16 - 75</t>
  </si>
  <si>
    <t>- Option to change life insured for corporate and individual owned policies</t>
  </si>
  <si>
    <t>China Taiping</t>
  </si>
  <si>
    <t>Infinite Elite Legacy (USD)</t>
  </si>
  <si>
    <t>1-18</t>
  </si>
  <si>
    <t>19-70</t>
  </si>
  <si>
    <t>Death</t>
  </si>
  <si>
    <t xml:space="preserve">- Preferred Plus Non-Smoker
- Preferred Non-Smoker
- Standard Plus Non-Smoker
- Standard Non-Smoker
- Preferred Smoker
- Standard Smoker
(Total Count: 6 - 4 non-smoker class, 2 smoker class)
</t>
  </si>
  <si>
    <t>ANB 86</t>
  </si>
  <si>
    <t xml:space="preserve">$7 per $1,000 basic sum insured @ IRR 4.99% p.a. </t>
  </si>
  <si>
    <t>Guaranteed Death Benefit / Single Premium OR Total Premium</t>
  </si>
  <si>
    <t>Total Death benefit / Single Premium OR Total Premium</t>
  </si>
  <si>
    <t>Guaranteed Cash Value / Single Premium OR Total Premium</t>
  </si>
  <si>
    <t>Total Cash Value / Single Premium OR Total Premium</t>
  </si>
  <si>
    <t>Single Premium OR Total Premium</t>
  </si>
  <si>
    <t>Annual Premium</t>
  </si>
  <si>
    <t>15th Policy Year</t>
  </si>
  <si>
    <t>Guaranteed Surrender Value Day 1 / Single Premium OR Annual Premium</t>
  </si>
  <si>
    <t>$9 per $1,000 basic sum insured @ IRR 5.00% p.a</t>
  </si>
  <si>
    <t xml:space="preserve">Infinite Legacy (II) </t>
  </si>
  <si>
    <r>
      <t xml:space="preserve">Single Premium / </t>
    </r>
    <r>
      <rPr>
        <b/>
        <sz val="11"/>
        <color rgb="FF0000CC"/>
        <rFont val="Calibri"/>
        <family val="2"/>
        <scheme val="minor"/>
      </rPr>
      <t>3pay</t>
    </r>
  </si>
  <si>
    <t>19 - 70</t>
  </si>
  <si>
    <t>19 -70</t>
  </si>
  <si>
    <t>1 - 18</t>
  </si>
  <si>
    <t>- Preferred Plus Non-Smoker
- Preferred Non-Smoker
- Standard Plus Non-Smoker
- Standard Non-Smoker
- Preferred Smoker
- Standard Smoker
(Total Count: 6 - 4 non-smoker class, 
2 smoker class)</t>
  </si>
  <si>
    <t>Secondary Life Insured Option</t>
  </si>
  <si>
    <t xml:space="preserve">$5 per $1,000 basic sum insured </t>
  </si>
  <si>
    <t>Infinite Legacy (II)</t>
  </si>
  <si>
    <t>35th Policy Year</t>
  </si>
  <si>
    <t>Single Premium / Total Premiums Paid</t>
  </si>
  <si>
    <t>Guaranteed Surrender Value Day 1 / Single Premium or Year 1 Premium Paid</t>
  </si>
  <si>
    <t>MDB Value at Inception / Single Premium or Total Premiums Paid</t>
  </si>
  <si>
    <t>Guaranteed Death Benefit / Single Premium or Total Premiums Paid</t>
  </si>
  <si>
    <t>Total Death benefit / Single Premium or Total Premiums Paid</t>
  </si>
  <si>
    <t>Guaranteed Cash Value / Single Premium or Total Premiums Paid</t>
  </si>
  <si>
    <t>Total Cash Value / Single Premium or Total Premiums Paid</t>
  </si>
  <si>
    <t>Female Non-smoker  ALB29/ANB30
USD Currency
MDB @ $1,000,000 (Preferred rates)
Single pay / 5 pay for CTP
Based on 5% Investment Return</t>
  </si>
  <si>
    <t>Male Non-smoker  ALB29/ANB30</t>
  </si>
  <si>
    <t>USD Currency</t>
  </si>
  <si>
    <t>Based on 5% Investment Return</t>
  </si>
  <si>
    <t xml:space="preserve">USD Currency
</t>
  </si>
  <si>
    <t xml:space="preserve">Male Non-smoker  ALB39/ANB40
USD Currency
</t>
  </si>
  <si>
    <t xml:space="preserve">Female Non-smoker  ALB39/ANB40
</t>
  </si>
  <si>
    <t xml:space="preserve">Male Non-smoker  ALB49/ANB50
</t>
  </si>
  <si>
    <t xml:space="preserve">Female Non-smoker  ALB49/ANB50
</t>
  </si>
  <si>
    <t>Based  on 5% Investment Return</t>
  </si>
  <si>
    <t>Single premium payment term: Yes (CIMB)
3 pay: N.A.</t>
  </si>
  <si>
    <t>Single Premium / 5pay / 10pay</t>
  </si>
  <si>
    <t>Minimum Sum Assured (SA)  / Guaranteed Benefit (GB)</t>
  </si>
  <si>
    <t>Maximum Sum Assured (SA) / Guaranteed Benefit (GB)</t>
  </si>
  <si>
    <t>Min GB: $1,000,000</t>
  </si>
  <si>
    <t>Min SA: $150,000</t>
  </si>
  <si>
    <t>Guaranteed Surrender Value (GSV)</t>
  </si>
  <si>
    <r>
      <t xml:space="preserve">Available 2 years after policy issuance
</t>
    </r>
    <r>
      <rPr>
        <b/>
        <sz val="11"/>
        <color rgb="FF0000CC"/>
        <rFont val="Calibri"/>
        <family val="2"/>
        <scheme val="minor"/>
      </rPr>
      <t xml:space="preserve">- Up to 2X for individual owned policies </t>
    </r>
    <r>
      <rPr>
        <sz val="11"/>
        <rFont val="Calibri"/>
        <family val="2"/>
        <scheme val="minor"/>
      </rPr>
      <t xml:space="preserve">
- Unlimited for corporate owned policy
(change is allowed only if the new Life Insured meets its underwriting requirements)</t>
    </r>
  </si>
  <si>
    <r>
      <rPr>
        <b/>
        <u/>
        <sz val="11"/>
        <color rgb="FF0000CC"/>
        <rFont val="Calibri"/>
        <family val="2"/>
        <scheme val="minor"/>
      </rPr>
      <t>For single premium</t>
    </r>
    <r>
      <rPr>
        <b/>
        <sz val="11"/>
        <color rgb="FF0000CC"/>
        <rFont val="Calibri"/>
        <family val="2"/>
        <scheme val="minor"/>
      </rPr>
      <t xml:space="preserve">
Yes, during application or the policy term subject to acceptance by China Taiping
</t>
    </r>
    <r>
      <rPr>
        <sz val="11"/>
        <color theme="1"/>
        <rFont val="Calibri"/>
        <family val="2"/>
        <scheme val="minor"/>
      </rPr>
      <t>- Appoint/change/remove a secondary life insured up to 2 times during the policy term while the primary life insured is alive and the policy is in-force
- Medical underwriting is not required on the secondary life insured (if any).
- Appointment of Secondary Life Insured is not allowed for premium financing policy.</t>
    </r>
  </si>
  <si>
    <t>Min SA: $250,000</t>
  </si>
  <si>
    <t>GB/MDB Value at Inception</t>
  </si>
  <si>
    <t>GB/MDB Value at Inception / Single Premium OR Total Premium</t>
  </si>
  <si>
    <t>25th Policy Year</t>
  </si>
  <si>
    <t>Single Premium OR Annual Premium</t>
  </si>
  <si>
    <t>Yield Upon Surrender @ age ALB89/ANB90 (IIRR 5%)</t>
  </si>
  <si>
    <t>Yield Upon Surrender @ age ALB79/ANB80 (IIRR 5%)</t>
  </si>
  <si>
    <r>
      <rPr>
        <b/>
        <sz val="11"/>
        <color rgb="FF0000CC"/>
        <rFont val="Calibri"/>
        <family val="2"/>
        <scheme val="minor"/>
      </rPr>
      <t>Yes, during the policy term</t>
    </r>
    <r>
      <rPr>
        <b/>
        <sz val="11"/>
        <color theme="1"/>
        <rFont val="Calibri"/>
        <family val="2"/>
        <scheme val="minor"/>
      </rPr>
      <t xml:space="preserve">
</t>
    </r>
    <r>
      <rPr>
        <sz val="11"/>
        <color theme="1"/>
        <rFont val="Calibri"/>
        <family val="2"/>
        <scheme val="minor"/>
      </rPr>
      <t>- Appoint/change/remove a secondary life insured up to 2 times during the policy term while the primary life insured is alive and the policy is in-force
- Medical underwriting is not required on the secondary life insured (if any).</t>
    </r>
  </si>
  <si>
    <t>Single premium payment term: Yes (CIMB)
5-pay/10-pay: N.A.</t>
  </si>
  <si>
    <t>Income</t>
  </si>
  <si>
    <t>Provenance Solitaire</t>
  </si>
  <si>
    <t>$3.50 per $1,000 sum assured</t>
  </si>
  <si>
    <t>- Provenance Disability Accelerator
- Provenance Solitaire – Protection benefit (compulsory)</t>
  </si>
  <si>
    <t xml:space="preserve">Provenance Solitaire </t>
  </si>
  <si>
    <t>16 – N.A. (no limit)</t>
  </si>
  <si>
    <r>
      <rPr>
        <b/>
        <u/>
        <sz val="11"/>
        <rFont val="Calibri"/>
        <family val="2"/>
        <scheme val="minor"/>
      </rPr>
      <t>Age</t>
    </r>
    <r>
      <rPr>
        <sz val="11"/>
        <rFont val="Calibri"/>
        <family val="2"/>
        <scheme val="minor"/>
      </rPr>
      <t xml:space="preserve">
0 - 45 = 320% of sum assured
46 - 50 = 280% 
51 - 55 = 250% 
56 - 60 = 210% 
61 - 65 = 180% 
66 - 70 = 150% 
71 - 75 = 115% 
Provenance Solitaire – Protection benefit(compulsory rider) pays part of the minimum protection value. 
</t>
    </r>
  </si>
  <si>
    <t xml:space="preserve">- Medical Concierge service with minimum sum insured of $3million (after MPV)
-  Guaranteed Surrender Value that increases each year until it breakeven at policy year 40.  
</t>
  </si>
  <si>
    <r>
      <rPr>
        <b/>
        <u/>
        <sz val="11"/>
        <color rgb="FF0000CC"/>
        <rFont val="Calibri"/>
        <family val="2"/>
        <scheme val="minor"/>
      </rPr>
      <t>Age</t>
    </r>
    <r>
      <rPr>
        <b/>
        <sz val="11"/>
        <color rgb="FF0000CC"/>
        <rFont val="Calibri"/>
        <family val="2"/>
        <scheme val="minor"/>
      </rPr>
      <t xml:space="preserve">
</t>
    </r>
    <r>
      <rPr>
        <sz val="11"/>
        <rFont val="Calibri"/>
        <family val="2"/>
        <scheme val="minor"/>
      </rPr>
      <t xml:space="preserve">1 - 29 = 3.5X basic sum assured
30 - 39 = 3.25
40 - 49 = 3
50 - 54 = 2.75
</t>
    </r>
    <r>
      <rPr>
        <b/>
        <sz val="11"/>
        <color rgb="FF0000CC"/>
        <rFont val="Calibri"/>
        <family val="2"/>
        <scheme val="minor"/>
      </rPr>
      <t xml:space="preserve">55 - 59 = 2.5
60 - 64 = 2.25
65 - 70 = 2
</t>
    </r>
  </si>
  <si>
    <t>36th Policy Year</t>
  </si>
  <si>
    <t xml:space="preserve">Single pay / 5 pay for China Taiping </t>
  </si>
  <si>
    <t>GB/MPA/MPC ~ $3,000,000 (Standard rates)</t>
  </si>
  <si>
    <t>Male Non-smoker  ALB39/ANB40
SGD Currency
GB/MPV/MPA/MPC ~ $3,000,000 (Standard rates)
Based on 4.25% Investment Return</t>
  </si>
  <si>
    <t>Male Non-smoker  ALB29/ANB30
SGD Currency
GB/MPV/MPA/MPC ~ $3,000,000 (Standard rates)
Based on 4.25% Investment Return</t>
  </si>
  <si>
    <t>Female Non-smoker  ALB29/ANB30
SGD Currency
GB/MPV/MPA/MPC ~ $3,000,000 (Standard rates)
Based on 4.25% Investment Return</t>
  </si>
  <si>
    <t>Female Non-smoker  ALB29/ANB30
SGD Currency
Single pay / 3 pay for CTP
GB/MPV/MPA/MPC ~ $3,000,000 (Standard rates)
Based on 4.25% Investment Return</t>
  </si>
  <si>
    <t>Male Non-smoker  ALB29/ANB30
SGD Currency
Single pay / 3 pay for CTP
GB/MPV/MPA/MPC ~ $3,000,000 (Standard rates)
Based on 4.25% Investment Return</t>
  </si>
  <si>
    <t>Female Non-smoker  ALB39/ANB40
SGD Currency
GB/MPV/MPA/MPC ~ $3,000,000 (Standard rates)
Based on 4.25% Investment Return</t>
  </si>
  <si>
    <t>Male Non-smoker  ALB39/ANB40
SGD Currency
Single pay / 3 pay for CTP
GB/MPV/MPA/MPC ~ $3,000,000 (Standard rates)
Based on 4.25% Investment Return</t>
  </si>
  <si>
    <t>Female Non-smoker  ALB39/ANB40
SGD Currency
Single pay / 3 pay for CTP
GB/MPV/MPA/MPC ~ $3,000,000 (Standard rates)
Based on 4.25% Investment Return</t>
  </si>
  <si>
    <t>Male Non-smoker  ALB49/ANB50
SGD Currency
GB/MPV/MPA/MPC ~ $3,000,000 (Standard rates)
Based on 4.25% Investment Return</t>
  </si>
  <si>
    <t>Female Non-smoker  ALB49/ANB50
SGD Currency
GB/MPV/MPA/MPC ~ $3,000,000 (Standard rates)
Based on 4.25% Investment Return</t>
  </si>
  <si>
    <t>Male Non-smoker  ALB49/ANB50
SGD Currency
Single pay / 3 pay for CTP
GB/MPV/MPA/MPC ~ $3,000,000 (Standard rates)
Based on 4.25% Investment Return</t>
  </si>
  <si>
    <t>Female Non-smoker  ALB49/ANB50
SGD Currency
Single pay / 3 pay for CTP
GB/MPV/MPA/MPC ~ $3,000,000 (Standard rates)
Based on 4.25% Investment Return</t>
  </si>
  <si>
    <t>Single pay / 5 pay for CTP</t>
  </si>
  <si>
    <r>
      <rPr>
        <b/>
        <u/>
        <sz val="11"/>
        <rFont val="Calibri"/>
        <family val="2"/>
        <scheme val="minor"/>
      </rPr>
      <t>Age</t>
    </r>
    <r>
      <rPr>
        <sz val="11"/>
        <rFont val="Calibri"/>
        <family val="2"/>
        <scheme val="minor"/>
      </rPr>
      <t xml:space="preserve">
0 - 35 = 3X basic sum assured
36 - 45 = 2.75
46 - 50 = 2.5
51 - 56 = 2.25
57 - 58 = 2.1
59 - 60 = 2
61 - 63 = 1.75
64 - 65 = 1.7
66 - 68 = 1.5
69 - 70 = 1.25
</t>
    </r>
  </si>
  <si>
    <r>
      <rPr>
        <b/>
        <u/>
        <sz val="11"/>
        <rFont val="Calibri"/>
        <family val="2"/>
        <scheme val="minor"/>
      </rPr>
      <t>Age</t>
    </r>
    <r>
      <rPr>
        <sz val="11"/>
        <rFont val="Calibri"/>
        <family val="2"/>
        <scheme val="minor"/>
      </rPr>
      <t xml:space="preserve">
1 - 29 = 3.5X basic sum assured
30 - 39 = 3.25
40 - 49 = 3
50 - 54 = 2.75
55 - 59 = 2.5
</t>
    </r>
    <r>
      <rPr>
        <b/>
        <sz val="11"/>
        <color rgb="FF0000CC"/>
        <rFont val="Calibri"/>
        <family val="2"/>
        <scheme val="minor"/>
      </rPr>
      <t>60 - 64 = 2.25
65 - 70 = 2</t>
    </r>
  </si>
  <si>
    <r>
      <t xml:space="preserve">SP: 80% of Provenance Solitaire &amp; Provenance Solitaire – Protection Benefit single premium on day 1 and </t>
    </r>
    <r>
      <rPr>
        <sz val="11"/>
        <color theme="1"/>
        <rFont val="Calibri"/>
        <family val="2"/>
        <scheme val="minor"/>
      </rPr>
      <t xml:space="preserve">thereafter increases year by year until it breakeven at policy year 40.  </t>
    </r>
  </si>
  <si>
    <t xml:space="preserve">Minimum 80% of SP at Day 1 and increases yearly starting from policy year 16. 
Guaranteed Surrender Value will be equivalent to 100% of the single premium paid (inclusive of any additional premiums payable due to health loadings which carry a guaranteed surrender value) at the end of year 35. 
</t>
  </si>
  <si>
    <r>
      <t xml:space="preserve">Minimum 80% of SP at Day 1 and </t>
    </r>
    <r>
      <rPr>
        <b/>
        <sz val="11"/>
        <color rgb="FF0000CC"/>
        <rFont val="Calibri"/>
        <family val="2"/>
        <scheme val="minor"/>
      </rPr>
      <t>increases year by year until it breakeven at policy year 20.</t>
    </r>
  </si>
  <si>
    <t>- Unique feature that decreases the multiplier factor from age 86 by only 10% and maintaining at 50% of multiplier factor after age 90. 
Before Age 86 - 100% of multiplier factor
Starting from 
Age 86 - 90%
Age 87 - 80%
Age 88 - 70%
Age 89 - 60%
Age 90 onwards - 50%
- Secondary Life Insured option that prolongs the continuity of the plan
- Guaranteed cash value can increase beyond the single premium paid</t>
  </si>
  <si>
    <t xml:space="preserve">- Option to change life insured for corporate owned policies
- Policy term up to age 120
</t>
  </si>
  <si>
    <t xml:space="preserve">Minimum 80% of SP at Day 1 and increases yearly starting from policy year 16. </t>
  </si>
  <si>
    <r>
      <t xml:space="preserve">Minimum 80% of SP at Day 1 and </t>
    </r>
    <r>
      <rPr>
        <b/>
        <sz val="11"/>
        <color rgb="FF0000CC"/>
        <rFont val="Calibri"/>
        <family val="2"/>
        <scheme val="minor"/>
      </rPr>
      <t>increases yearly starting from policy year 2</t>
    </r>
  </si>
  <si>
    <t>- Unique feature that decreases the multiplier factor from age 86 by only 10% and maintaining at 50% of multiplier factor after age 90. 
- For single premium payment term, there is option to appoint a secondary life insured for continuity of policy benefits. Medical underwriting is not required on the secondary life insured (if any).</t>
  </si>
  <si>
    <r>
      <t xml:space="preserve">- </t>
    </r>
    <r>
      <rPr>
        <sz val="11"/>
        <color rgb="FF0000CC"/>
        <rFont val="Calibri"/>
        <family val="2"/>
        <scheme val="minor"/>
      </rPr>
      <t>Competitive total cash value over single premium paid</t>
    </r>
    <r>
      <rPr>
        <sz val="11"/>
        <rFont val="Calibri"/>
        <family val="2"/>
        <scheme val="minor"/>
      </rPr>
      <t xml:space="preserve"> based on the comparison </t>
    </r>
    <r>
      <rPr>
        <sz val="11"/>
        <color rgb="FF0000CC"/>
        <rFont val="Calibri"/>
        <family val="2"/>
        <scheme val="minor"/>
      </rPr>
      <t>for ALB29 &amp; ALB39 with Minimum Protection Value of $3million.</t>
    </r>
    <r>
      <rPr>
        <sz val="11"/>
        <rFont val="Calibri"/>
        <family val="2"/>
        <scheme val="minor"/>
      </rPr>
      <t xml:space="preserve">
</t>
    </r>
    <r>
      <rPr>
        <sz val="11"/>
        <color rgb="FF0000CC"/>
        <rFont val="Calibri"/>
        <family val="2"/>
        <scheme val="minor"/>
      </rPr>
      <t xml:space="preserve">- Competitive yield upon surrender especially for ALB29, ALB39 &amp; ALB49 male profile.
</t>
    </r>
    <r>
      <rPr>
        <sz val="11"/>
        <rFont val="Calibri"/>
        <family val="2"/>
        <scheme val="minor"/>
      </rPr>
      <t xml:space="preserve">- </t>
    </r>
    <r>
      <rPr>
        <sz val="11"/>
        <color rgb="FF0000CC"/>
        <rFont val="Calibri"/>
        <family val="2"/>
        <scheme val="minor"/>
      </rPr>
      <t xml:space="preserve">Relatively high Minimum Protection Value (MPV) of up to 320% of sum assured for entry age 0 - 45 </t>
    </r>
    <r>
      <rPr>
        <sz val="11"/>
        <rFont val="Calibri"/>
        <family val="2"/>
        <scheme val="minor"/>
      </rPr>
      <t xml:space="preserve">
- </t>
    </r>
    <r>
      <rPr>
        <sz val="11"/>
        <color rgb="FF0000CC"/>
        <rFont val="Calibri"/>
        <family val="2"/>
        <scheme val="minor"/>
      </rPr>
      <t xml:space="preserve">Lower entry age </t>
    </r>
    <r>
      <rPr>
        <sz val="11"/>
        <rFont val="Calibri"/>
        <family val="2"/>
        <scheme val="minor"/>
      </rPr>
      <t xml:space="preserve">for policyholder for ease of entry to buy into the plan
- </t>
    </r>
    <r>
      <rPr>
        <sz val="11"/>
        <color rgb="FF0000CC"/>
        <rFont val="Calibri"/>
        <family val="2"/>
        <scheme val="minor"/>
      </rPr>
      <t>Complimentary 1 time medical concierge for full medical check u</t>
    </r>
    <r>
      <rPr>
        <sz val="11"/>
        <rFont val="Calibri"/>
        <family val="2"/>
        <scheme val="minor"/>
      </rPr>
      <t xml:space="preserve">p arrangements only for policies with minimum protection value of $3million which is unique in the market
</t>
    </r>
  </si>
  <si>
    <r>
      <rPr>
        <sz val="11"/>
        <color rgb="FF0000CC"/>
        <rFont val="Calibri"/>
        <family val="2"/>
        <scheme val="minor"/>
      </rPr>
      <t>- Competitive Guaranteed Cash Value over single premium paid, especially at 20th &amp; 40th policy year</t>
    </r>
    <r>
      <rPr>
        <sz val="11"/>
        <rFont val="Calibri"/>
        <family val="2"/>
        <scheme val="minor"/>
      </rPr>
      <t xml:space="preserve">
-</t>
    </r>
    <r>
      <rPr>
        <sz val="11"/>
        <color rgb="FF0000CC"/>
        <rFont val="Calibri"/>
        <family val="2"/>
        <scheme val="minor"/>
      </rPr>
      <t xml:space="preserve"> Earliest breakeven point at the 20th policy year</t>
    </r>
    <r>
      <rPr>
        <sz val="11"/>
        <rFont val="Calibri"/>
        <family val="2"/>
        <scheme val="minor"/>
      </rPr>
      <t xml:space="preserve"> among the comparison for SGD plans
- </t>
    </r>
    <r>
      <rPr>
        <sz val="11"/>
        <color rgb="FF0000CC"/>
        <rFont val="Calibri"/>
        <family val="2"/>
        <scheme val="minor"/>
      </rPr>
      <t>Relatively low minimum entry at $150K sum insured</t>
    </r>
    <r>
      <rPr>
        <sz val="11"/>
        <rFont val="Calibri"/>
        <family val="2"/>
        <scheme val="minor"/>
      </rPr>
      <t xml:space="preserve"> for clients who do not want to opt for a high coverage
</t>
    </r>
    <r>
      <rPr>
        <sz val="11"/>
        <color rgb="FF0000CC"/>
        <rFont val="Calibri"/>
        <family val="2"/>
        <scheme val="minor"/>
      </rPr>
      <t>- Change of life insured for corporate policies allowed</t>
    </r>
    <r>
      <rPr>
        <sz val="11"/>
        <rFont val="Calibri"/>
        <family val="2"/>
        <scheme val="minor"/>
      </rPr>
      <t xml:space="preserve">
</t>
    </r>
  </si>
  <si>
    <r>
      <rPr>
        <sz val="11"/>
        <color rgb="FF0000CC"/>
        <rFont val="Calibri"/>
        <family val="2"/>
        <scheme val="minor"/>
      </rPr>
      <t xml:space="preserve">- Competitive in terms of its guaranteed &amp; total death benefit over single premium paid even after the mutiplier expiry age, especially at ANB30 &amp; ANB40, providing greater certainties for legacy planning.
- Competitive MDB value at inception over single premium paid across all ages compared
- Competitive multiplier across different entry age bands, especially at ANB30 &amp; ANB40
- Offers choice of MPC coverage expiry up till ANB 86
</t>
    </r>
    <r>
      <rPr>
        <sz val="11"/>
        <rFont val="Calibri"/>
        <family val="2"/>
        <scheme val="minor"/>
      </rPr>
      <t xml:space="preserve">- Unique feature that </t>
    </r>
    <r>
      <rPr>
        <sz val="11"/>
        <color rgb="FF0000CC"/>
        <rFont val="Calibri"/>
        <family val="2"/>
        <scheme val="minor"/>
      </rPr>
      <t>decreases the multiplier factor from age 86 by 10% and maintaining at 50% of multiplier factor after age 90</t>
    </r>
    <r>
      <rPr>
        <sz val="11"/>
        <rFont val="Calibri"/>
        <family val="2"/>
        <scheme val="minor"/>
      </rPr>
      <t xml:space="preserve">. This is its standout feature compared to similar plans in our approved suite as it provides high guaranteed coverage even after age 86 for legacy planning purposes. 
- For legacy planning purposes, it </t>
    </r>
    <r>
      <rPr>
        <sz val="11"/>
        <color rgb="FF0000CC"/>
        <rFont val="Calibri"/>
        <family val="2"/>
        <scheme val="minor"/>
      </rPr>
      <t>allows for the secondary life insured</t>
    </r>
    <r>
      <rPr>
        <sz val="11"/>
        <rFont val="Calibri"/>
        <family val="2"/>
        <scheme val="minor"/>
      </rPr>
      <t xml:space="preserve"> to continue with the same insurance coverage upon the death of the primary insured. No medical underwriting is required on the secondary life insured (if any). It helps to facilitate the transfer of a legacy across generations as the primary insured might be a father, and his son or daughter might be the secondary life insured. In this structure, the death benefit then effectively goes to the primary insured’s grandchild, in other words, to the third generation. 
- </t>
    </r>
    <r>
      <rPr>
        <sz val="11"/>
        <color rgb="FF0000CC"/>
        <rFont val="Calibri"/>
        <family val="2"/>
        <scheme val="minor"/>
      </rPr>
      <t>Offers 3 years premium payment term for clients</t>
    </r>
    <r>
      <rPr>
        <sz val="11"/>
        <rFont val="Calibri"/>
        <family val="2"/>
        <scheme val="minor"/>
      </rPr>
      <t xml:space="preserve"> other than single premium payment term which may appeal to clients who cannot afford the single premium outlay or who prefer to spread out the premium payment.
</t>
    </r>
  </si>
  <si>
    <r>
      <rPr>
        <sz val="11"/>
        <color rgb="FF0000CC"/>
        <rFont val="Calibri"/>
        <family val="2"/>
        <scheme val="minor"/>
      </rPr>
      <t xml:space="preserve">- Competitive MDB Value over single premium paid at inception
- Offers choice of MPC coverage expiry up till ANB 86
- Competitive multiplier across different entry age bands
</t>
    </r>
    <r>
      <rPr>
        <sz val="11"/>
        <rFont val="Calibri"/>
        <family val="2"/>
        <scheme val="minor"/>
      </rPr>
      <t xml:space="preserve">-  Based on 5-pay, it has the </t>
    </r>
    <r>
      <rPr>
        <sz val="11"/>
        <color rgb="FF0000CC"/>
        <rFont val="Calibri"/>
        <family val="2"/>
        <scheme val="minor"/>
      </rPr>
      <t>earliest breakeven point at the 15th policy year</t>
    </r>
    <r>
      <rPr>
        <sz val="11"/>
        <rFont val="Calibri"/>
        <family val="2"/>
        <scheme val="minor"/>
      </rPr>
      <t xml:space="preserve"> among the comparison for USD plans
-</t>
    </r>
    <r>
      <rPr>
        <sz val="11"/>
        <color rgb="FF0000CC"/>
        <rFont val="Calibri"/>
        <family val="2"/>
        <scheme val="minor"/>
      </rPr>
      <t xml:space="preserve"> Competitive coverage amount (guaranteed and total) over single premium paid at inception across all ages compared.</t>
    </r>
    <r>
      <rPr>
        <sz val="11"/>
        <rFont val="Calibri"/>
        <family val="2"/>
        <scheme val="minor"/>
      </rPr>
      <t xml:space="preserve"> This is mainly due to the higher Applicable Multiplier at the entry age and unique feature that decreases the multiplier factor from age 86 by only 10% and maintaining at 50% of multiplier factor after age 90. With this, this will appeal to clients as it gives more certainty in terms of legacy planning. 
- For legacy planning purposes, it has a </t>
    </r>
    <r>
      <rPr>
        <sz val="11"/>
        <color rgb="FF0000CC"/>
        <rFont val="Calibri"/>
        <family val="2"/>
        <scheme val="minor"/>
      </rPr>
      <t>unique feature that reduces GB by 10% yearly from age 86 all the way till age 90 where it maintains at 50% of GB.</t>
    </r>
    <r>
      <rPr>
        <sz val="11"/>
        <rFont val="Calibri"/>
        <family val="2"/>
        <scheme val="minor"/>
      </rPr>
      <t xml:space="preserve"> This is its standout feature compared to similar plans in our approved suite as it provides high guaranteed coverage even after age 86. 
- </t>
    </r>
    <r>
      <rPr>
        <sz val="11"/>
        <color rgb="FF0000CC"/>
        <rFont val="Calibri"/>
        <family val="2"/>
        <scheme val="minor"/>
      </rPr>
      <t xml:space="preserve">Wide range of premium classes for non-smoker and smoker status </t>
    </r>
    <r>
      <rPr>
        <sz val="11"/>
        <rFont val="Calibri"/>
        <family val="2"/>
        <scheme val="minor"/>
      </rPr>
      <t xml:space="preserve">which clients can qualify for a better premium class to enjoy a lower premium. 
</t>
    </r>
    <r>
      <rPr>
        <sz val="11"/>
        <color rgb="FF0000CC"/>
        <rFont val="Calibri"/>
        <family val="2"/>
        <scheme val="minor"/>
      </rPr>
      <t>- Offers 3 premium payment term options (single premium, 5 years and 10 years)</t>
    </r>
    <r>
      <rPr>
        <sz val="11"/>
        <rFont val="Calibri"/>
        <family val="2"/>
        <scheme val="minor"/>
      </rPr>
      <t xml:space="preserve"> for clients to choose from instead of only single premium payment term which may appeal to clients who cannot afford the single premium outlay or who prefer to spread out the premium payment.
- For single premium payment term plan, it allows for the </t>
    </r>
    <r>
      <rPr>
        <sz val="11"/>
        <color rgb="FF0000CC"/>
        <rFont val="Calibri"/>
        <family val="2"/>
        <scheme val="minor"/>
      </rPr>
      <t>secondary life insured</t>
    </r>
    <r>
      <rPr>
        <sz val="11"/>
        <rFont val="Calibri"/>
        <family val="2"/>
        <scheme val="minor"/>
      </rPr>
      <t xml:space="preserve"> to continue with the same insurance coverage upon the death of the primary insured.</t>
    </r>
    <r>
      <rPr>
        <sz val="11"/>
        <color rgb="FF0000CC"/>
        <rFont val="Calibri"/>
        <family val="2"/>
        <scheme val="minor"/>
      </rPr>
      <t xml:space="preserve"> No medical underwriting is required</t>
    </r>
    <r>
      <rPr>
        <sz val="11"/>
        <rFont val="Calibri"/>
        <family val="2"/>
        <scheme val="minor"/>
      </rPr>
      <t xml:space="preserve"> on the secondary life insured (if any). It helps to facilitate the transfer of a legacy across generations as the primary insured might be a father, and his son or daughter might be the secondary life insured. In this structure, the death benefit then effectively goes to the primary insured’s grandchild, in other words, to the third generation. 
</t>
    </r>
  </si>
  <si>
    <r>
      <rPr>
        <sz val="11"/>
        <color rgb="FF0000CC"/>
        <rFont val="Calibri"/>
        <family val="2"/>
        <scheme val="minor"/>
      </rPr>
      <t xml:space="preserve">- Competitive guaranteed cash value over single premium paid before and after expiry of the multiplier across all ages compared
- Relatively competitive MDB value over single premium paid at inception </t>
    </r>
    <r>
      <rPr>
        <sz val="11"/>
        <color rgb="FFFF0000"/>
        <rFont val="Calibri"/>
        <family val="2"/>
        <scheme val="minor"/>
      </rPr>
      <t xml:space="preserve">
</t>
    </r>
    <r>
      <rPr>
        <sz val="11"/>
        <color rgb="FF0000CC"/>
        <rFont val="Calibri"/>
        <family val="2"/>
        <scheme val="minor"/>
      </rPr>
      <t xml:space="preserve">- Breakeven second earliest at 20th policy year
</t>
    </r>
    <r>
      <rPr>
        <sz val="11"/>
        <rFont val="Calibri"/>
        <family val="2"/>
        <scheme val="minor"/>
      </rPr>
      <t xml:space="preserve">- Relatively </t>
    </r>
    <r>
      <rPr>
        <sz val="11"/>
        <color rgb="FF0000CC"/>
        <rFont val="Calibri"/>
        <family val="2"/>
        <scheme val="minor"/>
      </rPr>
      <t xml:space="preserve">low minimum entry at $150K sum insured </t>
    </r>
    <r>
      <rPr>
        <sz val="11"/>
        <rFont val="Calibri"/>
        <family val="2"/>
        <scheme val="minor"/>
      </rPr>
      <t xml:space="preserve">for clients who do not want to opt for a high coverage
- Allowed </t>
    </r>
    <r>
      <rPr>
        <sz val="11"/>
        <color rgb="FF0000CC"/>
        <rFont val="Calibri"/>
        <family val="2"/>
        <scheme val="minor"/>
      </rPr>
      <t>change of life insured</t>
    </r>
    <r>
      <rPr>
        <sz val="11"/>
        <rFont val="Calibri"/>
        <family val="2"/>
        <scheme val="minor"/>
      </rPr>
      <t xml:space="preserve"> for corporate(unlimited) and individual(up to 2 times) owned policies.</t>
    </r>
  </si>
  <si>
    <t xml:space="preserve">Par Fund Returns 
</t>
  </si>
  <si>
    <t>Etiqa</t>
  </si>
  <si>
    <t>Esteem Legacy II</t>
  </si>
  <si>
    <t>- Non-Smoker Preferred
- Non-Smoker Standard
- Smoker Standard
(Total Count: 2 non-smoker class, 1 smoker class)</t>
  </si>
  <si>
    <t>17 - 70</t>
  </si>
  <si>
    <t>1 - 16</t>
  </si>
  <si>
    <t>ANB 85</t>
  </si>
  <si>
    <t xml:space="preserve">Minimum 80% of SP at Day 1 and increases yearly.
Guaranteed Surrender Value will be equivalent to 100% of the single premium paid (inclusive of any additional premiums payable due to health loadings which carry a guaranteed surrender value) at the end of year 25. </t>
  </si>
  <si>
    <t>$7 per $1,000 basic sum insured</t>
  </si>
  <si>
    <t>- Esteem legacy II (non-par rider) 
(embedded)
- Terminal Illness (embedded)</t>
  </si>
  <si>
    <t>- High protection coverage of up to 383% of sum insured
- Peace of mind with lifetime coverage to ensure legacy remains for the family
- Continuity of wealth accumulation for legacy planning with Change of Life Insured Option
- Guaranteed cash value can increase beyond the single premium paid and breakeven at policy year 25.</t>
  </si>
  <si>
    <r>
      <rPr>
        <b/>
        <u/>
        <sz val="11"/>
        <rFont val="Calibri"/>
        <family val="2"/>
        <scheme val="minor"/>
      </rPr>
      <t>Age</t>
    </r>
    <r>
      <rPr>
        <sz val="11"/>
        <rFont val="Calibri"/>
        <family val="2"/>
        <scheme val="minor"/>
      </rPr>
      <t xml:space="preserve">
</t>
    </r>
    <r>
      <rPr>
        <b/>
        <sz val="11"/>
        <color rgb="FF0000CC"/>
        <rFont val="Calibri"/>
        <family val="2"/>
        <scheme val="minor"/>
      </rPr>
      <t xml:space="preserve">0 - 25 = 3.833X basic sum assured
26 - 30 = 3.56
</t>
    </r>
    <r>
      <rPr>
        <sz val="11"/>
        <rFont val="Calibri"/>
        <family val="2"/>
        <scheme val="minor"/>
      </rPr>
      <t>31 - 45 = 2.743
46 - 50 = 2.472
51 - 56 = 2.301
57 - 59 = 2.083
60 = 1.625
61 - 65 = 1.379
66 - 70 = 1.277</t>
    </r>
  </si>
  <si>
    <t>2.743x</t>
  </si>
  <si>
    <t>3.56x</t>
  </si>
  <si>
    <t>2.472x</t>
  </si>
  <si>
    <t>Available after 2nd policy year
- Unlimited for corporate owned policy
- Once for individual owned policy</t>
  </si>
  <si>
    <r>
      <t xml:space="preserve">- </t>
    </r>
    <r>
      <rPr>
        <sz val="11"/>
        <color rgb="FF0000CC"/>
        <rFont val="Calibri"/>
        <family val="2"/>
        <scheme val="minor"/>
      </rPr>
      <t xml:space="preserve">Highest guaranteed &amp; total death benefit over single premium paid, </t>
    </r>
    <r>
      <rPr>
        <sz val="11"/>
        <rFont val="Calibri"/>
        <family val="2"/>
        <scheme val="minor"/>
      </rPr>
      <t>especially at</t>
    </r>
    <r>
      <rPr>
        <sz val="11"/>
        <color rgb="FF0000CC"/>
        <rFont val="Calibri"/>
        <family val="2"/>
        <scheme val="minor"/>
      </rPr>
      <t xml:space="preserve"> PY20 and PY40 for entry age ANB30 male and female</t>
    </r>
    <r>
      <rPr>
        <sz val="11"/>
        <rFont val="Calibri"/>
        <family val="2"/>
        <scheme val="minor"/>
      </rPr>
      <t xml:space="preserve"> across all plans compared
- Also </t>
    </r>
    <r>
      <rPr>
        <sz val="11"/>
        <color rgb="FF0000CC"/>
        <rFont val="Calibri"/>
        <family val="2"/>
        <scheme val="minor"/>
      </rPr>
      <t>highest guaranteed &amp; total death benefit over single premium paid at PY20 and PY 40 for ANB40 male and female</t>
    </r>
    <r>
      <rPr>
        <sz val="11"/>
        <rFont val="Calibri"/>
        <family val="2"/>
        <scheme val="minor"/>
      </rPr>
      <t xml:space="preserve"> across all plans compared
- </t>
    </r>
    <r>
      <rPr>
        <sz val="11"/>
        <color rgb="FF0000CC"/>
        <rFont val="Calibri"/>
        <family val="2"/>
        <scheme val="minor"/>
      </rPr>
      <t>Guaranteed Surrender Value can increase beyond the single premium paid and breakeven at policy year 25.</t>
    </r>
    <r>
      <rPr>
        <sz val="11"/>
        <rFont val="Calibri"/>
        <family val="2"/>
        <scheme val="minor"/>
      </rPr>
      <t xml:space="preserve">
- </t>
    </r>
    <r>
      <rPr>
        <sz val="11"/>
        <color rgb="FF0000CC"/>
        <rFont val="Calibri"/>
        <family val="2"/>
        <scheme val="minor"/>
      </rPr>
      <t>Highest MDB Value over single premium paid at inception among the comparison for SGD plans, especially for entry age ANB30 &amp; ANB40 male and female</t>
    </r>
    <r>
      <rPr>
        <sz val="11"/>
        <rFont val="Calibri"/>
        <family val="2"/>
        <scheme val="minor"/>
      </rPr>
      <t xml:space="preserve">; second highest MDB Value over single premium paid at inception among the comparison for SGD plans for entry age ANB50 male and female
- </t>
    </r>
    <r>
      <rPr>
        <sz val="11"/>
        <color rgb="FF0000CC"/>
        <rFont val="Calibri"/>
        <family val="2"/>
        <scheme val="minor"/>
      </rPr>
      <t>Highest Guaranteed Death Benefit (GDB) of up to 383% of sum insured for entry age 0 - 25</t>
    </r>
    <r>
      <rPr>
        <sz val="11"/>
        <rFont val="Calibri"/>
        <family val="2"/>
        <scheme val="minor"/>
      </rPr>
      <t xml:space="preserve"> and </t>
    </r>
    <r>
      <rPr>
        <sz val="11"/>
        <color rgb="FF0000CC"/>
        <rFont val="Calibri"/>
        <family val="2"/>
        <scheme val="minor"/>
      </rPr>
      <t>356% of sum insured for entry age 26-30</t>
    </r>
    <r>
      <rPr>
        <sz val="11"/>
        <rFont val="Calibri"/>
        <family val="2"/>
        <scheme val="minor"/>
      </rPr>
      <t xml:space="preserve">
- Relatively competitive yield upon surrender at age 80 especially for ANB40 male and female profile.
</t>
    </r>
    <r>
      <rPr>
        <sz val="11"/>
        <color rgb="FF0000CC"/>
        <rFont val="Calibri"/>
        <family val="2"/>
        <scheme val="minor"/>
      </rPr>
      <t>- Change of Life Insured option</t>
    </r>
    <r>
      <rPr>
        <sz val="11"/>
        <rFont val="Calibri"/>
        <family val="2"/>
        <scheme val="minor"/>
      </rPr>
      <t xml:space="preserve">
</t>
    </r>
  </si>
  <si>
    <t>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</si>
  <si>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t>Historical Expense Ratios</t>
  </si>
  <si>
    <t>Non-Medical Limit</t>
  </si>
  <si>
    <t>3-year average (2021 to 2023): 7.2%
5-year average (2019 to 2023): NA
10-year average (2014 to 2023): NA</t>
  </si>
  <si>
    <t xml:space="preserve">2021: NA
2022: -13.1%
2023: 4.6%
</t>
  </si>
  <si>
    <t>3-year average (2021 to 2023): -2.48%
5-year average (2019 to 2023): 1.26%
10-year average (2014 to 2023): NA</t>
  </si>
  <si>
    <t>3-year average (2021 to 2023): 1.86%
5-year average (2019 to 2023): 3.02%
10-year average (2014 to 2023): NA</t>
  </si>
  <si>
    <t>3-year average (2021 to 2023): -1.48%
5-year average (2019 to 2023): 2.72%
10-year average (2014 to 2023): 3.50%</t>
  </si>
  <si>
    <t>3-year average (2021 to 2023): 1.00%
5-year average (2019 to 2023): 0.93%
10-year average (2014 to 2023): 0.88%</t>
  </si>
  <si>
    <t>China Taiping Infinite Legacy (II) / Infinite Elite Legacy (USD)</t>
  </si>
  <si>
    <t>Income Provenance Solitaire</t>
  </si>
  <si>
    <t>Manulife Signature Life  (II)/Signaure Life (USD)</t>
  </si>
  <si>
    <r>
      <rPr>
        <b/>
        <sz val="11"/>
        <color theme="1"/>
        <rFont val="Calibri"/>
        <family val="2"/>
        <scheme val="minor"/>
      </rPr>
      <t>Country Group P &amp; A</t>
    </r>
    <r>
      <rPr>
        <sz val="11"/>
        <color theme="1"/>
        <rFont val="Calibri"/>
        <family val="2"/>
        <scheme val="minor"/>
      </rPr>
      <t xml:space="preserve">
ANB 19-55: US$3 million
</t>
    </r>
    <r>
      <rPr>
        <b/>
        <sz val="11"/>
        <color theme="1"/>
        <rFont val="Calibri"/>
        <family val="2"/>
        <scheme val="minor"/>
      </rPr>
      <t xml:space="preserve">
Country Group B
</t>
    </r>
    <r>
      <rPr>
        <sz val="11"/>
        <color theme="1"/>
        <rFont val="Calibri"/>
        <family val="2"/>
        <scheme val="minor"/>
      </rPr>
      <t>ANB 19-55: US$2 million
Please refer to the next tab for Residency Code P, A &amp; B</t>
    </r>
  </si>
  <si>
    <t>Etiqa Estem Legacy (II)</t>
  </si>
  <si>
    <r>
      <rPr>
        <b/>
        <sz val="11"/>
        <color theme="1"/>
        <rFont val="Calibri"/>
        <family val="2"/>
        <scheme val="minor"/>
      </rPr>
      <t xml:space="preserve">Region 1
</t>
    </r>
    <r>
      <rPr>
        <sz val="11"/>
        <color theme="1"/>
        <rFont val="Calibri"/>
        <family val="2"/>
        <scheme val="minor"/>
      </rPr>
      <t>ANB 6-16: Up to S$1 million</t>
    </r>
    <r>
      <rPr>
        <b/>
        <sz val="11"/>
        <color theme="1"/>
        <rFont val="Calibri"/>
        <family val="2"/>
        <scheme val="minor"/>
      </rPr>
      <t xml:space="preserve">
</t>
    </r>
    <r>
      <rPr>
        <sz val="11"/>
        <color theme="1"/>
        <rFont val="Calibri"/>
        <family val="2"/>
        <scheme val="minor"/>
      </rPr>
      <t xml:space="preserve">ANB 17-55: Up to S$2.5 million &amp; total sum assured with Etiqa does not exceed S$4 million
</t>
    </r>
    <r>
      <rPr>
        <b/>
        <sz val="11"/>
        <color theme="1"/>
        <rFont val="Calibri"/>
        <family val="2"/>
        <scheme val="minor"/>
      </rPr>
      <t xml:space="preserve">Region 2
</t>
    </r>
    <r>
      <rPr>
        <sz val="11"/>
        <color theme="1"/>
        <rFont val="Calibri"/>
        <family val="2"/>
        <scheme val="minor"/>
      </rPr>
      <t xml:space="preserve">ANB 6-16: Up to S$1 million
ANB 17-55: Up to S$2 million &amp; total sum assured with Etiqa does not exceed S$3 million
Please refer to the next tab for Region Classification
</t>
    </r>
  </si>
  <si>
    <r>
      <rPr>
        <b/>
        <sz val="11"/>
        <rFont val="Calibri"/>
        <family val="2"/>
        <scheme val="minor"/>
      </rPr>
      <t xml:space="preserve">Region A: 
</t>
    </r>
    <r>
      <rPr>
        <sz val="11"/>
        <rFont val="Calibri"/>
        <family val="2"/>
        <scheme val="minor"/>
      </rPr>
      <t xml:space="preserve">ALB15 days-16: Up to S$1 million
ALB17-40: Up to S$3 million
ALB41-50: Up to S$2.5 million
ALB51-65: Up to S$650K
</t>
    </r>
    <r>
      <rPr>
        <b/>
        <sz val="11"/>
        <rFont val="Calibri"/>
        <family val="2"/>
        <scheme val="minor"/>
      </rPr>
      <t>Region B &amp; C:</t>
    </r>
    <r>
      <rPr>
        <sz val="11"/>
        <rFont val="Calibri"/>
        <family val="2"/>
        <scheme val="minor"/>
      </rPr>
      <t xml:space="preserve"> NA
Please refer to the next tab for Region A, B &amp; C</t>
    </r>
  </si>
  <si>
    <t>Andorra</t>
  </si>
  <si>
    <t>Anguilla</t>
  </si>
  <si>
    <t>Australia</t>
  </si>
  <si>
    <t>Austria</t>
  </si>
  <si>
    <t>Belgium</t>
  </si>
  <si>
    <t>Bermuda</t>
  </si>
  <si>
    <t>British Virgin Islands</t>
  </si>
  <si>
    <t>Brunei</t>
  </si>
  <si>
    <t>Canada</t>
  </si>
  <si>
    <t>Cayman Islands</t>
  </si>
  <si>
    <t>Cyprus (Greek Cyprus only)</t>
  </si>
  <si>
    <t>Finland</t>
  </si>
  <si>
    <t>France</t>
  </si>
  <si>
    <t>Germany</t>
  </si>
  <si>
    <t>Greece</t>
  </si>
  <si>
    <t>Iceland</t>
  </si>
  <si>
    <t>Ireland</t>
  </si>
  <si>
    <t>Italy</t>
  </si>
  <si>
    <t>Japan</t>
  </si>
  <si>
    <t>Republic of Korea (South Korea)</t>
  </si>
  <si>
    <t>Liechtenstein</t>
  </si>
  <si>
    <t>* Country Class A* refers to other countries under group A not in the list below (e.g. Argentina), NML will remain at US$2,000,000 or SG$2,800,000</t>
  </si>
  <si>
    <r>
      <rPr>
        <b/>
        <sz val="11"/>
        <rFont val="Calibri"/>
        <family val="2"/>
        <scheme val="minor"/>
      </rPr>
      <t>Country Group P &amp; A</t>
    </r>
    <r>
      <rPr>
        <sz val="11"/>
        <rFont val="Calibri"/>
        <family val="2"/>
        <scheme val="minor"/>
      </rPr>
      <t xml:space="preserve">
ANB 19-55: Up to S$4 million
</t>
    </r>
    <r>
      <rPr>
        <b/>
        <sz val="11"/>
        <rFont val="Calibri"/>
        <family val="2"/>
        <scheme val="minor"/>
      </rPr>
      <t xml:space="preserve">
Country Group B
</t>
    </r>
    <r>
      <rPr>
        <sz val="11"/>
        <rFont val="Calibri"/>
        <family val="2"/>
        <scheme val="minor"/>
      </rPr>
      <t>ANB 19-55: Up to S$2.7 million
Please refer to the next tab for Residency Code P, A &amp; B</t>
    </r>
  </si>
  <si>
    <t>3-year average (2021 to 2023): -1.58%
5-year average (2019 to 2023): 3.09%
10-year average (2014 to 2023): NA</t>
  </si>
  <si>
    <t>3-year average (2021 to 2023): 2.19%
5-year average (2019 to 2023): 2.64%
10-year average (2014 to 2023): 2.93%</t>
  </si>
  <si>
    <r>
      <rPr>
        <b/>
        <sz val="11"/>
        <rFont val="Calibri"/>
        <family val="2"/>
        <scheme val="minor"/>
      </rPr>
      <t>Country Class P &amp; A</t>
    </r>
    <r>
      <rPr>
        <sz val="11"/>
        <rFont val="Calibri"/>
        <family val="2"/>
        <scheme val="minor"/>
      </rPr>
      <t xml:space="preserve">
ALB 18-55: S$4.2 million
</t>
    </r>
    <r>
      <rPr>
        <b/>
        <sz val="11"/>
        <rFont val="Calibri"/>
        <family val="2"/>
        <scheme val="minor"/>
      </rPr>
      <t xml:space="preserve">
Country Class A*
</t>
    </r>
    <r>
      <rPr>
        <sz val="11"/>
        <rFont val="Calibri"/>
        <family val="2"/>
        <scheme val="minor"/>
      </rPr>
      <t xml:space="preserve">ALB 18-55: S$2.8 million
</t>
    </r>
    <r>
      <rPr>
        <b/>
        <sz val="11"/>
        <rFont val="Calibri"/>
        <family val="2"/>
        <scheme val="minor"/>
      </rPr>
      <t xml:space="preserve">Country Class B&amp;C (HNW Clients only)
</t>
    </r>
    <r>
      <rPr>
        <sz val="11"/>
        <rFont val="Calibri"/>
        <family val="2"/>
        <scheme val="minor"/>
      </rPr>
      <t>ALB 18-55: S$2.1 million
Please refer to the next tab for Residency Code P, A, B &amp; C</t>
    </r>
  </si>
  <si>
    <t xml:space="preserve">2021: NA
2022: -4.92%
2023: 10.06%
</t>
  </si>
  <si>
    <r>
      <rPr>
        <b/>
        <sz val="11"/>
        <rFont val="Calibri"/>
        <family val="2"/>
        <scheme val="minor"/>
      </rPr>
      <t>Country Class P &amp; A</t>
    </r>
    <r>
      <rPr>
        <sz val="11"/>
        <rFont val="Calibri"/>
        <family val="2"/>
        <scheme val="minor"/>
      </rPr>
      <t xml:space="preserve">
ALB 18-55: US$3 million
</t>
    </r>
    <r>
      <rPr>
        <b/>
        <sz val="11"/>
        <rFont val="Calibri"/>
        <family val="2"/>
        <scheme val="minor"/>
      </rPr>
      <t xml:space="preserve">
Country Class A*
</t>
    </r>
    <r>
      <rPr>
        <sz val="11"/>
        <rFont val="Calibri"/>
        <family val="2"/>
        <scheme val="minor"/>
      </rPr>
      <t xml:space="preserve">ALB 18-55: US$2 million
</t>
    </r>
    <r>
      <rPr>
        <b/>
        <sz val="11"/>
        <rFont val="Calibri"/>
        <family val="2"/>
        <scheme val="minor"/>
      </rPr>
      <t xml:space="preserve">Country Class B (HNW Clients only)
</t>
    </r>
    <r>
      <rPr>
        <sz val="11"/>
        <rFont val="Calibri"/>
        <family val="2"/>
        <scheme val="minor"/>
      </rPr>
      <t>ALB 18-55: US$1.5 million
Please refer to the next tab for Residency Code P, A &amp; B. Kindly note that Country C Classification is not applicable to this plan. Those countries will use Country B with loading.</t>
    </r>
  </si>
  <si>
    <r>
      <t xml:space="preserve">Min GB: $500,000
</t>
    </r>
    <r>
      <rPr>
        <b/>
        <sz val="11"/>
        <color rgb="FF0000CC"/>
        <rFont val="Calibri"/>
        <family val="2"/>
        <scheme val="minor"/>
      </rPr>
      <t xml:space="preserve">Note: In the campaign period from 23 May 2024 – 30 June 2025, this is reduced to $350,000. </t>
    </r>
  </si>
  <si>
    <r>
      <t xml:space="preserve">Source: This information is from all providers of PIAS and is accurate as of </t>
    </r>
    <r>
      <rPr>
        <b/>
        <sz val="12"/>
        <color rgb="FF0000CC"/>
        <rFont val="Arial"/>
        <family val="2"/>
      </rPr>
      <t>06 December 2024</t>
    </r>
  </si>
  <si>
    <t>Summary</t>
  </si>
  <si>
    <t>Non-providers Products</t>
  </si>
  <si>
    <t>Provider</t>
  </si>
  <si>
    <t>Plan</t>
  </si>
  <si>
    <t>Product Info</t>
  </si>
  <si>
    <t>Great Eastern</t>
  </si>
  <si>
    <t>HSBC Life</t>
  </si>
  <si>
    <t>Prudential</t>
  </si>
  <si>
    <r>
      <t xml:space="preserve">This information is accurate as at </t>
    </r>
    <r>
      <rPr>
        <sz val="11"/>
        <color rgb="FF0000CC"/>
        <rFont val="Calibri"/>
        <family val="2"/>
        <scheme val="minor"/>
      </rPr>
      <t>06/12/2024</t>
    </r>
  </si>
  <si>
    <t>PremierLife Legacy 4 (SGD)</t>
  </si>
  <si>
    <t>Prestige Life Gold 4 (SGD)</t>
  </si>
  <si>
    <t>HSBC Life Emerald Life Legacy III</t>
  </si>
  <si>
    <t>PRULife Vantage Achiever Prime II</t>
  </si>
  <si>
    <t>https://www.ocbc.com/personal-banking/premier-banking/solutions/premierlife_universal</t>
  </si>
  <si>
    <t>https://www.greateasternlife.com/sg/en/personal-insurance/our-products/life-insurance/prestige-life-gold.html</t>
  </si>
  <si>
    <t>https://www.hsbc.com.sg/insurance/products/life/emerald-legacy-plan-iii/</t>
  </si>
  <si>
    <t>https://www.prudential.com.sg/products/legacy-planning/prulife-vantage-achiever-prime-series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</si>
</sst>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
    <numFmt numFmtId="165" formatCode="0.000"/>
  </numFmts>
  <fonts count="2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sz val="12"/>
      <color indexed="8"/>
      <name val="Arial"/>
      <family val="2"/>
    </font>
    <font>
      <b/>
      <u/>
      <sz val="11"/>
      <color theme="1"/>
      <name val="Calibri"/>
      <family val="2"/>
      <scheme val="minor"/>
    </font>
    <font>
      <b/>
      <sz val="11"/>
      <color theme="1" tint="0.499984740745262"/>
      <name val="Calibri"/>
      <family val="2"/>
      <scheme val="minor"/>
    </font>
    <font>
      <b/>
      <sz val="11"/>
      <color rgb="FF0000CC"/>
      <name val="Calibri"/>
      <family val="2"/>
      <scheme val="minor"/>
    </font>
    <font>
      <sz val="11"/>
      <name val="Calibri"/>
      <family val="2"/>
      <scheme val="minor"/>
    </font>
    <font>
      <b/>
      <u/>
      <sz val="11"/>
      <color rgb="FF0000CC"/>
      <name val="Calibri"/>
      <family val="2"/>
      <scheme val="minor"/>
    </font>
    <font>
      <sz val="11"/>
      <color rgb="FFFF0000"/>
      <name val="Calibri"/>
      <family val="2"/>
      <scheme val="minor"/>
    </font>
    <font>
      <b/>
      <sz val="11"/>
      <name val="Calibri"/>
      <family val="2"/>
      <scheme val="minor"/>
    </font>
    <font>
      <b/>
      <u/>
      <sz val="11"/>
      <name val="Calibri"/>
      <family val="2"/>
      <scheme val="minor"/>
    </font>
    <font>
      <sz val="11"/>
      <color rgb="FF000000"/>
      <name val="Calibri"/>
      <family val="2"/>
      <scheme val="minor"/>
    </font>
    <font>
      <sz val="9"/>
      <color indexed="81"/>
      <name val="Tahoma"/>
      <family val="2"/>
    </font>
    <font>
      <b/>
      <sz val="9"/>
      <color indexed="81"/>
      <name val="Tahoma"/>
      <family val="2"/>
    </font>
    <font>
      <sz val="12"/>
      <name val="Arial"/>
      <family val="2"/>
    </font>
    <font>
      <sz val="11"/>
      <color rgb="FF0000CC"/>
      <name val="Calibri"/>
      <family val="2"/>
      <scheme val="minor"/>
    </font>
    <font>
      <b/>
      <sz val="12"/>
      <color rgb="FF0000CC"/>
      <name val="Arial"/>
      <family val="2"/>
    </font>
    <font>
      <sz val="9"/>
      <name val="Calibri"/>
      <family val="2"/>
      <scheme val="minor"/>
    </font>
    <font>
      <u/>
      <sz val="11"/>
      <color theme="10"/>
      <name val="Calibri"/>
      <family val="2"/>
      <scheme val="minor"/>
    </font>
    <font>
      <b/>
      <sz val="20"/>
      <color rgb="FF000000"/>
      <name val="Calibri"/>
      <family val="2"/>
      <scheme val="minor"/>
    </font>
    <font>
      <u/>
      <sz val="11"/>
      <color indexed="12"/>
      <name val="Calibri"/>
      <family val="2"/>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CFFCC"/>
        <bgColor indexed="64"/>
      </patternFill>
    </fill>
    <fill>
      <patternFill patternType="solid">
        <fgColor theme="4"/>
        <bgColor indexed="64"/>
      </patternFill>
    </fill>
    <fill>
      <patternFill patternType="solid">
        <fgColor theme="5" tint="0.59999389629810485"/>
        <bgColor indexed="64"/>
      </patternFill>
    </fill>
    <fill>
      <patternFill patternType="solid">
        <fgColor theme="9"/>
        <bgColor indexed="64"/>
      </patternFill>
    </fill>
    <fill>
      <patternFill patternType="solid">
        <fgColor rgb="FF5B9BD5"/>
        <bgColor indexed="64"/>
      </patternFill>
    </fill>
    <fill>
      <patternFill patternType="solid">
        <fgColor rgb="FFFFFFFF"/>
        <bgColor indexed="64"/>
      </patternFill>
    </fill>
    <fill>
      <patternFill patternType="solid">
        <fgColor rgb="FFFFC00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s>
  <cellStyleXfs count="6">
    <xf numFmtId="0" fontId="0" fillId="0" borderId="0"/>
    <xf numFmtId="0" fontId="3" fillId="0" borderId="0"/>
    <xf numFmtId="0" fontId="1" fillId="0" borderId="0"/>
    <xf numFmtId="9" fontId="1" fillId="0" borderId="0" applyFont="0" applyFill="0" applyBorder="0" applyAlignment="0" applyProtection="0"/>
    <xf numFmtId="0" fontId="25" fillId="0" borderId="0" applyNumberFormat="0" applyFill="0" applyBorder="0" applyAlignment="0" applyProtection="0"/>
    <xf numFmtId="0" fontId="27" fillId="0" borderId="0" applyNumberFormat="0" applyFill="0" applyBorder="0" applyAlignment="0" applyProtection="0">
      <alignment vertical="top"/>
      <protection locked="0"/>
    </xf>
  </cellStyleXfs>
  <cellXfs count="369">
    <xf numFmtId="0" fontId="0" fillId="0" borderId="0" xfId="0"/>
    <xf numFmtId="0" fontId="3" fillId="0" borderId="0" xfId="1"/>
    <xf numFmtId="0" fontId="7" fillId="2" borderId="0" xfId="1" applyFont="1" applyFill="1"/>
    <xf numFmtId="0" fontId="6" fillId="2" borderId="0" xfId="1" applyFont="1" applyFill="1"/>
    <xf numFmtId="0" fontId="0" fillId="0" borderId="10" xfId="0" applyBorder="1"/>
    <xf numFmtId="0" fontId="2" fillId="0" borderId="0" xfId="0" applyFont="1" applyAlignment="1">
      <alignment vertical="center" wrapText="1"/>
    </xf>
    <xf numFmtId="0" fontId="2" fillId="5" borderId="9" xfId="0" applyFont="1" applyFill="1" applyBorder="1"/>
    <xf numFmtId="0" fontId="2" fillId="5" borderId="11" xfId="0" applyFont="1" applyFill="1" applyBorder="1"/>
    <xf numFmtId="0" fontId="2" fillId="5" borderId="10" xfId="0" applyFont="1" applyFill="1" applyBorder="1"/>
    <xf numFmtId="0" fontId="2" fillId="5" borderId="10" xfId="0" applyFont="1" applyFill="1" applyBorder="1" applyAlignment="1">
      <alignment horizontal="center"/>
    </xf>
    <xf numFmtId="0" fontId="0" fillId="8" borderId="0" xfId="0" applyFill="1"/>
    <xf numFmtId="0" fontId="0" fillId="6" borderId="0" xfId="0" applyFill="1"/>
    <xf numFmtId="0" fontId="0" fillId="0" borderId="10" xfId="0" applyBorder="1" applyAlignment="1">
      <alignment horizontal="left" vertical="top"/>
    </xf>
    <xf numFmtId="0" fontId="0" fillId="0" borderId="10" xfId="0" quotePrefix="1" applyBorder="1" applyAlignment="1">
      <alignment horizontal="left" vertical="top" wrapText="1"/>
    </xf>
    <xf numFmtId="6" fontId="0" fillId="0" borderId="10" xfId="0" applyNumberFormat="1" applyBorder="1" applyAlignment="1">
      <alignment horizontal="left" vertical="top"/>
    </xf>
    <xf numFmtId="0" fontId="2" fillId="4" borderId="9" xfId="0" applyFont="1" applyFill="1" applyBorder="1" applyAlignment="1">
      <alignment vertical="top"/>
    </xf>
    <xf numFmtId="0" fontId="12" fillId="0" borderId="10" xfId="0" quotePrefix="1" applyFont="1" applyBorder="1" applyAlignment="1">
      <alignment horizontal="left" vertical="top"/>
    </xf>
    <xf numFmtId="2" fontId="0" fillId="0" borderId="9" xfId="0" applyNumberFormat="1" applyBorder="1" applyAlignment="1">
      <alignment horizontal="center"/>
    </xf>
    <xf numFmtId="40" fontId="0" fillId="0" borderId="9" xfId="0" applyNumberFormat="1" applyBorder="1" applyAlignment="1">
      <alignment horizontal="center"/>
    </xf>
    <xf numFmtId="9" fontId="0" fillId="0" borderId="0" xfId="0" applyNumberFormat="1"/>
    <xf numFmtId="6" fontId="0" fillId="0" borderId="11" xfId="0" applyNumberFormat="1" applyBorder="1" applyAlignment="1">
      <alignment horizontal="center"/>
    </xf>
    <xf numFmtId="6" fontId="0" fillId="0" borderId="10" xfId="0" applyNumberFormat="1" applyBorder="1" applyAlignment="1">
      <alignment horizontal="center"/>
    </xf>
    <xf numFmtId="6" fontId="0" fillId="0" borderId="12" xfId="0" quotePrefix="1" applyNumberFormat="1" applyBorder="1" applyAlignment="1">
      <alignment horizontal="center"/>
    </xf>
    <xf numFmtId="0" fontId="2" fillId="5" borderId="9" xfId="0" applyFont="1" applyFill="1" applyBorder="1" applyAlignment="1">
      <alignment vertical="top"/>
    </xf>
    <xf numFmtId="0" fontId="0" fillId="0" borderId="11" xfId="0" applyBorder="1" applyAlignment="1">
      <alignment horizontal="left" vertical="top"/>
    </xf>
    <xf numFmtId="6" fontId="0" fillId="0" borderId="10" xfId="0" applyNumberFormat="1" applyBorder="1" applyAlignment="1">
      <alignment horizontal="left" vertical="top" wrapText="1"/>
    </xf>
    <xf numFmtId="0" fontId="13" fillId="0" borderId="10" xfId="0" applyFont="1" applyBorder="1" applyAlignment="1">
      <alignment horizontal="left" vertical="top"/>
    </xf>
    <xf numFmtId="0" fontId="0" fillId="0" borderId="24" xfId="0" applyBorder="1" applyAlignment="1">
      <alignment horizontal="left" vertical="top"/>
    </xf>
    <xf numFmtId="0" fontId="0" fillId="0" borderId="24" xfId="0" quotePrefix="1" applyBorder="1" applyAlignment="1">
      <alignment horizontal="left" vertical="top"/>
    </xf>
    <xf numFmtId="0" fontId="13" fillId="0" borderId="24" xfId="0" quotePrefix="1" applyFont="1" applyBorder="1" applyAlignment="1">
      <alignment horizontal="left" vertical="top" wrapText="1"/>
    </xf>
    <xf numFmtId="0" fontId="10" fillId="0" borderId="24" xfId="0" applyFont="1" applyBorder="1" applyAlignment="1">
      <alignment horizontal="left" vertical="top" wrapText="1"/>
    </xf>
    <xf numFmtId="6" fontId="12" fillId="0" borderId="24" xfId="0" applyNumberFormat="1" applyFont="1" applyBorder="1" applyAlignment="1">
      <alignment horizontal="left" vertical="top"/>
    </xf>
    <xf numFmtId="6" fontId="0" fillId="0" borderId="24" xfId="0" applyNumberFormat="1" applyBorder="1" applyAlignment="1">
      <alignment horizontal="left" vertical="top"/>
    </xf>
    <xf numFmtId="0" fontId="0" fillId="0" borderId="22" xfId="0" applyBorder="1" applyAlignment="1">
      <alignment vertical="top"/>
    </xf>
    <xf numFmtId="0" fontId="0" fillId="0" borderId="23" xfId="0" applyBorder="1" applyAlignment="1">
      <alignment vertical="top"/>
    </xf>
    <xf numFmtId="0" fontId="0" fillId="0" borderId="23" xfId="0" applyBorder="1" applyAlignment="1">
      <alignment vertical="top" wrapText="1"/>
    </xf>
    <xf numFmtId="6" fontId="0" fillId="0" borderId="12" xfId="0" applyNumberFormat="1" applyBorder="1" applyAlignment="1">
      <alignment horizontal="center"/>
    </xf>
    <xf numFmtId="0" fontId="0" fillId="0" borderId="12" xfId="0" applyBorder="1"/>
    <xf numFmtId="0" fontId="0" fillId="0" borderId="11" xfId="0" applyBorder="1"/>
    <xf numFmtId="0" fontId="0" fillId="5" borderId="9" xfId="0" applyFill="1" applyBorder="1"/>
    <xf numFmtId="0" fontId="0" fillId="9" borderId="0" xfId="0" applyFill="1"/>
    <xf numFmtId="0" fontId="2" fillId="6" borderId="9" xfId="0" applyFont="1" applyFill="1" applyBorder="1" applyAlignment="1">
      <alignment vertical="top"/>
    </xf>
    <xf numFmtId="0" fontId="15" fillId="0" borderId="0" xfId="0" applyFont="1"/>
    <xf numFmtId="0" fontId="0" fillId="5" borderId="9" xfId="0" applyFill="1" applyBorder="1" applyAlignment="1">
      <alignment vertical="top"/>
    </xf>
    <xf numFmtId="0" fontId="0" fillId="5" borderId="13" xfId="0" applyFill="1" applyBorder="1" applyAlignment="1">
      <alignment vertical="top"/>
    </xf>
    <xf numFmtId="0" fontId="13" fillId="0" borderId="10" xfId="0" applyFont="1" applyBorder="1" applyAlignment="1">
      <alignment vertical="top"/>
    </xf>
    <xf numFmtId="6" fontId="13" fillId="0" borderId="24" xfId="0" applyNumberFormat="1" applyFont="1" applyBorder="1" applyAlignment="1">
      <alignment horizontal="left" vertical="top" wrapText="1"/>
    </xf>
    <xf numFmtId="17" fontId="13" fillId="0" borderId="10" xfId="0" quotePrefix="1" applyNumberFormat="1" applyFont="1" applyBorder="1" applyAlignment="1">
      <alignment horizontal="left" vertical="top"/>
    </xf>
    <xf numFmtId="6" fontId="13" fillId="0" borderId="33" xfId="0" applyNumberFormat="1" applyFont="1" applyBorder="1" applyAlignment="1">
      <alignment horizontal="left" vertical="top"/>
    </xf>
    <xf numFmtId="0" fontId="2" fillId="0" borderId="0" xfId="0" applyFont="1" applyAlignment="1">
      <alignment horizontal="left" vertical="top" wrapText="1"/>
    </xf>
    <xf numFmtId="164" fontId="0" fillId="0" borderId="10" xfId="0" applyNumberFormat="1" applyBorder="1" applyAlignment="1">
      <alignment horizontal="center"/>
    </xf>
    <xf numFmtId="164" fontId="0" fillId="0" borderId="12" xfId="0" applyNumberFormat="1" applyBorder="1" applyAlignment="1">
      <alignment horizontal="center"/>
    </xf>
    <xf numFmtId="164" fontId="0" fillId="0" borderId="11" xfId="0" applyNumberFormat="1" applyBorder="1" applyAlignment="1">
      <alignment horizontal="center"/>
    </xf>
    <xf numFmtId="0" fontId="2" fillId="7" borderId="10" xfId="0" applyFont="1" applyFill="1" applyBorder="1" applyAlignment="1">
      <alignment horizontal="left" vertical="top"/>
    </xf>
    <xf numFmtId="0" fontId="0" fillId="0" borderId="10" xfId="0" applyBorder="1" applyAlignment="1">
      <alignment vertical="top"/>
    </xf>
    <xf numFmtId="0" fontId="13" fillId="0" borderId="10" xfId="0" quotePrefix="1" applyFont="1" applyBorder="1" applyAlignment="1">
      <alignment vertical="top" wrapText="1"/>
    </xf>
    <xf numFmtId="0" fontId="0" fillId="6" borderId="10" xfId="0" applyFill="1" applyBorder="1" applyAlignment="1">
      <alignment vertical="top"/>
    </xf>
    <xf numFmtId="0" fontId="13" fillId="6" borderId="10" xfId="0" applyFont="1" applyFill="1" applyBorder="1" applyAlignment="1">
      <alignment vertical="top"/>
    </xf>
    <xf numFmtId="0" fontId="0" fillId="0" borderId="39" xfId="0" applyBorder="1" applyAlignment="1">
      <alignment vertical="top"/>
    </xf>
    <xf numFmtId="0" fontId="0" fillId="0" borderId="16" xfId="0" applyBorder="1" applyAlignment="1">
      <alignment vertical="top"/>
    </xf>
    <xf numFmtId="0" fontId="0" fillId="0" borderId="16" xfId="0" applyBorder="1" applyAlignment="1">
      <alignment vertical="top" wrapText="1"/>
    </xf>
    <xf numFmtId="0" fontId="16" fillId="0" borderId="10" xfId="0" quotePrefix="1" applyFont="1" applyBorder="1" applyAlignment="1">
      <alignment horizontal="left" vertical="top" wrapText="1"/>
    </xf>
    <xf numFmtId="6" fontId="18" fillId="0" borderId="8" xfId="0" applyNumberFormat="1" applyFont="1" applyBorder="1" applyAlignment="1">
      <alignment horizontal="center" vertical="center"/>
    </xf>
    <xf numFmtId="0" fontId="2" fillId="5" borderId="19" xfId="0" applyFont="1" applyFill="1" applyBorder="1"/>
    <xf numFmtId="0" fontId="2" fillId="5" borderId="42" xfId="0" applyFont="1" applyFill="1" applyBorder="1"/>
    <xf numFmtId="10" fontId="0" fillId="0" borderId="0" xfId="0" applyNumberFormat="1" applyAlignment="1">
      <alignment horizontal="center"/>
    </xf>
    <xf numFmtId="0" fontId="0" fillId="0" borderId="0" xfId="0" applyAlignment="1">
      <alignment horizontal="center"/>
    </xf>
    <xf numFmtId="10" fontId="12" fillId="0" borderId="0" xfId="0" applyNumberFormat="1" applyFont="1" applyAlignment="1">
      <alignment horizontal="center"/>
    </xf>
    <xf numFmtId="0" fontId="12" fillId="0" borderId="0" xfId="0" applyFont="1" applyAlignment="1">
      <alignment horizontal="center"/>
    </xf>
    <xf numFmtId="0" fontId="2" fillId="0" borderId="0" xfId="0" applyFont="1" applyAlignment="1">
      <alignment horizontal="center" vertical="center" wrapText="1"/>
    </xf>
    <xf numFmtId="0" fontId="13" fillId="5" borderId="9" xfId="0" applyFont="1" applyFill="1" applyBorder="1"/>
    <xf numFmtId="0" fontId="13" fillId="0" borderId="10" xfId="0" quotePrefix="1" applyFont="1" applyBorder="1" applyAlignment="1">
      <alignment horizontal="left" vertical="top" wrapText="1"/>
    </xf>
    <xf numFmtId="0" fontId="2" fillId="0" borderId="0" xfId="0" applyFont="1" applyAlignment="1">
      <alignment horizontal="left" wrapText="1"/>
    </xf>
    <xf numFmtId="0" fontId="0" fillId="0" borderId="0" xfId="0" applyAlignment="1">
      <alignment vertical="top"/>
    </xf>
    <xf numFmtId="0" fontId="2" fillId="3" borderId="0" xfId="0" applyFont="1" applyFill="1" applyAlignment="1">
      <alignment vertical="top" wrapText="1"/>
    </xf>
    <xf numFmtId="0" fontId="2" fillId="3" borderId="0" xfId="0" applyFont="1" applyFill="1" applyAlignment="1">
      <alignment horizontal="left" vertical="center" wrapText="1"/>
    </xf>
    <xf numFmtId="0" fontId="2" fillId="3" borderId="7" xfId="0" applyFont="1" applyFill="1" applyBorder="1" applyAlignment="1">
      <alignment vertical="top" wrapText="1"/>
    </xf>
    <xf numFmtId="0" fontId="2" fillId="4" borderId="13" xfId="0" applyFont="1" applyFill="1" applyBorder="1" applyAlignment="1">
      <alignment vertical="top"/>
    </xf>
    <xf numFmtId="0" fontId="0" fillId="0" borderId="43" xfId="0" applyBorder="1" applyAlignment="1">
      <alignment vertical="top"/>
    </xf>
    <xf numFmtId="0" fontId="0" fillId="0" borderId="10" xfId="0" applyBorder="1" applyAlignment="1">
      <alignment wrapText="1"/>
    </xf>
    <xf numFmtId="0" fontId="2" fillId="5" borderId="15" xfId="0" applyFont="1" applyFill="1" applyBorder="1" applyAlignment="1">
      <alignment horizontal="center"/>
    </xf>
    <xf numFmtId="164" fontId="0" fillId="0" borderId="15" xfId="0" applyNumberFormat="1" applyBorder="1" applyAlignment="1">
      <alignment horizontal="center"/>
    </xf>
    <xf numFmtId="164" fontId="0" fillId="0" borderId="45" xfId="0" applyNumberFormat="1" applyBorder="1" applyAlignment="1">
      <alignment horizontal="center"/>
    </xf>
    <xf numFmtId="164" fontId="0" fillId="0" borderId="29" xfId="0" applyNumberFormat="1" applyBorder="1" applyAlignment="1">
      <alignment horizontal="center"/>
    </xf>
    <xf numFmtId="0" fontId="2" fillId="5" borderId="23" xfId="0" applyFont="1" applyFill="1" applyBorder="1" applyAlignment="1">
      <alignment horizontal="center"/>
    </xf>
    <xf numFmtId="6" fontId="0" fillId="0" borderId="23" xfId="0" applyNumberFormat="1" applyBorder="1" applyAlignment="1">
      <alignment horizontal="center"/>
    </xf>
    <xf numFmtId="6" fontId="0" fillId="0" borderId="22" xfId="0" applyNumberFormat="1" applyBorder="1" applyAlignment="1">
      <alignment horizontal="center"/>
    </xf>
    <xf numFmtId="6" fontId="0" fillId="0" borderId="47" xfId="0" applyNumberFormat="1" applyBorder="1" applyAlignment="1">
      <alignment horizontal="center"/>
    </xf>
    <xf numFmtId="164" fontId="0" fillId="0" borderId="47" xfId="0" applyNumberFormat="1" applyBorder="1" applyAlignment="1">
      <alignment horizontal="center"/>
    </xf>
    <xf numFmtId="164" fontId="0" fillId="0" borderId="22" xfId="0" applyNumberFormat="1" applyBorder="1" applyAlignment="1">
      <alignment horizontal="center"/>
    </xf>
    <xf numFmtId="6" fontId="0" fillId="0" borderId="15" xfId="0" applyNumberFormat="1" applyBorder="1" applyAlignment="1">
      <alignment horizontal="center"/>
    </xf>
    <xf numFmtId="6" fontId="0" fillId="0" borderId="45" xfId="0" applyNumberFormat="1" applyBorder="1" applyAlignment="1">
      <alignment horizontal="center"/>
    </xf>
    <xf numFmtId="0" fontId="16" fillId="5" borderId="10" xfId="0" applyFont="1" applyFill="1" applyBorder="1" applyAlignment="1">
      <alignment horizontal="center"/>
    </xf>
    <xf numFmtId="6" fontId="13" fillId="0" borderId="10" xfId="0" applyNumberFormat="1" applyFont="1" applyBorder="1" applyAlignment="1">
      <alignment horizontal="center"/>
    </xf>
    <xf numFmtId="40" fontId="13" fillId="0" borderId="9" xfId="0" applyNumberFormat="1" applyFont="1" applyBorder="1" applyAlignment="1">
      <alignment horizontal="center"/>
    </xf>
    <xf numFmtId="6" fontId="13" fillId="0" borderId="11" xfId="0" applyNumberFormat="1" applyFont="1" applyBorder="1" applyAlignment="1">
      <alignment horizontal="center"/>
    </xf>
    <xf numFmtId="6" fontId="13" fillId="0" borderId="12" xfId="0" applyNumberFormat="1" applyFont="1" applyBorder="1" applyAlignment="1">
      <alignment horizontal="center"/>
    </xf>
    <xf numFmtId="40" fontId="13" fillId="10" borderId="9" xfId="0" applyNumberFormat="1" applyFont="1" applyFill="1" applyBorder="1" applyAlignment="1">
      <alignment horizontal="center"/>
    </xf>
    <xf numFmtId="40" fontId="0" fillId="10" borderId="9" xfId="0" applyNumberFormat="1" applyFill="1" applyBorder="1" applyAlignment="1">
      <alignment horizontal="center"/>
    </xf>
    <xf numFmtId="2" fontId="0" fillId="9" borderId="9" xfId="0" applyNumberFormat="1" applyFill="1" applyBorder="1" applyAlignment="1">
      <alignment horizontal="center"/>
    </xf>
    <xf numFmtId="40" fontId="13" fillId="9" borderId="9" xfId="0" applyNumberFormat="1" applyFont="1" applyFill="1" applyBorder="1" applyAlignment="1">
      <alignment horizontal="center"/>
    </xf>
    <xf numFmtId="40" fontId="0" fillId="9" borderId="9" xfId="0" applyNumberFormat="1" applyFill="1" applyBorder="1" applyAlignment="1">
      <alignment horizontal="center"/>
    </xf>
    <xf numFmtId="0" fontId="16" fillId="4" borderId="9" xfId="0" applyFont="1" applyFill="1" applyBorder="1" applyAlignment="1">
      <alignment vertical="top"/>
    </xf>
    <xf numFmtId="0" fontId="16" fillId="5" borderId="9" xfId="0" applyFont="1" applyFill="1" applyBorder="1" applyAlignment="1">
      <alignment horizontal="left" vertical="top"/>
    </xf>
    <xf numFmtId="40" fontId="13" fillId="6" borderId="9" xfId="0" applyNumberFormat="1" applyFont="1" applyFill="1" applyBorder="1" applyAlignment="1">
      <alignment horizontal="center"/>
    </xf>
    <xf numFmtId="40" fontId="0" fillId="6" borderId="9" xfId="0" applyNumberFormat="1" applyFill="1" applyBorder="1" applyAlignment="1">
      <alignment horizontal="center"/>
    </xf>
    <xf numFmtId="2" fontId="0" fillId="11" borderId="9" xfId="0" applyNumberFormat="1" applyFill="1" applyBorder="1" applyAlignment="1">
      <alignment horizontal="center"/>
    </xf>
    <xf numFmtId="0" fontId="0" fillId="0" borderId="0" xfId="0" quotePrefix="1" applyAlignment="1">
      <alignment vertical="top" wrapText="1"/>
    </xf>
    <xf numFmtId="17" fontId="12" fillId="0" borderId="10" xfId="0" quotePrefix="1" applyNumberFormat="1" applyFont="1" applyBorder="1" applyAlignment="1">
      <alignment horizontal="left" vertical="top"/>
    </xf>
    <xf numFmtId="17" fontId="12" fillId="0" borderId="16" xfId="0" quotePrefix="1" applyNumberFormat="1" applyFont="1" applyBorder="1" applyAlignment="1">
      <alignment vertical="top"/>
    </xf>
    <xf numFmtId="6" fontId="0" fillId="0" borderId="24" xfId="0" applyNumberFormat="1" applyBorder="1" applyAlignment="1">
      <alignment horizontal="left" vertical="top" wrapText="1"/>
    </xf>
    <xf numFmtId="0" fontId="0" fillId="0" borderId="44" xfId="0" quotePrefix="1" applyBorder="1" applyAlignment="1">
      <alignment vertical="top" wrapText="1"/>
    </xf>
    <xf numFmtId="0" fontId="13" fillId="0" borderId="41" xfId="0" quotePrefix="1" applyFont="1" applyBorder="1" applyAlignment="1">
      <alignment horizontal="left" vertical="top" wrapText="1"/>
    </xf>
    <xf numFmtId="0" fontId="12" fillId="0" borderId="16" xfId="0" applyFont="1" applyBorder="1" applyAlignment="1">
      <alignment vertical="top" wrapText="1"/>
    </xf>
    <xf numFmtId="40" fontId="0" fillId="11" borderId="9" xfId="0" applyNumberFormat="1" applyFill="1" applyBorder="1" applyAlignment="1">
      <alignment horizontal="center"/>
    </xf>
    <xf numFmtId="2" fontId="0" fillId="10" borderId="9" xfId="0" applyNumberFormat="1" applyFill="1" applyBorder="1" applyAlignment="1">
      <alignment horizontal="center"/>
    </xf>
    <xf numFmtId="40" fontId="13" fillId="11" borderId="9" xfId="0" applyNumberFormat="1" applyFont="1" applyFill="1" applyBorder="1" applyAlignment="1">
      <alignment horizontal="center"/>
    </xf>
    <xf numFmtId="0" fontId="0" fillId="0" borderId="23" xfId="0" applyBorder="1" applyAlignment="1">
      <alignment horizontal="left" vertical="top"/>
    </xf>
    <xf numFmtId="0" fontId="12" fillId="0" borderId="23" xfId="0" applyFont="1" applyBorder="1" applyAlignment="1">
      <alignment horizontal="left" vertical="top"/>
    </xf>
    <xf numFmtId="0" fontId="0" fillId="0" borderId="23" xfId="0" quotePrefix="1" applyBorder="1" applyAlignment="1">
      <alignment horizontal="left" vertical="top"/>
    </xf>
    <xf numFmtId="0" fontId="12" fillId="0" borderId="23" xfId="0" quotePrefix="1" applyFont="1" applyBorder="1" applyAlignment="1">
      <alignment horizontal="left" vertical="top"/>
    </xf>
    <xf numFmtId="0" fontId="12" fillId="0" borderId="23" xfId="0" quotePrefix="1" applyFont="1" applyBorder="1" applyAlignment="1">
      <alignment horizontal="left" vertical="top" wrapText="1"/>
    </xf>
    <xf numFmtId="0" fontId="12" fillId="0" borderId="23" xfId="0" applyFont="1" applyBorder="1" applyAlignment="1">
      <alignment horizontal="left" vertical="top" wrapText="1"/>
    </xf>
    <xf numFmtId="6" fontId="13" fillId="0" borderId="23" xfId="0" applyNumberFormat="1" applyFont="1" applyBorder="1" applyAlignment="1">
      <alignment horizontal="left" vertical="top"/>
    </xf>
    <xf numFmtId="6" fontId="0" fillId="0" borderId="23" xfId="0" applyNumberFormat="1" applyBorder="1" applyAlignment="1">
      <alignment horizontal="left" vertical="top"/>
    </xf>
    <xf numFmtId="6" fontId="0" fillId="0" borderId="23" xfId="0" applyNumberFormat="1" applyBorder="1" applyAlignment="1">
      <alignment horizontal="left" vertical="top" wrapText="1"/>
    </xf>
    <xf numFmtId="0" fontId="13" fillId="0" borderId="24" xfId="0" applyFont="1" applyBorder="1" applyAlignment="1">
      <alignment horizontal="left" vertical="top"/>
    </xf>
    <xf numFmtId="0" fontId="12" fillId="0" borderId="24" xfId="0" applyFont="1" applyBorder="1" applyAlignment="1">
      <alignment horizontal="left" vertical="top"/>
    </xf>
    <xf numFmtId="0" fontId="13" fillId="0" borderId="24" xfId="0" quotePrefix="1" applyFont="1" applyBorder="1" applyAlignment="1">
      <alignment horizontal="left" vertical="top"/>
    </xf>
    <xf numFmtId="0" fontId="12" fillId="0" borderId="24" xfId="0" quotePrefix="1" applyFont="1" applyBorder="1" applyAlignment="1">
      <alignment horizontal="left" vertical="top"/>
    </xf>
    <xf numFmtId="0" fontId="0" fillId="0" borderId="25" xfId="0" quotePrefix="1" applyBorder="1" applyAlignment="1">
      <alignment horizontal="left" vertical="top" wrapText="1"/>
    </xf>
    <xf numFmtId="0" fontId="0" fillId="0" borderId="48" xfId="0" quotePrefix="1" applyBorder="1" applyAlignment="1">
      <alignment horizontal="left" vertical="top" wrapText="1"/>
    </xf>
    <xf numFmtId="0" fontId="0" fillId="0" borderId="22" xfId="0" applyBorder="1" applyAlignment="1">
      <alignment horizontal="left" vertical="top"/>
    </xf>
    <xf numFmtId="0" fontId="0" fillId="0" borderId="46" xfId="0" applyBorder="1" applyAlignment="1">
      <alignment horizontal="left" vertical="top"/>
    </xf>
    <xf numFmtId="0" fontId="2" fillId="6" borderId="49" xfId="0" applyFont="1" applyFill="1" applyBorder="1" applyAlignment="1">
      <alignment vertical="top"/>
    </xf>
    <xf numFmtId="0" fontId="2" fillId="6" borderId="50" xfId="0" applyFont="1" applyFill="1" applyBorder="1" applyAlignment="1">
      <alignment horizontal="left" vertical="top"/>
    </xf>
    <xf numFmtId="0" fontId="2" fillId="6" borderId="6" xfId="0" applyFont="1" applyFill="1" applyBorder="1" applyAlignment="1">
      <alignment horizontal="left" vertical="top"/>
    </xf>
    <xf numFmtId="0" fontId="13" fillId="0" borderId="10" xfId="0" applyFont="1" applyBorder="1" applyAlignment="1">
      <alignment vertical="top" wrapText="1"/>
    </xf>
    <xf numFmtId="0" fontId="0" fillId="0" borderId="28" xfId="0" applyBorder="1" applyAlignment="1">
      <alignment horizontal="center"/>
    </xf>
    <xf numFmtId="6" fontId="18" fillId="0" borderId="0" xfId="0" applyNumberFormat="1" applyFont="1" applyAlignment="1">
      <alignment horizontal="center" vertical="center"/>
    </xf>
    <xf numFmtId="0" fontId="13" fillId="0" borderId="16" xfId="0" applyFont="1" applyBorder="1" applyAlignment="1">
      <alignment vertical="top" wrapText="1"/>
    </xf>
    <xf numFmtId="0" fontId="13" fillId="0" borderId="16" xfId="0" quotePrefix="1" applyFont="1" applyBorder="1" applyAlignment="1">
      <alignment vertical="top" wrapText="1"/>
    </xf>
    <xf numFmtId="2" fontId="0" fillId="12" borderId="9" xfId="0" applyNumberFormat="1" applyFill="1" applyBorder="1" applyAlignment="1">
      <alignment horizontal="center"/>
    </xf>
    <xf numFmtId="0" fontId="12" fillId="0" borderId="0" xfId="0" applyFont="1"/>
    <xf numFmtId="0" fontId="13" fillId="0" borderId="23" xfId="0" applyFont="1" applyBorder="1" applyAlignment="1">
      <alignment vertical="top" wrapText="1"/>
    </xf>
    <xf numFmtId="0" fontId="2" fillId="5" borderId="13" xfId="0" applyFont="1" applyFill="1" applyBorder="1" applyAlignment="1">
      <alignment vertical="top"/>
    </xf>
    <xf numFmtId="0" fontId="0" fillId="0" borderId="51" xfId="0" applyBorder="1" applyAlignment="1">
      <alignment vertical="top"/>
    </xf>
    <xf numFmtId="0" fontId="0" fillId="0" borderId="33" xfId="0" applyBorder="1" applyAlignment="1">
      <alignment vertical="top"/>
    </xf>
    <xf numFmtId="0" fontId="0" fillId="0" borderId="33" xfId="0" applyBorder="1" applyAlignment="1">
      <alignment vertical="top" wrapText="1"/>
    </xf>
    <xf numFmtId="0" fontId="0" fillId="0" borderId="34" xfId="0" applyBorder="1" applyAlignment="1">
      <alignment vertical="top"/>
    </xf>
    <xf numFmtId="0" fontId="2" fillId="5" borderId="9" xfId="0" applyFont="1" applyFill="1" applyBorder="1" applyAlignment="1">
      <alignment horizontal="left" vertical="top"/>
    </xf>
    <xf numFmtId="17" fontId="12" fillId="0" borderId="23" xfId="0" quotePrefix="1" applyNumberFormat="1" applyFont="1" applyBorder="1" applyAlignment="1">
      <alignment vertical="top"/>
    </xf>
    <xf numFmtId="0" fontId="12" fillId="0" borderId="23" xfId="0" quotePrefix="1" applyFont="1" applyBorder="1" applyAlignment="1">
      <alignment vertical="top" wrapText="1"/>
    </xf>
    <xf numFmtId="0" fontId="12" fillId="0" borderId="24" xfId="0" quotePrefix="1" applyFont="1" applyBorder="1" applyAlignment="1">
      <alignment horizontal="left" vertical="top" wrapText="1"/>
    </xf>
    <xf numFmtId="0" fontId="16" fillId="0" borderId="23" xfId="0" applyFont="1" applyBorder="1" applyAlignment="1">
      <alignment vertical="top" wrapText="1"/>
    </xf>
    <xf numFmtId="0" fontId="13" fillId="0" borderId="24" xfId="0" applyFont="1" applyBorder="1" applyAlignment="1">
      <alignment horizontal="left" vertical="top" wrapText="1"/>
    </xf>
    <xf numFmtId="0" fontId="12" fillId="0" borderId="23" xfId="0" applyFont="1" applyBorder="1" applyAlignment="1">
      <alignment vertical="top" wrapText="1"/>
    </xf>
    <xf numFmtId="0" fontId="2" fillId="0" borderId="23" xfId="0" applyFont="1" applyBorder="1" applyAlignment="1">
      <alignment vertical="top" wrapText="1"/>
    </xf>
    <xf numFmtId="0" fontId="12" fillId="0" borderId="52" xfId="0" quotePrefix="1" applyFont="1" applyBorder="1" applyAlignment="1">
      <alignment horizontal="left" vertical="top"/>
    </xf>
    <xf numFmtId="0" fontId="0" fillId="0" borderId="42" xfId="0" quotePrefix="1" applyBorder="1" applyAlignment="1">
      <alignment vertical="top" wrapText="1"/>
    </xf>
    <xf numFmtId="0" fontId="24" fillId="0" borderId="0" xfId="0" applyFont="1"/>
    <xf numFmtId="0" fontId="13" fillId="0" borderId="0" xfId="0" applyFont="1"/>
    <xf numFmtId="0" fontId="0" fillId="0" borderId="10" xfId="0" quotePrefix="1" applyBorder="1" applyAlignment="1">
      <alignment vertical="top" wrapText="1"/>
    </xf>
    <xf numFmtId="0" fontId="0" fillId="0" borderId="10" xfId="0" quotePrefix="1" applyBorder="1" applyAlignment="1">
      <alignment horizontal="left" vertical="top"/>
    </xf>
    <xf numFmtId="0" fontId="13" fillId="0" borderId="10" xfId="0" quotePrefix="1" applyFont="1" applyBorder="1" applyAlignment="1">
      <alignment horizontal="left" vertical="top"/>
    </xf>
    <xf numFmtId="0" fontId="13" fillId="0" borderId="33" xfId="0" applyFont="1" applyBorder="1" applyAlignment="1">
      <alignment horizontal="left" vertical="top" wrapText="1"/>
    </xf>
    <xf numFmtId="0" fontId="13" fillId="0" borderId="33" xfId="0" applyFont="1" applyBorder="1" applyAlignment="1">
      <alignment vertical="top"/>
    </xf>
    <xf numFmtId="0" fontId="13" fillId="0" borderId="23" xfId="0" applyFont="1" applyBorder="1" applyAlignment="1">
      <alignment vertical="top"/>
    </xf>
    <xf numFmtId="6" fontId="13" fillId="0" borderId="10" xfId="0" applyNumberFormat="1" applyFont="1" applyBorder="1" applyAlignment="1">
      <alignment horizontal="left" vertical="top" wrapText="1"/>
    </xf>
    <xf numFmtId="6" fontId="12" fillId="0" borderId="24" xfId="0" applyNumberFormat="1" applyFont="1" applyBorder="1" applyAlignment="1">
      <alignment horizontal="left" vertical="top" wrapText="1"/>
    </xf>
    <xf numFmtId="6" fontId="13" fillId="0" borderId="23" xfId="0" applyNumberFormat="1" applyFont="1" applyBorder="1" applyAlignment="1">
      <alignment horizontal="left" vertical="top" wrapText="1"/>
    </xf>
    <xf numFmtId="0" fontId="13" fillId="0" borderId="23" xfId="0" applyFont="1" applyBorder="1" applyAlignment="1">
      <alignment horizontal="left" vertical="top"/>
    </xf>
    <xf numFmtId="0" fontId="12" fillId="0" borderId="16" xfId="0" applyFont="1" applyBorder="1" applyAlignment="1">
      <alignment vertical="top"/>
    </xf>
    <xf numFmtId="0" fontId="13" fillId="0" borderId="23" xfId="0" applyFont="1" applyBorder="1" applyAlignment="1">
      <alignment horizontal="left" vertical="top" wrapText="1"/>
    </xf>
    <xf numFmtId="0" fontId="0" fillId="0" borderId="10" xfId="0" applyBorder="1" applyAlignment="1">
      <alignment horizontal="left" vertical="top" wrapText="1"/>
    </xf>
    <xf numFmtId="0" fontId="13" fillId="0" borderId="10" xfId="0" applyFont="1" applyBorder="1" applyAlignment="1">
      <alignment horizontal="left" vertical="top" wrapText="1"/>
    </xf>
    <xf numFmtId="0" fontId="0" fillId="0" borderId="23" xfId="0" applyBorder="1" applyAlignment="1">
      <alignment horizontal="left" vertical="top" wrapText="1"/>
    </xf>
    <xf numFmtId="0" fontId="13" fillId="0" borderId="24" xfId="0" applyFont="1" applyBorder="1" applyAlignment="1">
      <alignment vertical="top" wrapText="1"/>
    </xf>
    <xf numFmtId="6" fontId="13" fillId="13" borderId="33" xfId="0" applyNumberFormat="1" applyFont="1" applyFill="1" applyBorder="1" applyAlignment="1">
      <alignment horizontal="left" vertical="top" wrapText="1"/>
    </xf>
    <xf numFmtId="0" fontId="25" fillId="0" borderId="0" xfId="4"/>
    <xf numFmtId="0" fontId="26" fillId="0" borderId="0" xfId="0" applyFont="1" applyAlignment="1">
      <alignment horizontal="left" vertical="top"/>
    </xf>
    <xf numFmtId="0" fontId="2" fillId="0" borderId="0" xfId="0" applyFont="1"/>
    <xf numFmtId="0" fontId="16" fillId="5" borderId="53" xfId="0" applyFont="1" applyFill="1" applyBorder="1"/>
    <xf numFmtId="0" fontId="27" fillId="0" borderId="10" xfId="5" applyBorder="1" applyAlignment="1" applyProtection="1"/>
    <xf numFmtId="0" fontId="18" fillId="0" borderId="10" xfId="0" applyFont="1" applyBorder="1" applyAlignment="1">
      <alignment horizontal="left" vertical="center"/>
    </xf>
    <xf numFmtId="0" fontId="18" fillId="0" borderId="10" xfId="0" applyFont="1" applyBorder="1" applyAlignment="1">
      <alignment vertical="center" readingOrder="1"/>
    </xf>
    <xf numFmtId="0" fontId="4" fillId="0" borderId="0" xfId="2" applyFont="1" applyAlignment="1">
      <alignment horizontal="center"/>
    </xf>
    <xf numFmtId="0" fontId="21" fillId="2" borderId="6"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5" fillId="2" borderId="0" xfId="1" applyFont="1" applyFill="1" applyAlignment="1">
      <alignment horizontal="center" vertical="center" wrapText="1"/>
    </xf>
    <xf numFmtId="0" fontId="6" fillId="2" borderId="0" xfId="1" applyFont="1" applyFill="1" applyAlignment="1">
      <alignment horizontal="center" vertical="center" wrapText="1"/>
    </xf>
    <xf numFmtId="0" fontId="3" fillId="2" borderId="0" xfId="1" applyFill="1"/>
    <xf numFmtId="0" fontId="8" fillId="2" borderId="0" xfId="1" applyFont="1" applyFill="1" applyAlignment="1">
      <alignment horizontal="center" vertical="center"/>
    </xf>
    <xf numFmtId="0" fontId="5" fillId="2" borderId="0" xfId="1" applyFont="1" applyFill="1" applyAlignment="1">
      <alignment horizontal="left" vertical="center"/>
    </xf>
    <xf numFmtId="0" fontId="9" fillId="2" borderId="1" xfId="1" applyFont="1" applyFill="1" applyBorder="1" applyAlignment="1">
      <alignment horizontal="left" vertical="top" wrapText="1"/>
    </xf>
    <xf numFmtId="0" fontId="9" fillId="2" borderId="2" xfId="1" applyFont="1" applyFill="1" applyBorder="1" applyAlignment="1">
      <alignment horizontal="left" vertical="top" wrapText="1"/>
    </xf>
    <xf numFmtId="0" fontId="9" fillId="2" borderId="3" xfId="1" applyFont="1" applyFill="1" applyBorder="1" applyAlignment="1">
      <alignment horizontal="left" vertical="top" wrapText="1"/>
    </xf>
    <xf numFmtId="0" fontId="9" fillId="2" borderId="4" xfId="1" applyFont="1" applyFill="1" applyBorder="1" applyAlignment="1">
      <alignment horizontal="left" vertical="top" wrapText="1"/>
    </xf>
    <xf numFmtId="0" fontId="9" fillId="2" borderId="0" xfId="1" applyFont="1" applyFill="1" applyAlignment="1">
      <alignment horizontal="left" vertical="top" wrapText="1"/>
    </xf>
    <xf numFmtId="0" fontId="9" fillId="2" borderId="5" xfId="1" applyFont="1" applyFill="1" applyBorder="1" applyAlignment="1">
      <alignment horizontal="left" vertical="top" wrapText="1"/>
    </xf>
    <xf numFmtId="0" fontId="11" fillId="2" borderId="0" xfId="0" applyFont="1" applyFill="1" applyAlignment="1">
      <alignment horizontal="left" vertical="top"/>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10" fontId="13" fillId="0" borderId="13" xfId="0" applyNumberFormat="1" applyFont="1" applyBorder="1" applyAlignment="1">
      <alignment horizontal="center"/>
    </xf>
    <xf numFmtId="0" fontId="13" fillId="0" borderId="26" xfId="0" applyFont="1" applyBorder="1" applyAlignment="1">
      <alignment horizontal="center"/>
    </xf>
    <xf numFmtId="0" fontId="13" fillId="0" borderId="14" xfId="0" applyFont="1" applyBorder="1" applyAlignment="1">
      <alignment horizontal="center"/>
    </xf>
    <xf numFmtId="0" fontId="0" fillId="0" borderId="15" xfId="0" applyBorder="1" applyAlignment="1">
      <alignment horizontal="center"/>
    </xf>
    <xf numFmtId="0" fontId="0" fillId="0" borderId="28" xfId="0" applyBorder="1" applyAlignment="1">
      <alignment horizontal="center"/>
    </xf>
    <xf numFmtId="0" fontId="0" fillId="0" borderId="16" xfId="0" applyBorder="1" applyAlignment="1">
      <alignment horizontal="center"/>
    </xf>
    <xf numFmtId="164" fontId="0" fillId="0" borderId="15" xfId="0" applyNumberFormat="1" applyBorder="1" applyAlignment="1">
      <alignment horizontal="center"/>
    </xf>
    <xf numFmtId="164" fontId="0" fillId="0" borderId="28" xfId="0" applyNumberFormat="1" applyBorder="1" applyAlignment="1">
      <alignment horizontal="center"/>
    </xf>
    <xf numFmtId="164" fontId="0" fillId="0" borderId="16" xfId="0" applyNumberFormat="1" applyBorder="1" applyAlignment="1">
      <alignment horizontal="center"/>
    </xf>
    <xf numFmtId="9" fontId="0" fillId="2" borderId="15" xfId="3" applyFont="1" applyFill="1" applyBorder="1" applyAlignment="1">
      <alignment horizontal="center"/>
    </xf>
    <xf numFmtId="9" fontId="0" fillId="2" borderId="28" xfId="3" applyFont="1" applyFill="1" applyBorder="1" applyAlignment="1">
      <alignment horizontal="center"/>
    </xf>
    <xf numFmtId="9" fontId="0" fillId="2" borderId="16" xfId="3" applyFont="1" applyFill="1" applyBorder="1" applyAlignment="1">
      <alignment horizontal="center"/>
    </xf>
    <xf numFmtId="0" fontId="2" fillId="5" borderId="35" xfId="0" applyFont="1" applyFill="1" applyBorder="1" applyAlignment="1">
      <alignment horizontal="center"/>
    </xf>
    <xf numFmtId="0" fontId="2" fillId="5" borderId="26" xfId="0" applyFont="1" applyFill="1" applyBorder="1" applyAlignment="1">
      <alignment horizontal="center"/>
    </xf>
    <xf numFmtId="0" fontId="2" fillId="5" borderId="36" xfId="0" applyFont="1" applyFill="1" applyBorder="1" applyAlignment="1">
      <alignment horizontal="center"/>
    </xf>
    <xf numFmtId="0" fontId="0" fillId="0" borderId="17" xfId="0" applyBorder="1" applyAlignment="1">
      <alignment horizontal="center"/>
    </xf>
    <xf numFmtId="0" fontId="0" fillId="0" borderId="27" xfId="0" applyBorder="1" applyAlignment="1">
      <alignment horizontal="center"/>
    </xf>
    <xf numFmtId="0" fontId="0" fillId="0" borderId="18" xfId="0" applyBorder="1" applyAlignment="1">
      <alignment horizontal="center"/>
    </xf>
    <xf numFmtId="2" fontId="12" fillId="0" borderId="15" xfId="0" applyNumberFormat="1" applyFont="1" applyBorder="1" applyAlignment="1">
      <alignment horizontal="center"/>
    </xf>
    <xf numFmtId="2" fontId="12" fillId="0" borderId="28" xfId="0" applyNumberFormat="1" applyFont="1" applyBorder="1" applyAlignment="1">
      <alignment horizontal="center"/>
    </xf>
    <xf numFmtId="2" fontId="12" fillId="0" borderId="16" xfId="0" applyNumberFormat="1" applyFont="1" applyBorder="1" applyAlignment="1">
      <alignment horizontal="center"/>
    </xf>
    <xf numFmtId="40" fontId="12" fillId="0" borderId="15" xfId="0" applyNumberFormat="1" applyFont="1" applyBorder="1" applyAlignment="1">
      <alignment horizontal="center"/>
    </xf>
    <xf numFmtId="40" fontId="12" fillId="0" borderId="28" xfId="0" applyNumberFormat="1" applyFont="1" applyBorder="1" applyAlignment="1">
      <alignment horizontal="center"/>
    </xf>
    <xf numFmtId="40" fontId="12" fillId="0" borderId="16" xfId="0" applyNumberFormat="1" applyFont="1" applyBorder="1" applyAlignment="1">
      <alignment horizontal="center"/>
    </xf>
    <xf numFmtId="10" fontId="0" fillId="0" borderId="13" xfId="0" applyNumberFormat="1" applyBorder="1" applyAlignment="1">
      <alignment horizontal="center"/>
    </xf>
    <xf numFmtId="0" fontId="0" fillId="0" borderId="26" xfId="0" applyBorder="1" applyAlignment="1">
      <alignment horizontal="center"/>
    </xf>
    <xf numFmtId="0" fontId="0" fillId="0" borderId="14" xfId="0" applyBorder="1" applyAlignment="1">
      <alignment horizontal="center"/>
    </xf>
    <xf numFmtId="6" fontId="0" fillId="0" borderId="15" xfId="0" applyNumberFormat="1" applyBorder="1" applyAlignment="1">
      <alignment horizontal="center"/>
    </xf>
    <xf numFmtId="6" fontId="0" fillId="0" borderId="28" xfId="0" applyNumberFormat="1" applyBorder="1" applyAlignment="1">
      <alignment horizontal="center"/>
    </xf>
    <xf numFmtId="40" fontId="13" fillId="0" borderId="15" xfId="0" applyNumberFormat="1" applyFont="1" applyBorder="1" applyAlignment="1">
      <alignment horizontal="center"/>
    </xf>
    <xf numFmtId="40" fontId="13" fillId="0" borderId="28" xfId="0" applyNumberFormat="1" applyFont="1" applyBorder="1" applyAlignment="1">
      <alignment horizontal="center"/>
    </xf>
    <xf numFmtId="40" fontId="13" fillId="0" borderId="16" xfId="0" applyNumberFormat="1" applyFont="1" applyBorder="1" applyAlignment="1">
      <alignment horizontal="center"/>
    </xf>
    <xf numFmtId="0" fontId="0" fillId="0" borderId="13" xfId="0" applyBorder="1" applyAlignment="1">
      <alignment horizontal="center" vertical="top"/>
    </xf>
    <xf numFmtId="0" fontId="0" fillId="0" borderId="26" xfId="0" applyBorder="1" applyAlignment="1">
      <alignment horizontal="center" vertical="top"/>
    </xf>
    <xf numFmtId="0" fontId="0" fillId="0" borderId="14" xfId="0" applyBorder="1" applyAlignment="1">
      <alignment horizontal="center" vertical="top"/>
    </xf>
    <xf numFmtId="0" fontId="0" fillId="0" borderId="29" xfId="0" applyBorder="1" applyAlignment="1">
      <alignment horizontal="center"/>
    </xf>
    <xf numFmtId="0" fontId="0" fillId="0" borderId="40" xfId="0" applyBorder="1" applyAlignment="1">
      <alignment horizontal="center"/>
    </xf>
    <xf numFmtId="0" fontId="0" fillId="0" borderId="39" xfId="0" applyBorder="1" applyAlignment="1">
      <alignment horizontal="center"/>
    </xf>
    <xf numFmtId="6" fontId="13" fillId="0" borderId="15" xfId="0" applyNumberFormat="1" applyFont="1" applyBorder="1" applyAlignment="1">
      <alignment horizontal="center"/>
    </xf>
    <xf numFmtId="6" fontId="13" fillId="0" borderId="28" xfId="0" applyNumberFormat="1" applyFont="1" applyBorder="1" applyAlignment="1">
      <alignment horizontal="center"/>
    </xf>
    <xf numFmtId="0" fontId="13" fillId="0" borderId="16" xfId="0" applyFont="1" applyBorder="1" applyAlignment="1">
      <alignment horizontal="center"/>
    </xf>
    <xf numFmtId="0" fontId="0" fillId="0" borderId="19" xfId="0" quotePrefix="1" applyBorder="1" applyAlignment="1">
      <alignment horizontal="center" vertical="top" wrapText="1"/>
    </xf>
    <xf numFmtId="0" fontId="0" fillId="0" borderId="20" xfId="0" quotePrefix="1" applyBorder="1" applyAlignment="1">
      <alignment horizontal="center" vertical="top" wrapText="1"/>
    </xf>
    <xf numFmtId="0" fontId="0" fillId="0" borderId="21" xfId="0" applyBorder="1" applyAlignment="1">
      <alignment horizontal="center" vertical="top" wrapText="1"/>
    </xf>
    <xf numFmtId="0" fontId="12" fillId="0" borderId="19" xfId="0" applyFont="1" applyBorder="1" applyAlignment="1">
      <alignment horizontal="center" vertical="top"/>
    </xf>
    <xf numFmtId="0" fontId="12" fillId="0" borderId="20" xfId="0" applyFont="1" applyBorder="1" applyAlignment="1">
      <alignment horizontal="center" vertical="top"/>
    </xf>
    <xf numFmtId="0" fontId="12" fillId="0" borderId="21" xfId="0" applyFont="1" applyBorder="1" applyAlignment="1">
      <alignment horizontal="center" vertical="top"/>
    </xf>
    <xf numFmtId="10" fontId="0" fillId="0" borderId="26" xfId="0" applyNumberFormat="1" applyBorder="1" applyAlignment="1">
      <alignment horizontal="center"/>
    </xf>
    <xf numFmtId="10" fontId="0" fillId="0" borderId="19" xfId="0" applyNumberFormat="1" applyBorder="1" applyAlignment="1">
      <alignment horizontal="center"/>
    </xf>
    <xf numFmtId="10" fontId="0" fillId="0" borderId="20" xfId="0" applyNumberFormat="1" applyBorder="1" applyAlignment="1">
      <alignment horizontal="center"/>
    </xf>
    <xf numFmtId="0" fontId="0" fillId="0" borderId="21" xfId="0" applyBorder="1" applyAlignment="1">
      <alignment horizontal="center"/>
    </xf>
    <xf numFmtId="0" fontId="2" fillId="3" borderId="0" xfId="0" applyFont="1" applyFill="1" applyAlignment="1">
      <alignment horizontal="left" vertical="top" wrapText="1"/>
    </xf>
    <xf numFmtId="0" fontId="2" fillId="5" borderId="13" xfId="0" applyFont="1" applyFill="1" applyBorder="1" applyAlignment="1">
      <alignment horizontal="center"/>
    </xf>
    <xf numFmtId="0" fontId="2" fillId="5" borderId="14" xfId="0" applyFont="1" applyFill="1" applyBorder="1" applyAlignment="1">
      <alignment horizontal="center"/>
    </xf>
    <xf numFmtId="0" fontId="0" fillId="0" borderId="11" xfId="0" applyBorder="1" applyAlignment="1">
      <alignment horizontal="center"/>
    </xf>
    <xf numFmtId="9" fontId="0" fillId="0" borderId="15" xfId="0" applyNumberFormat="1" applyBorder="1" applyAlignment="1">
      <alignment horizontal="center"/>
    </xf>
    <xf numFmtId="40" fontId="0" fillId="0" borderId="15" xfId="0" applyNumberFormat="1" applyBorder="1" applyAlignment="1">
      <alignment horizontal="center"/>
    </xf>
    <xf numFmtId="40" fontId="0" fillId="0" borderId="28" xfId="0" applyNumberFormat="1" applyBorder="1" applyAlignment="1">
      <alignment horizontal="center"/>
    </xf>
    <xf numFmtId="40" fontId="0" fillId="0" borderId="16" xfId="0" applyNumberFormat="1" applyBorder="1" applyAlignment="1">
      <alignment horizontal="center"/>
    </xf>
    <xf numFmtId="2" fontId="13" fillId="0" borderId="15" xfId="0" applyNumberFormat="1" applyFont="1" applyBorder="1" applyAlignment="1">
      <alignment horizontal="center"/>
    </xf>
    <xf numFmtId="2" fontId="13" fillId="0" borderId="28" xfId="0" applyNumberFormat="1" applyFont="1" applyBorder="1" applyAlignment="1">
      <alignment horizontal="center"/>
    </xf>
    <xf numFmtId="2" fontId="13" fillId="0" borderId="16" xfId="0" applyNumberFormat="1" applyFont="1" applyBorder="1" applyAlignment="1">
      <alignment horizontal="center"/>
    </xf>
    <xf numFmtId="9" fontId="12" fillId="2" borderId="15" xfId="3" applyFont="1" applyFill="1" applyBorder="1" applyAlignment="1">
      <alignment horizontal="center"/>
    </xf>
    <xf numFmtId="9" fontId="12" fillId="2" borderId="28" xfId="3" applyFont="1" applyFill="1" applyBorder="1" applyAlignment="1">
      <alignment horizontal="center"/>
    </xf>
    <xf numFmtId="9" fontId="12" fillId="2" borderId="16" xfId="3" applyFont="1" applyFill="1" applyBorder="1" applyAlignment="1">
      <alignment horizontal="center"/>
    </xf>
    <xf numFmtId="0" fontId="0" fillId="0" borderId="10" xfId="0" applyBorder="1" applyAlignment="1">
      <alignment horizontal="center"/>
    </xf>
    <xf numFmtId="9" fontId="12" fillId="0" borderId="15" xfId="0" applyNumberFormat="1" applyFont="1" applyBorder="1" applyAlignment="1">
      <alignment horizontal="center"/>
    </xf>
    <xf numFmtId="0" fontId="12" fillId="0" borderId="28" xfId="0" applyFont="1" applyBorder="1" applyAlignment="1">
      <alignment horizontal="center"/>
    </xf>
    <xf numFmtId="0" fontId="12" fillId="0" borderId="16" xfId="0" applyFont="1" applyBorder="1" applyAlignment="1">
      <alignment horizontal="center"/>
    </xf>
    <xf numFmtId="0" fontId="2" fillId="5" borderId="20" xfId="0" applyFont="1" applyFill="1" applyBorder="1" applyAlignment="1">
      <alignment horizontal="center"/>
    </xf>
    <xf numFmtId="9" fontId="13" fillId="0" borderId="15" xfId="0" applyNumberFormat="1" applyFont="1" applyBorder="1" applyAlignment="1">
      <alignment horizontal="center"/>
    </xf>
    <xf numFmtId="0" fontId="13" fillId="0" borderId="28" xfId="0" applyFont="1" applyBorder="1" applyAlignment="1">
      <alignment horizontal="center"/>
    </xf>
    <xf numFmtId="9" fontId="0" fillId="0" borderId="28" xfId="0" applyNumberFormat="1" applyBorder="1" applyAlignment="1">
      <alignment horizontal="center"/>
    </xf>
    <xf numFmtId="9" fontId="0" fillId="0" borderId="16" xfId="0" applyNumberFormat="1" applyBorder="1" applyAlignment="1">
      <alignment horizontal="center"/>
    </xf>
    <xf numFmtId="0" fontId="13" fillId="0" borderId="15" xfId="0" applyFont="1" applyBorder="1" applyAlignment="1">
      <alignment horizontal="center"/>
    </xf>
    <xf numFmtId="9" fontId="12" fillId="0" borderId="28" xfId="0" applyNumberFormat="1" applyFont="1" applyBorder="1" applyAlignment="1">
      <alignment horizontal="center"/>
    </xf>
    <xf numFmtId="9" fontId="12" fillId="0" borderId="16" xfId="0" applyNumberFormat="1" applyFont="1" applyBorder="1" applyAlignment="1">
      <alignment horizontal="center"/>
    </xf>
    <xf numFmtId="6" fontId="13" fillId="0" borderId="16" xfId="0" applyNumberFormat="1" applyFont="1" applyBorder="1" applyAlignment="1">
      <alignment horizontal="center"/>
    </xf>
    <xf numFmtId="0" fontId="16" fillId="5" borderId="13" xfId="0" applyFont="1" applyFill="1" applyBorder="1" applyAlignment="1">
      <alignment horizontal="center"/>
    </xf>
    <xf numFmtId="0" fontId="16" fillId="5" borderId="26" xfId="0" applyFont="1" applyFill="1" applyBorder="1" applyAlignment="1">
      <alignment horizontal="center"/>
    </xf>
    <xf numFmtId="0" fontId="16" fillId="5" borderId="14" xfId="0" applyFont="1" applyFill="1" applyBorder="1" applyAlignment="1">
      <alignment horizontal="center"/>
    </xf>
    <xf numFmtId="0" fontId="13" fillId="0" borderId="19" xfId="0" quotePrefix="1" applyFont="1" applyBorder="1" applyAlignment="1">
      <alignment horizontal="center" vertical="top" wrapText="1"/>
    </xf>
    <xf numFmtId="0" fontId="13" fillId="0" borderId="20" xfId="0" quotePrefix="1" applyFont="1" applyBorder="1" applyAlignment="1">
      <alignment horizontal="center" vertical="top" wrapText="1"/>
    </xf>
    <xf numFmtId="0" fontId="13" fillId="0" borderId="21" xfId="0" applyFont="1" applyBorder="1" applyAlignment="1">
      <alignment horizontal="center" vertical="top" wrapText="1"/>
    </xf>
    <xf numFmtId="0" fontId="16" fillId="5" borderId="35" xfId="0" applyFont="1" applyFill="1" applyBorder="1" applyAlignment="1">
      <alignment horizontal="center"/>
    </xf>
    <xf numFmtId="0" fontId="16" fillId="5" borderId="36" xfId="0" applyFont="1" applyFill="1" applyBorder="1" applyAlignment="1">
      <alignment horizontal="center"/>
    </xf>
    <xf numFmtId="9" fontId="13" fillId="0" borderId="28" xfId="0" applyNumberFormat="1" applyFont="1" applyBorder="1" applyAlignment="1">
      <alignment horizontal="center"/>
    </xf>
    <xf numFmtId="9" fontId="13" fillId="0" borderId="16" xfId="0" applyNumberFormat="1" applyFont="1" applyBorder="1" applyAlignment="1">
      <alignment horizontal="center"/>
    </xf>
    <xf numFmtId="0" fontId="2" fillId="5" borderId="41" xfId="0" applyFont="1" applyFill="1" applyBorder="1" applyAlignment="1">
      <alignment horizontal="center"/>
    </xf>
    <xf numFmtId="165" fontId="13" fillId="0" borderId="15" xfId="0" applyNumberFormat="1" applyFont="1" applyBorder="1" applyAlignment="1">
      <alignment horizontal="center"/>
    </xf>
    <xf numFmtId="165" fontId="13" fillId="0" borderId="28" xfId="0" applyNumberFormat="1" applyFont="1" applyBorder="1" applyAlignment="1">
      <alignment horizontal="center"/>
    </xf>
    <xf numFmtId="165" fontId="13" fillId="0" borderId="16" xfId="0" applyNumberFormat="1" applyFont="1" applyBorder="1" applyAlignment="1">
      <alignment horizontal="center"/>
    </xf>
    <xf numFmtId="0" fontId="16" fillId="5" borderId="41" xfId="0" applyFont="1" applyFill="1" applyBorder="1" applyAlignment="1">
      <alignment horizontal="center"/>
    </xf>
    <xf numFmtId="0" fontId="13" fillId="0" borderId="17" xfId="0" applyFont="1" applyBorder="1" applyAlignment="1">
      <alignment horizontal="center"/>
    </xf>
    <xf numFmtId="0" fontId="13" fillId="0" borderId="27" xfId="0" applyFont="1" applyBorder="1" applyAlignment="1">
      <alignment horizontal="center"/>
    </xf>
    <xf numFmtId="0" fontId="13" fillId="0" borderId="18" xfId="0" applyFont="1" applyBorder="1" applyAlignment="1">
      <alignment horizontal="center"/>
    </xf>
    <xf numFmtId="0" fontId="16" fillId="5" borderId="20" xfId="0" applyFont="1" applyFill="1" applyBorder="1" applyAlignment="1">
      <alignment horizontal="center"/>
    </xf>
    <xf numFmtId="6" fontId="0" fillId="0" borderId="16" xfId="0" applyNumberFormat="1" applyBorder="1" applyAlignment="1">
      <alignment horizontal="center"/>
    </xf>
    <xf numFmtId="0" fontId="13" fillId="0" borderId="13" xfId="0" quotePrefix="1" applyFont="1" applyBorder="1" applyAlignment="1">
      <alignment horizontal="center" vertical="top" wrapText="1"/>
    </xf>
    <xf numFmtId="0" fontId="13" fillId="0" borderId="26" xfId="0" quotePrefix="1" applyFont="1" applyBorder="1" applyAlignment="1">
      <alignment horizontal="center" vertical="top" wrapText="1"/>
    </xf>
    <xf numFmtId="0" fontId="13" fillId="0" borderId="14" xfId="0" quotePrefix="1" applyFont="1" applyBorder="1" applyAlignment="1">
      <alignment horizontal="center" vertical="top" wrapText="1"/>
    </xf>
    <xf numFmtId="0" fontId="12" fillId="0" borderId="13" xfId="0" applyFont="1" applyBorder="1" applyAlignment="1">
      <alignment horizontal="center" vertical="top"/>
    </xf>
    <xf numFmtId="0" fontId="12" fillId="0" borderId="26" xfId="0" applyFont="1" applyBorder="1" applyAlignment="1">
      <alignment horizontal="center" vertical="top"/>
    </xf>
    <xf numFmtId="0" fontId="12" fillId="0" borderId="14" xfId="0" applyFont="1" applyBorder="1" applyAlignment="1">
      <alignment horizontal="center" vertical="top"/>
    </xf>
    <xf numFmtId="10" fontId="0" fillId="0" borderId="14" xfId="0" applyNumberFormat="1" applyBorder="1" applyAlignment="1">
      <alignment horizontal="center"/>
    </xf>
    <xf numFmtId="9" fontId="13" fillId="2" borderId="15" xfId="3" applyFont="1" applyFill="1" applyBorder="1" applyAlignment="1">
      <alignment horizontal="center"/>
    </xf>
    <xf numFmtId="9" fontId="13" fillId="2" borderId="28" xfId="3" applyFont="1" applyFill="1" applyBorder="1" applyAlignment="1">
      <alignment horizontal="center"/>
    </xf>
    <xf numFmtId="9" fontId="13" fillId="2" borderId="16" xfId="3" applyFont="1" applyFill="1" applyBorder="1" applyAlignment="1">
      <alignment horizontal="center"/>
    </xf>
    <xf numFmtId="0" fontId="16" fillId="5" borderId="29" xfId="0" applyFont="1" applyFill="1" applyBorder="1" applyAlignment="1">
      <alignment horizontal="center"/>
    </xf>
    <xf numFmtId="0" fontId="16" fillId="5" borderId="40" xfId="0" applyFont="1" applyFill="1" applyBorder="1" applyAlignment="1">
      <alignment horizontal="center"/>
    </xf>
    <xf numFmtId="0" fontId="16" fillId="5" borderId="39" xfId="0" applyFont="1" applyFill="1" applyBorder="1" applyAlignment="1">
      <alignment horizontal="center"/>
    </xf>
    <xf numFmtId="10" fontId="13" fillId="0" borderId="26" xfId="0" applyNumberFormat="1" applyFont="1" applyBorder="1" applyAlignment="1">
      <alignment horizontal="center"/>
    </xf>
    <xf numFmtId="0" fontId="13" fillId="0" borderId="29" xfId="0" applyFont="1" applyBorder="1" applyAlignment="1">
      <alignment horizontal="center"/>
    </xf>
    <xf numFmtId="0" fontId="13" fillId="0" borderId="40" xfId="0" applyFont="1" applyBorder="1" applyAlignment="1">
      <alignment horizontal="center"/>
    </xf>
    <xf numFmtId="0" fontId="13" fillId="0" borderId="39" xfId="0" applyFont="1" applyBorder="1" applyAlignment="1">
      <alignment horizontal="center"/>
    </xf>
    <xf numFmtId="0" fontId="2" fillId="5" borderId="29" xfId="0" applyFont="1" applyFill="1" applyBorder="1" applyAlignment="1">
      <alignment horizontal="center"/>
    </xf>
    <xf numFmtId="0" fontId="2" fillId="5" borderId="40" xfId="0" applyFont="1" applyFill="1" applyBorder="1" applyAlignment="1">
      <alignment horizontal="center"/>
    </xf>
    <xf numFmtId="0" fontId="2" fillId="5" borderId="39" xfId="0" applyFont="1" applyFill="1" applyBorder="1" applyAlignment="1">
      <alignment horizontal="center"/>
    </xf>
    <xf numFmtId="10" fontId="15" fillId="0" borderId="13" xfId="0" applyNumberFormat="1" applyFont="1" applyBorder="1" applyAlignment="1">
      <alignment horizontal="center"/>
    </xf>
    <xf numFmtId="10" fontId="15" fillId="0" borderId="26" xfId="0" applyNumberFormat="1" applyFont="1" applyBorder="1" applyAlignment="1">
      <alignment horizontal="center"/>
    </xf>
    <xf numFmtId="10" fontId="15" fillId="0" borderId="14" xfId="0" applyNumberFormat="1" applyFont="1" applyBorder="1" applyAlignment="1">
      <alignment horizontal="center"/>
    </xf>
    <xf numFmtId="0" fontId="13" fillId="0" borderId="13" xfId="0" applyFont="1" applyBorder="1" applyAlignment="1">
      <alignment horizontal="center"/>
    </xf>
    <xf numFmtId="0" fontId="13" fillId="0" borderId="36" xfId="0" applyFont="1" applyBorder="1" applyAlignment="1">
      <alignment horizontal="center"/>
    </xf>
    <xf numFmtId="0" fontId="16" fillId="5" borderId="32" xfId="0" applyFont="1" applyFill="1" applyBorder="1" applyAlignment="1">
      <alignment horizontal="center"/>
    </xf>
    <xf numFmtId="0" fontId="16" fillId="5" borderId="27" xfId="0" applyFont="1" applyFill="1" applyBorder="1" applyAlignment="1">
      <alignment horizontal="center"/>
    </xf>
    <xf numFmtId="0" fontId="16" fillId="5" borderId="18" xfId="0" applyFont="1" applyFill="1" applyBorder="1" applyAlignment="1">
      <alignment horizontal="center"/>
    </xf>
    <xf numFmtId="0" fontId="0" fillId="0" borderId="33" xfId="0" applyBorder="1" applyAlignment="1">
      <alignment horizontal="center"/>
    </xf>
    <xf numFmtId="2" fontId="12" fillId="0" borderId="33" xfId="0" applyNumberFormat="1" applyFont="1" applyBorder="1" applyAlignment="1">
      <alignment horizontal="center"/>
    </xf>
    <xf numFmtId="0" fontId="12" fillId="0" borderId="33" xfId="0" applyFont="1" applyBorder="1" applyAlignment="1">
      <alignment horizontal="center"/>
    </xf>
    <xf numFmtId="6" fontId="0" fillId="0" borderId="33" xfId="0" applyNumberFormat="1" applyBorder="1" applyAlignment="1">
      <alignment horizontal="center"/>
    </xf>
    <xf numFmtId="9" fontId="0" fillId="0" borderId="33" xfId="0" applyNumberFormat="1" applyBorder="1" applyAlignment="1">
      <alignment horizontal="center"/>
    </xf>
    <xf numFmtId="2" fontId="0" fillId="0" borderId="15" xfId="0" applyNumberFormat="1" applyBorder="1" applyAlignment="1">
      <alignment horizontal="center"/>
    </xf>
    <xf numFmtId="2" fontId="0" fillId="0" borderId="28" xfId="0" applyNumberFormat="1" applyBorder="1" applyAlignment="1">
      <alignment horizontal="center"/>
    </xf>
    <xf numFmtId="0" fontId="12" fillId="0" borderId="35" xfId="0" applyFont="1" applyBorder="1" applyAlignment="1">
      <alignment horizontal="center"/>
    </xf>
    <xf numFmtId="0" fontId="12" fillId="0" borderId="26" xfId="0" applyFont="1" applyBorder="1" applyAlignment="1">
      <alignment horizontal="center"/>
    </xf>
    <xf numFmtId="10" fontId="13" fillId="0" borderId="35" xfId="0" applyNumberFormat="1" applyFont="1" applyBorder="1" applyAlignment="1">
      <alignment horizontal="center"/>
    </xf>
    <xf numFmtId="0" fontId="16" fillId="5" borderId="17" xfId="0" applyFont="1" applyFill="1" applyBorder="1" applyAlignment="1">
      <alignment horizontal="center"/>
    </xf>
    <xf numFmtId="10" fontId="13" fillId="0" borderId="34" xfId="0" applyNumberFormat="1" applyFont="1" applyBorder="1" applyAlignment="1">
      <alignment horizontal="center"/>
    </xf>
    <xf numFmtId="0" fontId="13" fillId="0" borderId="37" xfId="0" applyFont="1" applyBorder="1" applyAlignment="1">
      <alignment horizontal="center"/>
    </xf>
    <xf numFmtId="0" fontId="13" fillId="0" borderId="30" xfId="0" applyFont="1" applyBorder="1" applyAlignment="1">
      <alignment horizontal="center"/>
    </xf>
    <xf numFmtId="164" fontId="0" fillId="0" borderId="33" xfId="0" applyNumberFormat="1" applyBorder="1" applyAlignment="1">
      <alignment horizontal="center"/>
    </xf>
    <xf numFmtId="9" fontId="12" fillId="0" borderId="33" xfId="0" applyNumberFormat="1" applyFont="1" applyBorder="1" applyAlignment="1">
      <alignment horizontal="center"/>
    </xf>
    <xf numFmtId="0" fontId="12" fillId="0" borderId="17" xfId="0" applyFont="1" applyBorder="1" applyAlignment="1">
      <alignment horizontal="center"/>
    </xf>
    <xf numFmtId="0" fontId="12" fillId="0" borderId="27" xfId="0" applyFont="1" applyBorder="1" applyAlignment="1">
      <alignment horizontal="center"/>
    </xf>
    <xf numFmtId="10" fontId="12" fillId="0" borderId="31" xfId="0" applyNumberFormat="1" applyFont="1" applyBorder="1" applyAlignment="1">
      <alignment horizontal="center"/>
    </xf>
    <xf numFmtId="0" fontId="12" fillId="0" borderId="37" xfId="0" applyFont="1" applyBorder="1" applyAlignment="1">
      <alignment horizontal="center"/>
    </xf>
    <xf numFmtId="0" fontId="12" fillId="0" borderId="15" xfId="0" applyFont="1" applyBorder="1" applyAlignment="1">
      <alignment horizontal="center"/>
    </xf>
    <xf numFmtId="0" fontId="2" fillId="5" borderId="17" xfId="0" applyFont="1" applyFill="1" applyBorder="1" applyAlignment="1">
      <alignment horizontal="center"/>
    </xf>
    <xf numFmtId="0" fontId="2" fillId="5" borderId="27" xfId="0" applyFont="1" applyFill="1" applyBorder="1" applyAlignment="1">
      <alignment horizontal="center"/>
    </xf>
    <xf numFmtId="0" fontId="2" fillId="5" borderId="18" xfId="0" applyFont="1" applyFill="1" applyBorder="1" applyAlignment="1">
      <alignment horizontal="center"/>
    </xf>
    <xf numFmtId="0" fontId="13" fillId="0" borderId="19" xfId="0" applyFont="1" applyBorder="1" applyAlignment="1">
      <alignment horizontal="center"/>
    </xf>
    <xf numFmtId="0" fontId="13" fillId="0" borderId="20" xfId="0" applyFont="1" applyBorder="1" applyAlignment="1">
      <alignment horizontal="center"/>
    </xf>
    <xf numFmtId="0" fontId="13" fillId="0" borderId="21" xfId="0" applyFont="1" applyBorder="1" applyAlignment="1">
      <alignment horizontal="center"/>
    </xf>
    <xf numFmtId="0" fontId="2" fillId="5" borderId="32" xfId="0" applyFont="1" applyFill="1" applyBorder="1" applyAlignment="1">
      <alignment horizontal="center"/>
    </xf>
    <xf numFmtId="10" fontId="12" fillId="0" borderId="13" xfId="0" applyNumberFormat="1" applyFont="1" applyBorder="1" applyAlignment="1">
      <alignment horizontal="center"/>
    </xf>
    <xf numFmtId="0" fontId="12" fillId="0" borderId="36" xfId="0" applyFont="1" applyBorder="1" applyAlignment="1">
      <alignment horizontal="center"/>
    </xf>
    <xf numFmtId="0" fontId="12" fillId="0" borderId="13" xfId="0" applyFont="1" applyBorder="1" applyAlignment="1">
      <alignment horizontal="center"/>
    </xf>
    <xf numFmtId="10" fontId="13" fillId="0" borderId="6" xfId="0" applyNumberFormat="1" applyFont="1" applyBorder="1" applyAlignment="1">
      <alignment horizontal="center"/>
    </xf>
    <xf numFmtId="0" fontId="13" fillId="0" borderId="7" xfId="0" applyFont="1" applyBorder="1" applyAlignment="1">
      <alignment horizontal="center"/>
    </xf>
    <xf numFmtId="10" fontId="12" fillId="0" borderId="38" xfId="0" applyNumberFormat="1" applyFont="1" applyBorder="1" applyAlignment="1">
      <alignment horizontal="center"/>
    </xf>
    <xf numFmtId="0" fontId="12" fillId="0" borderId="7" xfId="0" applyFont="1" applyBorder="1" applyAlignment="1">
      <alignment horizontal="center"/>
    </xf>
  </cellXfs>
  <cellStyles count="6">
    <cellStyle name="Hyperlink 2" xfId="4" xr:uid="{6E741DD4-DDDA-4610-8A4D-7DA38C47DD60}"/>
    <cellStyle name="Hyperlink 3" xfId="5" xr:uid="{908C806C-AF64-4ECA-B880-6DE2F7F29AD8}"/>
    <cellStyle name="Normal" xfId="0" builtinId="0"/>
    <cellStyle name="Normal 3 2" xfId="1" xr:uid="{00000000-0005-0000-0000-000001000000}"/>
    <cellStyle name="Normal 4 2" xfId="2" xr:uid="{00000000-0005-0000-0000-000002000000}"/>
    <cellStyle name="Percent" xfId="3" builtinId="5"/>
  </cellStyles>
  <dxfs count="252">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i val="0"/>
        <color rgb="FF0000CC"/>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i val="0"/>
        <color rgb="FF0000CC"/>
      </font>
    </dxf>
    <dxf>
      <font>
        <b/>
        <i val="0"/>
        <color rgb="FF0000CC"/>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i val="0"/>
        <color rgb="FF0000CC"/>
      </font>
    </dxf>
    <dxf>
      <font>
        <b/>
        <i val="0"/>
        <color rgb="FF0000CC"/>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i val="0"/>
        <color rgb="FF0000CC"/>
      </font>
    </dxf>
    <dxf>
      <font>
        <b/>
        <i val="0"/>
        <color rgb="FF0000CC"/>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ont>
        <b/>
        <i val="0"/>
        <color rgb="FF0000CC"/>
      </font>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i val="0"/>
        <color rgb="FF0000CC"/>
      </font>
    </dxf>
    <dxf>
      <font>
        <b/>
        <i val="0"/>
        <color rgb="FF0000CC"/>
      </font>
    </dxf>
    <dxf>
      <font>
        <b/>
        <i val="0"/>
        <color rgb="FF0000CC"/>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i val="0"/>
        <color rgb="FF0000CC"/>
      </font>
    </dxf>
    <dxf>
      <font>
        <b/>
        <i val="0"/>
        <color rgb="FF0000CC"/>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9"/>
        </patternFill>
      </fill>
    </dxf>
    <dxf>
      <fill>
        <patternFill>
          <bgColor theme="9"/>
        </patternFill>
      </fill>
    </dxf>
    <dxf>
      <fill>
        <patternFill>
          <bgColor theme="9"/>
        </patternFill>
      </fill>
    </dxf>
    <dxf>
      <fill>
        <patternFill>
          <bgColor theme="9"/>
        </patternFill>
      </fill>
    </dxf>
    <dxf>
      <font>
        <b/>
        <i val="0"/>
        <color rgb="FF0000CC"/>
      </font>
    </dxf>
    <dxf>
      <font>
        <b/>
        <i val="0"/>
        <color rgb="FF0000CC"/>
      </font>
    </dxf>
    <dxf>
      <font>
        <b/>
        <i val="0"/>
        <color rgb="FF0000CC"/>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ont>
        <strike val="0"/>
        <outline val="0"/>
        <shadow val="0"/>
        <u/>
        <vertAlign val="baseline"/>
        <sz val="11"/>
        <color rgb="FF0000CC"/>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Calibri"/>
        <family val="2"/>
      </font>
      <border diagonalUp="0" diagonalDown="0" outline="0">
        <left style="thin">
          <color indexed="64"/>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vertAlign val="baseline"/>
        <sz val="11"/>
        <name val="Calibri"/>
        <family val="2"/>
      </font>
    </dxf>
    <dxf>
      <border>
        <bottom style="thin">
          <color rgb="FF000000"/>
        </bottom>
      </border>
    </dxf>
    <dxf>
      <font>
        <b/>
        <strike val="0"/>
        <outline val="0"/>
        <shadow val="0"/>
        <u val="none"/>
        <vertAlign val="baseline"/>
        <sz val="11"/>
        <color auto="1"/>
        <name val="Calibri"/>
        <family val="2"/>
        <scheme val="minor"/>
      </font>
      <fill>
        <patternFill patternType="solid">
          <fgColor indexed="64"/>
          <bgColor theme="0" tint="-0.14999847407452621"/>
        </patternFill>
      </fill>
      <border diagonalUp="0" diagonalDown="0" outline="0">
        <left style="thin">
          <color indexed="64"/>
        </left>
        <right style="thin">
          <color indexed="64"/>
        </right>
        <top/>
        <bottom/>
      </border>
    </dxf>
  </dxfs>
  <tableStyles count="0" defaultTableStyle="TableStyleMedium2" defaultPivotStyle="PivotStyleLight16"/>
  <colors>
    <mruColors>
      <color rgb="FF0000CC"/>
      <color rgb="FFFFFFFF"/>
      <color rgb="FF5B9BD5"/>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803172"/>
          <a:ext cx="4876800" cy="1871570"/>
        </a:xfrm>
        <a:prstGeom prst="rect">
          <a:avLst/>
        </a:prstGeom>
      </xdr:spPr>
    </xdr:pic>
    <xdr:clientData/>
  </xdr:twoCellAnchor>
  <xdr:twoCellAnchor>
    <xdr:from>
      <xdr:col>0</xdr:col>
      <xdr:colOff>4257</xdr:colOff>
      <xdr:row>31</xdr:row>
      <xdr:rowOff>38100</xdr:rowOff>
    </xdr:from>
    <xdr:to>
      <xdr:col>9</xdr:col>
      <xdr:colOff>600074</xdr:colOff>
      <xdr:row>46</xdr:row>
      <xdr:rowOff>47625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257" y="6019800"/>
          <a:ext cx="6082217" cy="2867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br>
            <a:rPr lang="en-US" sz="2800" b="1">
              <a:solidFill>
                <a:schemeClr val="dk1"/>
              </a:solidFill>
              <a:latin typeface="Arial" pitchFamily="34" charset="0"/>
              <a:ea typeface="+mn-ea"/>
              <a:cs typeface="Arial" pitchFamily="34" charset="0"/>
            </a:rPr>
          </a:br>
          <a:r>
            <a:rPr lang="en-US" sz="2800" b="1">
              <a:solidFill>
                <a:schemeClr val="dk1"/>
              </a:solidFill>
              <a:latin typeface="Arial" pitchFamily="34" charset="0"/>
              <a:ea typeface="+mn-ea"/>
              <a:cs typeface="Arial" pitchFamily="34" charset="0"/>
            </a:rPr>
            <a:t>Single Premium Whole Life Plan with Multiplier</a:t>
          </a: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8</xdr:col>
      <xdr:colOff>123825</xdr:colOff>
      <xdr:row>2</xdr:row>
      <xdr:rowOff>9525</xdr:rowOff>
    </xdr:from>
    <xdr:ext cx="1447461" cy="557979"/>
    <xdr:pic>
      <xdr:nvPicPr>
        <xdr:cNvPr id="2" name="Picture 1" descr="PIAS.png">
          <a:extLst>
            <a:ext uri="{FF2B5EF4-FFF2-40B4-BE49-F238E27FC236}">
              <a16:creationId xmlns:a16="http://schemas.microsoft.com/office/drawing/2014/main" id="{B15EB2BC-C1A5-4484-91F4-0B0133C35FDB}"/>
            </a:ext>
          </a:extLst>
        </xdr:cNvPr>
        <xdr:cNvPicPr>
          <a:picLocks noChangeAspect="1"/>
        </xdr:cNvPicPr>
      </xdr:nvPicPr>
      <xdr:blipFill>
        <a:blip xmlns:r="http://schemas.openxmlformats.org/officeDocument/2006/relationships" r:embed="rId1" cstate="print"/>
        <a:stretch>
          <a:fillRect/>
        </a:stretch>
      </xdr:blipFill>
      <xdr:spPr>
        <a:xfrm>
          <a:off x="10906125" y="381000"/>
          <a:ext cx="1447461" cy="557979"/>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8</xdr:col>
      <xdr:colOff>26351</xdr:colOff>
      <xdr:row>1</xdr:row>
      <xdr:rowOff>173935</xdr:rowOff>
    </xdr:from>
    <xdr:ext cx="1358992" cy="523875"/>
    <xdr:pic>
      <xdr:nvPicPr>
        <xdr:cNvPr id="2" name="Picture 1" descr="PIAS.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0603242" y="364435"/>
          <a:ext cx="1358992" cy="523875"/>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7</xdr:col>
      <xdr:colOff>793320</xdr:colOff>
      <xdr:row>2</xdr:row>
      <xdr:rowOff>19050</xdr:rowOff>
    </xdr:from>
    <xdr:ext cx="1358992" cy="523875"/>
    <xdr:pic>
      <xdr:nvPicPr>
        <xdr:cNvPr id="2" name="Picture 1" descr="PIAS.pn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10384995" y="390525"/>
          <a:ext cx="1358992" cy="523875"/>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7</xdr:col>
      <xdr:colOff>934515</xdr:colOff>
      <xdr:row>2</xdr:row>
      <xdr:rowOff>44823</xdr:rowOff>
    </xdr:from>
    <xdr:ext cx="1358992" cy="523875"/>
    <xdr:pic>
      <xdr:nvPicPr>
        <xdr:cNvPr id="2" name="Picture 1" descr="PIAS.pn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10672427" y="414617"/>
          <a:ext cx="1358992" cy="5238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1103934</xdr:colOff>
      <xdr:row>0</xdr:row>
      <xdr:rowOff>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095409" y="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6</xdr:col>
      <xdr:colOff>1555750</xdr:colOff>
      <xdr:row>0</xdr:row>
      <xdr:rowOff>0</xdr:rowOff>
    </xdr:from>
    <xdr:ext cx="1828462" cy="704850"/>
    <xdr:pic>
      <xdr:nvPicPr>
        <xdr:cNvPr id="2" name="Picture 1" descr="PIA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10636250" y="0"/>
          <a:ext cx="1828462" cy="7048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2</xdr:row>
      <xdr:rowOff>95250</xdr:rowOff>
    </xdr:from>
    <xdr:to>
      <xdr:col>8</xdr:col>
      <xdr:colOff>501650</xdr:colOff>
      <xdr:row>35</xdr:row>
      <xdr:rowOff>94210</xdr:rowOff>
    </xdr:to>
    <xdr:pic>
      <xdr:nvPicPr>
        <xdr:cNvPr id="2" name="Picture 1">
          <a:extLst>
            <a:ext uri="{FF2B5EF4-FFF2-40B4-BE49-F238E27FC236}">
              <a16:creationId xmlns:a16="http://schemas.microsoft.com/office/drawing/2014/main" id="{39C8F310-1B34-EC0B-DE26-790CC0174203}"/>
            </a:ext>
          </a:extLst>
        </xdr:cNvPr>
        <xdr:cNvPicPr>
          <a:picLocks noChangeAspect="1"/>
        </xdr:cNvPicPr>
      </xdr:nvPicPr>
      <xdr:blipFill>
        <a:blip xmlns:r="http://schemas.openxmlformats.org/officeDocument/2006/relationships" r:embed="rId1"/>
        <a:stretch>
          <a:fillRect/>
        </a:stretch>
      </xdr:blipFill>
      <xdr:spPr>
        <a:xfrm>
          <a:off x="127000" y="463550"/>
          <a:ext cx="5251450" cy="6075910"/>
        </a:xfrm>
        <a:prstGeom prst="rect">
          <a:avLst/>
        </a:prstGeom>
      </xdr:spPr>
    </xdr:pic>
    <xdr:clientData/>
  </xdr:twoCellAnchor>
  <xdr:twoCellAnchor editAs="oneCell">
    <xdr:from>
      <xdr:col>0</xdr:col>
      <xdr:colOff>0</xdr:colOff>
      <xdr:row>155</xdr:row>
      <xdr:rowOff>0</xdr:rowOff>
    </xdr:from>
    <xdr:to>
      <xdr:col>8</xdr:col>
      <xdr:colOff>120650</xdr:colOff>
      <xdr:row>185</xdr:row>
      <xdr:rowOff>132392</xdr:rowOff>
    </xdr:to>
    <xdr:pic>
      <xdr:nvPicPr>
        <xdr:cNvPr id="5" name="Picture 4">
          <a:extLst>
            <a:ext uri="{FF2B5EF4-FFF2-40B4-BE49-F238E27FC236}">
              <a16:creationId xmlns:a16="http://schemas.microsoft.com/office/drawing/2014/main" id="{556D38C4-4841-8859-5882-90B8CF5BAF54}"/>
            </a:ext>
          </a:extLst>
        </xdr:cNvPr>
        <xdr:cNvPicPr>
          <a:picLocks noChangeAspect="1"/>
        </xdr:cNvPicPr>
      </xdr:nvPicPr>
      <xdr:blipFill>
        <a:blip xmlns:r="http://schemas.openxmlformats.org/officeDocument/2006/relationships" r:embed="rId2"/>
        <a:stretch>
          <a:fillRect/>
        </a:stretch>
      </xdr:blipFill>
      <xdr:spPr>
        <a:xfrm>
          <a:off x="0" y="14554200"/>
          <a:ext cx="4997450" cy="5656892"/>
        </a:xfrm>
        <a:prstGeom prst="rect">
          <a:avLst/>
        </a:prstGeom>
      </xdr:spPr>
    </xdr:pic>
    <xdr:clientData/>
  </xdr:twoCellAnchor>
  <xdr:twoCellAnchor editAs="oneCell">
    <xdr:from>
      <xdr:col>8</xdr:col>
      <xdr:colOff>342900</xdr:colOff>
      <xdr:row>155</xdr:row>
      <xdr:rowOff>38100</xdr:rowOff>
    </xdr:from>
    <xdr:to>
      <xdr:col>16</xdr:col>
      <xdr:colOff>241300</xdr:colOff>
      <xdr:row>185</xdr:row>
      <xdr:rowOff>178091</xdr:rowOff>
    </xdr:to>
    <xdr:pic>
      <xdr:nvPicPr>
        <xdr:cNvPr id="6" name="Picture 5">
          <a:extLst>
            <a:ext uri="{FF2B5EF4-FFF2-40B4-BE49-F238E27FC236}">
              <a16:creationId xmlns:a16="http://schemas.microsoft.com/office/drawing/2014/main" id="{B5927273-D04B-3E25-69D9-2B50CCD39272}"/>
            </a:ext>
          </a:extLst>
        </xdr:cNvPr>
        <xdr:cNvPicPr>
          <a:picLocks noChangeAspect="1"/>
        </xdr:cNvPicPr>
      </xdr:nvPicPr>
      <xdr:blipFill>
        <a:blip xmlns:r="http://schemas.openxmlformats.org/officeDocument/2006/relationships" r:embed="rId3"/>
        <a:stretch>
          <a:fillRect/>
        </a:stretch>
      </xdr:blipFill>
      <xdr:spPr>
        <a:xfrm>
          <a:off x="5219700" y="14592300"/>
          <a:ext cx="4775200" cy="5664491"/>
        </a:xfrm>
        <a:prstGeom prst="rect">
          <a:avLst/>
        </a:prstGeom>
      </xdr:spPr>
    </xdr:pic>
    <xdr:clientData/>
  </xdr:twoCellAnchor>
  <xdr:twoCellAnchor editAs="oneCell">
    <xdr:from>
      <xdr:col>16</xdr:col>
      <xdr:colOff>304800</xdr:colOff>
      <xdr:row>155</xdr:row>
      <xdr:rowOff>88900</xdr:rowOff>
    </xdr:from>
    <xdr:to>
      <xdr:col>23</xdr:col>
      <xdr:colOff>400274</xdr:colOff>
      <xdr:row>185</xdr:row>
      <xdr:rowOff>114585</xdr:rowOff>
    </xdr:to>
    <xdr:pic>
      <xdr:nvPicPr>
        <xdr:cNvPr id="7" name="Picture 6">
          <a:extLst>
            <a:ext uri="{FF2B5EF4-FFF2-40B4-BE49-F238E27FC236}">
              <a16:creationId xmlns:a16="http://schemas.microsoft.com/office/drawing/2014/main" id="{8C76F56F-84D3-1BC9-5586-685DFDAC9F9B}"/>
            </a:ext>
          </a:extLst>
        </xdr:cNvPr>
        <xdr:cNvPicPr>
          <a:picLocks noChangeAspect="1"/>
        </xdr:cNvPicPr>
      </xdr:nvPicPr>
      <xdr:blipFill>
        <a:blip xmlns:r="http://schemas.openxmlformats.org/officeDocument/2006/relationships" r:embed="rId4"/>
        <a:stretch>
          <a:fillRect/>
        </a:stretch>
      </xdr:blipFill>
      <xdr:spPr>
        <a:xfrm>
          <a:off x="10058400" y="14643100"/>
          <a:ext cx="4362674" cy="5550185"/>
        </a:xfrm>
        <a:prstGeom prst="rect">
          <a:avLst/>
        </a:prstGeom>
      </xdr:spPr>
    </xdr:pic>
    <xdr:clientData/>
  </xdr:twoCellAnchor>
  <xdr:twoCellAnchor editAs="oneCell">
    <xdr:from>
      <xdr:col>23</xdr:col>
      <xdr:colOff>406400</xdr:colOff>
      <xdr:row>155</xdr:row>
      <xdr:rowOff>44450</xdr:rowOff>
    </xdr:from>
    <xdr:to>
      <xdr:col>31</xdr:col>
      <xdr:colOff>165338</xdr:colOff>
      <xdr:row>171</xdr:row>
      <xdr:rowOff>95404</xdr:rowOff>
    </xdr:to>
    <xdr:pic>
      <xdr:nvPicPr>
        <xdr:cNvPr id="8" name="Picture 7">
          <a:extLst>
            <a:ext uri="{FF2B5EF4-FFF2-40B4-BE49-F238E27FC236}">
              <a16:creationId xmlns:a16="http://schemas.microsoft.com/office/drawing/2014/main" id="{20078CAE-FD64-E765-B479-0F04985A8E69}"/>
            </a:ext>
          </a:extLst>
        </xdr:cNvPr>
        <xdr:cNvPicPr>
          <a:picLocks noChangeAspect="1"/>
        </xdr:cNvPicPr>
      </xdr:nvPicPr>
      <xdr:blipFill>
        <a:blip xmlns:r="http://schemas.openxmlformats.org/officeDocument/2006/relationships" r:embed="rId5"/>
        <a:stretch>
          <a:fillRect/>
        </a:stretch>
      </xdr:blipFill>
      <xdr:spPr>
        <a:xfrm>
          <a:off x="14427200" y="14598650"/>
          <a:ext cx="4635738" cy="2997354"/>
        </a:xfrm>
        <a:prstGeom prst="rect">
          <a:avLst/>
        </a:prstGeom>
      </xdr:spPr>
    </xdr:pic>
    <xdr:clientData/>
  </xdr:twoCellAnchor>
  <xdr:twoCellAnchor editAs="oneCell">
    <xdr:from>
      <xdr:col>0</xdr:col>
      <xdr:colOff>127000</xdr:colOff>
      <xdr:row>39</xdr:row>
      <xdr:rowOff>31750</xdr:rowOff>
    </xdr:from>
    <xdr:to>
      <xdr:col>9</xdr:col>
      <xdr:colOff>546404</xdr:colOff>
      <xdr:row>65</xdr:row>
      <xdr:rowOff>165353</xdr:rowOff>
    </xdr:to>
    <xdr:pic>
      <xdr:nvPicPr>
        <xdr:cNvPr id="4" name="Picture 3">
          <a:extLst>
            <a:ext uri="{FF2B5EF4-FFF2-40B4-BE49-F238E27FC236}">
              <a16:creationId xmlns:a16="http://schemas.microsoft.com/office/drawing/2014/main" id="{06FDF9BB-B22D-9356-8561-E14FCCEB6F1F}"/>
            </a:ext>
          </a:extLst>
        </xdr:cNvPr>
        <xdr:cNvPicPr>
          <a:picLocks noChangeAspect="1"/>
        </xdr:cNvPicPr>
      </xdr:nvPicPr>
      <xdr:blipFill>
        <a:blip xmlns:r="http://schemas.openxmlformats.org/officeDocument/2006/relationships" r:embed="rId6"/>
        <a:stretch>
          <a:fillRect/>
        </a:stretch>
      </xdr:blipFill>
      <xdr:spPr>
        <a:xfrm>
          <a:off x="127000" y="7213600"/>
          <a:ext cx="5905804" cy="4921503"/>
        </a:xfrm>
        <a:prstGeom prst="rect">
          <a:avLst/>
        </a:prstGeom>
      </xdr:spPr>
    </xdr:pic>
    <xdr:clientData/>
  </xdr:twoCellAnchor>
  <xdr:twoCellAnchor editAs="oneCell">
    <xdr:from>
      <xdr:col>0</xdr:col>
      <xdr:colOff>203200</xdr:colOff>
      <xdr:row>66</xdr:row>
      <xdr:rowOff>120650</xdr:rowOff>
    </xdr:from>
    <xdr:to>
      <xdr:col>10</xdr:col>
      <xdr:colOff>38405</xdr:colOff>
      <xdr:row>81</xdr:row>
      <xdr:rowOff>44588</xdr:rowOff>
    </xdr:to>
    <xdr:pic>
      <xdr:nvPicPr>
        <xdr:cNvPr id="9" name="Picture 8">
          <a:extLst>
            <a:ext uri="{FF2B5EF4-FFF2-40B4-BE49-F238E27FC236}">
              <a16:creationId xmlns:a16="http://schemas.microsoft.com/office/drawing/2014/main" id="{44A8203A-0A19-A3CD-A41A-2BC136ED364C}"/>
            </a:ext>
          </a:extLst>
        </xdr:cNvPr>
        <xdr:cNvPicPr>
          <a:picLocks noChangeAspect="1"/>
        </xdr:cNvPicPr>
      </xdr:nvPicPr>
      <xdr:blipFill>
        <a:blip xmlns:r="http://schemas.openxmlformats.org/officeDocument/2006/relationships" r:embed="rId7"/>
        <a:stretch>
          <a:fillRect/>
        </a:stretch>
      </xdr:blipFill>
      <xdr:spPr>
        <a:xfrm>
          <a:off x="203200" y="12274550"/>
          <a:ext cx="5931205" cy="2686188"/>
        </a:xfrm>
        <a:prstGeom prst="rect">
          <a:avLst/>
        </a:prstGeom>
      </xdr:spPr>
    </xdr:pic>
    <xdr:clientData/>
  </xdr:twoCellAnchor>
  <xdr:twoCellAnchor editAs="oneCell">
    <xdr:from>
      <xdr:col>0</xdr:col>
      <xdr:colOff>266700</xdr:colOff>
      <xdr:row>82</xdr:row>
      <xdr:rowOff>25400</xdr:rowOff>
    </xdr:from>
    <xdr:to>
      <xdr:col>10</xdr:col>
      <xdr:colOff>76504</xdr:colOff>
      <xdr:row>93</xdr:row>
      <xdr:rowOff>25504</xdr:rowOff>
    </xdr:to>
    <xdr:pic>
      <xdr:nvPicPr>
        <xdr:cNvPr id="10" name="Picture 9">
          <a:extLst>
            <a:ext uri="{FF2B5EF4-FFF2-40B4-BE49-F238E27FC236}">
              <a16:creationId xmlns:a16="http://schemas.microsoft.com/office/drawing/2014/main" id="{4EB71E08-56EE-FF4E-B68E-7858EFFEA906}"/>
            </a:ext>
          </a:extLst>
        </xdr:cNvPr>
        <xdr:cNvPicPr>
          <a:picLocks noChangeAspect="1"/>
        </xdr:cNvPicPr>
      </xdr:nvPicPr>
      <xdr:blipFill>
        <a:blip xmlns:r="http://schemas.openxmlformats.org/officeDocument/2006/relationships" r:embed="rId8"/>
        <a:stretch>
          <a:fillRect/>
        </a:stretch>
      </xdr:blipFill>
      <xdr:spPr>
        <a:xfrm>
          <a:off x="266700" y="15125700"/>
          <a:ext cx="5905804" cy="2025754"/>
        </a:xfrm>
        <a:prstGeom prst="rect">
          <a:avLst/>
        </a:prstGeom>
      </xdr:spPr>
    </xdr:pic>
    <xdr:clientData/>
  </xdr:twoCellAnchor>
  <xdr:twoCellAnchor editAs="oneCell">
    <xdr:from>
      <xdr:col>10</xdr:col>
      <xdr:colOff>101600</xdr:colOff>
      <xdr:row>38</xdr:row>
      <xdr:rowOff>139700</xdr:rowOff>
    </xdr:from>
    <xdr:to>
      <xdr:col>20</xdr:col>
      <xdr:colOff>32060</xdr:colOff>
      <xdr:row>66</xdr:row>
      <xdr:rowOff>165366</xdr:rowOff>
    </xdr:to>
    <xdr:pic>
      <xdr:nvPicPr>
        <xdr:cNvPr id="11" name="Picture 10">
          <a:extLst>
            <a:ext uri="{FF2B5EF4-FFF2-40B4-BE49-F238E27FC236}">
              <a16:creationId xmlns:a16="http://schemas.microsoft.com/office/drawing/2014/main" id="{755BF63B-BCCD-6F7E-3FB2-2F6F4A10BC41}"/>
            </a:ext>
          </a:extLst>
        </xdr:cNvPr>
        <xdr:cNvPicPr>
          <a:picLocks noChangeAspect="1"/>
        </xdr:cNvPicPr>
      </xdr:nvPicPr>
      <xdr:blipFill>
        <a:blip xmlns:r="http://schemas.openxmlformats.org/officeDocument/2006/relationships" r:embed="rId9"/>
        <a:stretch>
          <a:fillRect/>
        </a:stretch>
      </xdr:blipFill>
      <xdr:spPr>
        <a:xfrm>
          <a:off x="6197600" y="7137400"/>
          <a:ext cx="6026460" cy="5181866"/>
        </a:xfrm>
        <a:prstGeom prst="rect">
          <a:avLst/>
        </a:prstGeom>
      </xdr:spPr>
    </xdr:pic>
    <xdr:clientData/>
  </xdr:twoCellAnchor>
  <xdr:twoCellAnchor editAs="oneCell">
    <xdr:from>
      <xdr:col>10</xdr:col>
      <xdr:colOff>114300</xdr:colOff>
      <xdr:row>66</xdr:row>
      <xdr:rowOff>165100</xdr:rowOff>
    </xdr:from>
    <xdr:to>
      <xdr:col>20</xdr:col>
      <xdr:colOff>6658</xdr:colOff>
      <xdr:row>86</xdr:row>
      <xdr:rowOff>89085</xdr:rowOff>
    </xdr:to>
    <xdr:pic>
      <xdr:nvPicPr>
        <xdr:cNvPr id="12" name="Picture 11">
          <a:extLst>
            <a:ext uri="{FF2B5EF4-FFF2-40B4-BE49-F238E27FC236}">
              <a16:creationId xmlns:a16="http://schemas.microsoft.com/office/drawing/2014/main" id="{C0C42BF0-36E6-80DD-34E9-885B4B26F19E}"/>
            </a:ext>
          </a:extLst>
        </xdr:cNvPr>
        <xdr:cNvPicPr>
          <a:picLocks noChangeAspect="1"/>
        </xdr:cNvPicPr>
      </xdr:nvPicPr>
      <xdr:blipFill>
        <a:blip xmlns:r="http://schemas.openxmlformats.org/officeDocument/2006/relationships" r:embed="rId10"/>
        <a:stretch>
          <a:fillRect/>
        </a:stretch>
      </xdr:blipFill>
      <xdr:spPr>
        <a:xfrm>
          <a:off x="6210300" y="12319000"/>
          <a:ext cx="5988358" cy="3606985"/>
        </a:xfrm>
        <a:prstGeom prst="rect">
          <a:avLst/>
        </a:prstGeom>
      </xdr:spPr>
    </xdr:pic>
    <xdr:clientData/>
  </xdr:twoCellAnchor>
  <xdr:twoCellAnchor editAs="oneCell">
    <xdr:from>
      <xdr:col>0</xdr:col>
      <xdr:colOff>114300</xdr:colOff>
      <xdr:row>93</xdr:row>
      <xdr:rowOff>114300</xdr:rowOff>
    </xdr:from>
    <xdr:to>
      <xdr:col>10</xdr:col>
      <xdr:colOff>133664</xdr:colOff>
      <xdr:row>111</xdr:row>
      <xdr:rowOff>171623</xdr:rowOff>
    </xdr:to>
    <xdr:pic>
      <xdr:nvPicPr>
        <xdr:cNvPr id="13" name="Picture 12">
          <a:extLst>
            <a:ext uri="{FF2B5EF4-FFF2-40B4-BE49-F238E27FC236}">
              <a16:creationId xmlns:a16="http://schemas.microsoft.com/office/drawing/2014/main" id="{80989E66-8805-D8AF-C93E-F567B449D718}"/>
            </a:ext>
          </a:extLst>
        </xdr:cNvPr>
        <xdr:cNvPicPr>
          <a:picLocks noChangeAspect="1"/>
        </xdr:cNvPicPr>
      </xdr:nvPicPr>
      <xdr:blipFill>
        <a:blip xmlns:r="http://schemas.openxmlformats.org/officeDocument/2006/relationships" r:embed="rId11"/>
        <a:stretch>
          <a:fillRect/>
        </a:stretch>
      </xdr:blipFill>
      <xdr:spPr>
        <a:xfrm>
          <a:off x="114300" y="17240250"/>
          <a:ext cx="6115364" cy="3372023"/>
        </a:xfrm>
        <a:prstGeom prst="rect">
          <a:avLst/>
        </a:prstGeom>
      </xdr:spPr>
    </xdr:pic>
    <xdr:clientData/>
  </xdr:twoCellAnchor>
  <xdr:twoCellAnchor editAs="oneCell">
    <xdr:from>
      <xdr:col>9</xdr:col>
      <xdr:colOff>196850</xdr:colOff>
      <xdr:row>121</xdr:row>
      <xdr:rowOff>19050</xdr:rowOff>
    </xdr:from>
    <xdr:to>
      <xdr:col>18</xdr:col>
      <xdr:colOff>419100</xdr:colOff>
      <xdr:row>130</xdr:row>
      <xdr:rowOff>119662</xdr:rowOff>
    </xdr:to>
    <xdr:pic>
      <xdr:nvPicPr>
        <xdr:cNvPr id="15" name="Picture 14">
          <a:extLst>
            <a:ext uri="{FF2B5EF4-FFF2-40B4-BE49-F238E27FC236}">
              <a16:creationId xmlns:a16="http://schemas.microsoft.com/office/drawing/2014/main" id="{6162E1FE-0DD4-0817-B847-439A8C429948}"/>
            </a:ext>
          </a:extLst>
        </xdr:cNvPr>
        <xdr:cNvPicPr>
          <a:picLocks noChangeAspect="1"/>
        </xdr:cNvPicPr>
      </xdr:nvPicPr>
      <xdr:blipFill>
        <a:blip xmlns:r="http://schemas.openxmlformats.org/officeDocument/2006/relationships" r:embed="rId12"/>
        <a:stretch>
          <a:fillRect/>
        </a:stretch>
      </xdr:blipFill>
      <xdr:spPr>
        <a:xfrm>
          <a:off x="5683250" y="22301200"/>
          <a:ext cx="5708650" cy="1757962"/>
        </a:xfrm>
        <a:prstGeom prst="rect">
          <a:avLst/>
        </a:prstGeom>
      </xdr:spPr>
    </xdr:pic>
    <xdr:clientData/>
  </xdr:twoCellAnchor>
  <xdr:twoCellAnchor editAs="oneCell">
    <xdr:from>
      <xdr:col>0</xdr:col>
      <xdr:colOff>285750</xdr:colOff>
      <xdr:row>114</xdr:row>
      <xdr:rowOff>152399</xdr:rowOff>
    </xdr:from>
    <xdr:to>
      <xdr:col>9</xdr:col>
      <xdr:colOff>222250</xdr:colOff>
      <xdr:row>151</xdr:row>
      <xdr:rowOff>48110</xdr:rowOff>
    </xdr:to>
    <xdr:pic>
      <xdr:nvPicPr>
        <xdr:cNvPr id="16" name="Picture 15">
          <a:extLst>
            <a:ext uri="{FF2B5EF4-FFF2-40B4-BE49-F238E27FC236}">
              <a16:creationId xmlns:a16="http://schemas.microsoft.com/office/drawing/2014/main" id="{17404953-7A33-66E3-32FD-C186A8C94FE0}"/>
            </a:ext>
          </a:extLst>
        </xdr:cNvPr>
        <xdr:cNvPicPr>
          <a:picLocks noChangeAspect="1"/>
        </xdr:cNvPicPr>
      </xdr:nvPicPr>
      <xdr:blipFill>
        <a:blip xmlns:r="http://schemas.openxmlformats.org/officeDocument/2006/relationships" r:embed="rId13"/>
        <a:stretch>
          <a:fillRect/>
        </a:stretch>
      </xdr:blipFill>
      <xdr:spPr>
        <a:xfrm>
          <a:off x="285750" y="21145499"/>
          <a:ext cx="5422900" cy="67092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11</xdr:col>
      <xdr:colOff>78441</xdr:colOff>
      <xdr:row>2</xdr:row>
      <xdr:rowOff>28575</xdr:rowOff>
    </xdr:from>
    <xdr:ext cx="1828462" cy="704850"/>
    <xdr:pic>
      <xdr:nvPicPr>
        <xdr:cNvPr id="2" name="Picture 1" descr="PIAS.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10802470" y="387163"/>
          <a:ext cx="1828462" cy="7048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7</xdr:col>
      <xdr:colOff>683559</xdr:colOff>
      <xdr:row>2</xdr:row>
      <xdr:rowOff>151840</xdr:rowOff>
    </xdr:from>
    <xdr:ext cx="1828462" cy="704850"/>
    <xdr:pic>
      <xdr:nvPicPr>
        <xdr:cNvPr id="2" name="Picture 1" descr="PIAS.png">
          <a:extLst>
            <a:ext uri="{FF2B5EF4-FFF2-40B4-BE49-F238E27FC236}">
              <a16:creationId xmlns:a16="http://schemas.microsoft.com/office/drawing/2014/main" id="{65786DD9-F9B6-4CB3-B5A3-A076F7E774A6}"/>
            </a:ext>
          </a:extLst>
        </xdr:cNvPr>
        <xdr:cNvPicPr>
          <a:picLocks noChangeAspect="1"/>
        </xdr:cNvPicPr>
      </xdr:nvPicPr>
      <xdr:blipFill>
        <a:blip xmlns:r="http://schemas.openxmlformats.org/officeDocument/2006/relationships" r:embed="rId1" cstate="print"/>
        <a:stretch>
          <a:fillRect/>
        </a:stretch>
      </xdr:blipFill>
      <xdr:spPr>
        <a:xfrm>
          <a:off x="11519647" y="510428"/>
          <a:ext cx="1828462" cy="7048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11</xdr:col>
      <xdr:colOff>347383</xdr:colOff>
      <xdr:row>2</xdr:row>
      <xdr:rowOff>5976</xdr:rowOff>
    </xdr:from>
    <xdr:ext cx="1292681" cy="498313"/>
    <xdr:pic>
      <xdr:nvPicPr>
        <xdr:cNvPr id="4" name="Picture 3" descr="PIAS.png">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10780059" y="375770"/>
          <a:ext cx="1292681" cy="498313"/>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8</xdr:col>
      <xdr:colOff>336177</xdr:colOff>
      <xdr:row>1</xdr:row>
      <xdr:rowOff>106829</xdr:rowOff>
    </xdr:from>
    <xdr:ext cx="1292681" cy="498313"/>
    <xdr:pic>
      <xdr:nvPicPr>
        <xdr:cNvPr id="2" name="Picture 1" descr="PIAS.png">
          <a:extLst>
            <a:ext uri="{FF2B5EF4-FFF2-40B4-BE49-F238E27FC236}">
              <a16:creationId xmlns:a16="http://schemas.microsoft.com/office/drawing/2014/main" id="{5D97F87C-230F-4F81-9541-23BC05E2C0CA}"/>
            </a:ext>
          </a:extLst>
        </xdr:cNvPr>
        <xdr:cNvPicPr>
          <a:picLocks noChangeAspect="1"/>
        </xdr:cNvPicPr>
      </xdr:nvPicPr>
      <xdr:blipFill>
        <a:blip xmlns:r="http://schemas.openxmlformats.org/officeDocument/2006/relationships" r:embed="rId1" cstate="print"/>
        <a:stretch>
          <a:fillRect/>
        </a:stretch>
      </xdr:blipFill>
      <xdr:spPr>
        <a:xfrm>
          <a:off x="11362765" y="297329"/>
          <a:ext cx="1292681" cy="498313"/>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11</xdr:col>
      <xdr:colOff>485775</xdr:colOff>
      <xdr:row>1</xdr:row>
      <xdr:rowOff>19050</xdr:rowOff>
    </xdr:from>
    <xdr:ext cx="1447461" cy="557979"/>
    <xdr:pic>
      <xdr:nvPicPr>
        <xdr:cNvPr id="2" name="Picture 1" descr="PIAS.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11239500" y="209550"/>
          <a:ext cx="1447461" cy="55797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g-s0007\product%20and%20research\Documents%20and%20Settings\User\Desktop\KEN\SP-WL\WHOLE%20LIFE\LPWhole%20Life%20with%20CI%20Benefit%20Comparison%20with%20Multiplier_150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ent Page"/>
      <sheetName val="Summary"/>
      <sheetName val="Highlights "/>
      <sheetName val="ProductSpecification"/>
      <sheetName val="DB Ratios"/>
      <sheetName val="D.B. Ratio (FNS)"/>
      <sheetName val="D.B. Ratio (MNS)"/>
      <sheetName val="C.V. Ratio (MNS)"/>
      <sheetName val="C.V. Ratio (FNS)"/>
      <sheetName val="M0"/>
      <sheetName val="M10"/>
      <sheetName val="M20"/>
      <sheetName val="M30"/>
      <sheetName val="M40"/>
      <sheetName val="M50"/>
      <sheetName val="F0"/>
      <sheetName val="F10"/>
      <sheetName val="F20"/>
      <sheetName val="F30"/>
      <sheetName val="F40"/>
      <sheetName val="F50"/>
      <sheetName val="Workspace"/>
      <sheetName val="D.B. Ratio (MNS30) "/>
      <sheetName val="C.V. Ratio (MNS30)"/>
      <sheetName val="50KSA"/>
      <sheetName val="100KSA"/>
      <sheetName val="250KSA"/>
      <sheetName val="500KSA"/>
      <sheetName val="M30_AGE60_20YR"/>
      <sheetName val="TotalDB@Inception"/>
      <sheetName val="TotalDB@Age60"/>
      <sheetName val="CV3.25"/>
      <sheetName val="CV4.75"/>
      <sheetName val="MPB Summary"/>
      <sheetName val="MPB_Line"/>
      <sheetName val="Line_DB_M0"/>
      <sheetName val="Line_DB_M30"/>
      <sheetName val="Appendix (CI Table)"/>
      <sheetName val="Disclaimer"/>
      <sheetName val="Charting"/>
    </sheetNames>
    <sheetDataSet>
      <sheetData sheetId="0"/>
      <sheetData sheetId="1" refreshError="1"/>
      <sheetData sheetId="2" refreshError="1"/>
      <sheetData sheetId="3" refreshError="1"/>
      <sheetData sheetId="4" refreshError="1"/>
      <sheetData sheetId="5" refreshError="1"/>
      <sheetData sheetId="6">
        <row r="20">
          <cell r="A20" t="str">
            <v>FNS 0</v>
          </cell>
          <cell r="B20">
            <v>14.245014245014245</v>
          </cell>
          <cell r="C20">
            <v>6.1907238194289675</v>
          </cell>
          <cell r="D20">
            <v>14.836795252225519</v>
          </cell>
          <cell r="E20">
            <v>9.025270758122744</v>
          </cell>
          <cell r="F20">
            <v>13.265798359864929</v>
          </cell>
          <cell r="G20">
            <v>12.338062924120914</v>
          </cell>
          <cell r="H20">
            <v>5.5988533548329302</v>
          </cell>
          <cell r="I20">
            <v>12.850167052171678</v>
          </cell>
        </row>
        <row r="21">
          <cell r="A21" t="str">
            <v>FNS10</v>
          </cell>
          <cell r="B21">
            <v>11.574074074074074</v>
          </cell>
          <cell r="C21">
            <v>5.1836032262746476</v>
          </cell>
          <cell r="D21">
            <v>11.210762331838565</v>
          </cell>
          <cell r="E21">
            <v>7.8277886497064575</v>
          </cell>
          <cell r="F21">
            <v>10.54245735096799</v>
          </cell>
          <cell r="G21">
            <v>10.01001001001001</v>
          </cell>
          <cell r="H21">
            <v>4.6899475663862082</v>
          </cell>
          <cell r="I21">
            <v>9.7068530382450007</v>
          </cell>
        </row>
        <row r="22">
          <cell r="A22" t="str">
            <v>FNS20</v>
          </cell>
          <cell r="B22">
            <v>8.0601826974744757</v>
          </cell>
          <cell r="C22">
            <v>4.1350336591739856</v>
          </cell>
          <cell r="D22">
            <v>7.7881619937694708</v>
          </cell>
          <cell r="E22">
            <v>5.4716568176843952</v>
          </cell>
          <cell r="F22">
            <v>7.1500071500071503</v>
          </cell>
          <cell r="G22">
            <v>6.9979006298110571</v>
          </cell>
          <cell r="H22">
            <v>3.7422068542260742</v>
          </cell>
          <cell r="I22">
            <v>6.7640692640692643</v>
          </cell>
        </row>
        <row r="23">
          <cell r="A23" t="str">
            <v>FNS30</v>
          </cell>
          <cell r="B23">
            <v>6.2604340567612686</v>
          </cell>
          <cell r="C23">
            <v>3.1770641385708296</v>
          </cell>
          <cell r="D23">
            <v>5.4957133435919978</v>
          </cell>
          <cell r="E23">
            <v>3.9123630672926448</v>
          </cell>
          <cell r="F23">
            <v>4.294149221685454</v>
          </cell>
          <cell r="G23">
            <v>5.4854635216675813</v>
          </cell>
          <cell r="H23">
            <v>2.8890044490668516</v>
          </cell>
          <cell r="I23">
            <v>4.7673531655225023</v>
          </cell>
        </row>
        <row r="24">
          <cell r="A24" t="str">
            <v>FNS40</v>
          </cell>
          <cell r="B24">
            <v>4.6425255338904368</v>
          </cell>
          <cell r="C24">
            <v>2.4345590526643814</v>
          </cell>
          <cell r="D24">
            <v>3.3835222466587718</v>
          </cell>
          <cell r="E24">
            <v>2.705293553755947</v>
          </cell>
          <cell r="F24">
            <v>2.4925224327018944</v>
          </cell>
          <cell r="G24">
            <v>4.1000410004100045</v>
          </cell>
          <cell r="H24">
            <v>2.2087049479408245</v>
          </cell>
          <cell r="I24">
            <v>2.9895366218236172</v>
          </cell>
        </row>
        <row r="25">
          <cell r="A25" t="str">
            <v>FNS50</v>
          </cell>
          <cell r="B25">
            <v>2.0938023450586263</v>
          </cell>
          <cell r="C25">
            <v>1.8026202888518752</v>
          </cell>
          <cell r="D25">
            <v>2.097800925925926</v>
          </cell>
          <cell r="E25">
            <v>1.6836231570339371</v>
          </cell>
          <cell r="F25">
            <v>1.9094901661256445</v>
          </cell>
          <cell r="G25">
            <v>1.8248841198583889</v>
          </cell>
          <cell r="H25">
            <v>1.5979546180888462</v>
          </cell>
          <cell r="I25" t="str">
            <v>N.A.</v>
          </cell>
        </row>
        <row r="31">
          <cell r="A31" t="str">
            <v>FNS 0</v>
          </cell>
          <cell r="B31">
            <v>14.245014245014245</v>
          </cell>
          <cell r="C31">
            <v>4.9525790555431737</v>
          </cell>
          <cell r="D31">
            <v>14.836795252225519</v>
          </cell>
          <cell r="E31">
            <v>9.025270758122744</v>
          </cell>
          <cell r="F31">
            <v>4.8239266763145201</v>
          </cell>
          <cell r="G31">
            <v>12.338062924120914</v>
          </cell>
          <cell r="H31">
            <v>4.479082683866344</v>
          </cell>
          <cell r="I31">
            <v>12.850167052171678</v>
          </cell>
        </row>
        <row r="32">
          <cell r="A32" t="str">
            <v>FNS10</v>
          </cell>
          <cell r="B32">
            <v>11.574074074074074</v>
          </cell>
          <cell r="C32">
            <v>5.1836032262746476</v>
          </cell>
          <cell r="D32">
            <v>11.210762331838565</v>
          </cell>
          <cell r="E32">
            <v>7.8277886497064575</v>
          </cell>
          <cell r="F32">
            <v>3.8336208548974509</v>
          </cell>
          <cell r="G32">
            <v>10.01001001001001</v>
          </cell>
          <cell r="H32">
            <v>4.6899475663862082</v>
          </cell>
          <cell r="I32">
            <v>9.7068530382450007</v>
          </cell>
        </row>
        <row r="33">
          <cell r="A33" t="str">
            <v>FNS20</v>
          </cell>
          <cell r="B33">
            <v>8.0601826974744757</v>
          </cell>
          <cell r="C33">
            <v>4.1350336591739856</v>
          </cell>
          <cell r="D33">
            <v>7.7881619937694708</v>
          </cell>
          <cell r="E33">
            <v>5.4716568176843952</v>
          </cell>
          <cell r="F33">
            <v>2.8600028600028602</v>
          </cell>
          <cell r="G33">
            <v>6.9979006298110571</v>
          </cell>
          <cell r="H33">
            <v>3.7422068542260742</v>
          </cell>
          <cell r="I33">
            <v>6.7640692640692643</v>
          </cell>
        </row>
        <row r="34">
          <cell r="A34" t="str">
            <v>FNS30</v>
          </cell>
          <cell r="B34">
            <v>6.2604340567612686</v>
          </cell>
          <cell r="C34">
            <v>3.1770641385708296</v>
          </cell>
          <cell r="D34">
            <v>5.4957133435919978</v>
          </cell>
          <cell r="E34">
            <v>3.9123630672926448</v>
          </cell>
          <cell r="F34">
            <v>2.147074610842727</v>
          </cell>
          <cell r="G34">
            <v>5.4854635216675813</v>
          </cell>
          <cell r="H34">
            <v>2.8890044490668516</v>
          </cell>
          <cell r="I34">
            <v>4.7673531655225023</v>
          </cell>
        </row>
        <row r="35">
          <cell r="A35" t="str">
            <v>FNS40</v>
          </cell>
          <cell r="B35">
            <v>4.6425255338904368</v>
          </cell>
          <cell r="C35">
            <v>2.4345590526643814</v>
          </cell>
          <cell r="D35">
            <v>3.3835222466587718</v>
          </cell>
          <cell r="E35">
            <v>2.705293553755947</v>
          </cell>
          <cell r="F35">
            <v>1.6616816218012629</v>
          </cell>
          <cell r="G35">
            <v>4.1000410004100045</v>
          </cell>
          <cell r="H35">
            <v>2.2087049479408245</v>
          </cell>
          <cell r="I35">
            <v>2.9895366218236172</v>
          </cell>
        </row>
        <row r="36">
          <cell r="A36" t="str">
            <v>FNS50</v>
          </cell>
          <cell r="B36">
            <v>2.0938023450586263</v>
          </cell>
          <cell r="C36">
            <v>1.8026202888518752</v>
          </cell>
          <cell r="D36">
            <v>2.097800925925926</v>
          </cell>
          <cell r="E36">
            <v>1.6836231570339371</v>
          </cell>
          <cell r="F36">
            <v>1.9094901661256445</v>
          </cell>
          <cell r="G36">
            <v>1.8248841198583889</v>
          </cell>
          <cell r="H36">
            <v>1.5979546180888462</v>
          </cell>
          <cell r="I36" t="str">
            <v>N.A.</v>
          </cell>
        </row>
        <row r="42">
          <cell r="A42" t="str">
            <v>FNS 0</v>
          </cell>
          <cell r="B42">
            <v>14.245014245014245</v>
          </cell>
          <cell r="C42">
            <v>6.419830126538395</v>
          </cell>
          <cell r="D42">
            <v>14.836795252225519</v>
          </cell>
          <cell r="E42">
            <v>10.236040914560769</v>
          </cell>
          <cell r="F42">
            <v>5.8433188615533043</v>
          </cell>
          <cell r="G42">
            <v>12.338062924120914</v>
          </cell>
          <cell r="H42">
            <v>5.8060557197885876</v>
          </cell>
          <cell r="I42">
            <v>12.850167052171678</v>
          </cell>
        </row>
        <row r="43">
          <cell r="A43" t="str">
            <v>FNS10</v>
          </cell>
          <cell r="B43">
            <v>11.574074074074074</v>
          </cell>
          <cell r="C43">
            <v>5.1836032262746476</v>
          </cell>
          <cell r="D43">
            <v>11.210762331838565</v>
          </cell>
          <cell r="E43">
            <v>8.6326418786692756</v>
          </cell>
          <cell r="F43">
            <v>4.5066896683917959</v>
          </cell>
          <cell r="G43">
            <v>10.01001001001001</v>
          </cell>
          <cell r="H43">
            <v>4.6899475663862082</v>
          </cell>
          <cell r="I43">
            <v>9.7068530382450007</v>
          </cell>
        </row>
        <row r="44">
          <cell r="A44" t="str">
            <v>FNS20</v>
          </cell>
          <cell r="B44">
            <v>8.0601826974744757</v>
          </cell>
          <cell r="C44">
            <v>4.1350336591739856</v>
          </cell>
          <cell r="D44">
            <v>7.7881619937694708</v>
          </cell>
          <cell r="E44">
            <v>5.9917268548916613</v>
          </cell>
          <cell r="F44">
            <v>3.8874302874302873</v>
          </cell>
          <cell r="G44">
            <v>6.9979006298110571</v>
          </cell>
          <cell r="H44">
            <v>3.7422068542260742</v>
          </cell>
          <cell r="I44">
            <v>6.7640692640692643</v>
          </cell>
        </row>
        <row r="45">
          <cell r="A45" t="str">
            <v>FNS30</v>
          </cell>
          <cell r="B45">
            <v>6.2604340567612686</v>
          </cell>
          <cell r="C45">
            <v>3.1770641385708296</v>
          </cell>
          <cell r="D45">
            <v>5.4957133435919978</v>
          </cell>
          <cell r="E45">
            <v>4.2359467918622844</v>
          </cell>
          <cell r="F45">
            <v>2.7217391304347824</v>
          </cell>
          <cell r="G45">
            <v>5.4854635216675813</v>
          </cell>
          <cell r="H45">
            <v>2.8890044490668516</v>
          </cell>
          <cell r="I45">
            <v>4.7673531655225023</v>
          </cell>
        </row>
        <row r="46">
          <cell r="A46" t="str">
            <v>FNS40</v>
          </cell>
          <cell r="B46">
            <v>4.6425255338904368</v>
          </cell>
          <cell r="C46">
            <v>2.4345590526643814</v>
          </cell>
          <cell r="D46">
            <v>3.3835222466587718</v>
          </cell>
          <cell r="E46">
            <v>2.8967577644865528</v>
          </cell>
          <cell r="F46">
            <v>1.964506480558325</v>
          </cell>
          <cell r="G46">
            <v>4.1000410004100045</v>
          </cell>
          <cell r="H46">
            <v>2.2087049479408245</v>
          </cell>
          <cell r="I46">
            <v>2.9895366218236172</v>
          </cell>
        </row>
        <row r="47">
          <cell r="A47" t="str">
            <v>FNS50</v>
          </cell>
          <cell r="B47">
            <v>2.0938023450586263</v>
          </cell>
          <cell r="C47">
            <v>1.8026202888518752</v>
          </cell>
          <cell r="D47">
            <v>2.097800925925926</v>
          </cell>
          <cell r="E47">
            <v>1.780041850061332</v>
          </cell>
          <cell r="F47">
            <v>1.9094901661256445</v>
          </cell>
          <cell r="G47">
            <v>1.8248841198583889</v>
          </cell>
          <cell r="H47">
            <v>1.5979546180888462</v>
          </cell>
          <cell r="I47" t="str">
            <v>N.A.</v>
          </cell>
        </row>
        <row r="53">
          <cell r="A53" t="str">
            <v>FNS 0</v>
          </cell>
          <cell r="B53">
            <v>14.245014245014245</v>
          </cell>
          <cell r="C53">
            <v>19.137607409058266</v>
          </cell>
          <cell r="D53">
            <v>16.674362017804153</v>
          </cell>
          <cell r="E53">
            <v>12.117418772563177</v>
          </cell>
          <cell r="F53">
            <v>11.61041968162084</v>
          </cell>
          <cell r="G53">
            <v>12.338062924120914</v>
          </cell>
          <cell r="H53">
            <v>17.307936934515812</v>
          </cell>
          <cell r="I53">
            <v>14.441685941917244</v>
          </cell>
        </row>
        <row r="54">
          <cell r="A54" t="str">
            <v>FNS10</v>
          </cell>
          <cell r="B54">
            <v>11.574074074074074</v>
          </cell>
          <cell r="C54">
            <v>12.261917103817206</v>
          </cell>
          <cell r="D54">
            <v>11.210762331838565</v>
          </cell>
          <cell r="E54">
            <v>9.8535159817351605</v>
          </cell>
          <cell r="F54">
            <v>8.2177496645581751</v>
          </cell>
          <cell r="G54">
            <v>10.01001001001001</v>
          </cell>
          <cell r="H54">
            <v>11.094164767237903</v>
          </cell>
          <cell r="I54">
            <v>9.7068530382450007</v>
          </cell>
        </row>
        <row r="55">
          <cell r="A55" t="str">
            <v>FNS20</v>
          </cell>
          <cell r="B55">
            <v>8.0601826974744757</v>
          </cell>
          <cell r="C55">
            <v>7.6696273507666355</v>
          </cell>
          <cell r="D55">
            <v>7.7881619937694708</v>
          </cell>
          <cell r="E55">
            <v>6.7656817684394834</v>
          </cell>
          <cell r="F55">
            <v>6.5792935792935792</v>
          </cell>
          <cell r="G55">
            <v>6.9979006298110571</v>
          </cell>
          <cell r="H55">
            <v>6.941015335563689</v>
          </cell>
          <cell r="I55">
            <v>6.7640692640692643</v>
          </cell>
        </row>
        <row r="56">
          <cell r="A56" t="str">
            <v>FNS30</v>
          </cell>
          <cell r="B56">
            <v>6.2604340567612686</v>
          </cell>
          <cell r="C56">
            <v>4.8491148699309941</v>
          </cell>
          <cell r="D56">
            <v>5.4957133435919978</v>
          </cell>
          <cell r="E56">
            <v>4.7082003129890451</v>
          </cell>
          <cell r="F56">
            <v>3.9745571658615138</v>
          </cell>
          <cell r="G56">
            <v>5.4854635216675813</v>
          </cell>
          <cell r="H56">
            <v>4.4094528225573466</v>
          </cell>
          <cell r="I56">
            <v>4.7673531655225023</v>
          </cell>
        </row>
        <row r="57">
          <cell r="A57" t="str">
            <v>FNS40</v>
          </cell>
          <cell r="B57">
            <v>4.6425255338904368</v>
          </cell>
          <cell r="C57">
            <v>3.1632517918354628</v>
          </cell>
          <cell r="D57">
            <v>3.3835222466587718</v>
          </cell>
          <cell r="E57">
            <v>3.1742150237889399</v>
          </cell>
          <cell r="F57">
            <v>2.4066467264872049</v>
          </cell>
          <cell r="G57">
            <v>4.1000410004100045</v>
          </cell>
          <cell r="H57">
            <v>2.8697968433188885</v>
          </cell>
          <cell r="I57">
            <v>2.9895366218236172</v>
          </cell>
        </row>
        <row r="58">
          <cell r="A58" t="str">
            <v>FNS50</v>
          </cell>
          <cell r="B58">
            <v>2.0938023450586263</v>
          </cell>
          <cell r="C58">
            <v>1.8901987929654547</v>
          </cell>
          <cell r="D58">
            <v>2.097800925925926</v>
          </cell>
          <cell r="E58">
            <v>1.9134232869134378</v>
          </cell>
          <cell r="F58">
            <v>1.9094901661256445</v>
          </cell>
          <cell r="G58">
            <v>1.8248841198583889</v>
          </cell>
          <cell r="H58">
            <v>1.6755896452540748</v>
          </cell>
          <cell r="I58" t="str">
            <v>N.A.</v>
          </cell>
        </row>
        <row r="75">
          <cell r="A75" t="str">
            <v>FNS 0</v>
          </cell>
          <cell r="B75">
            <v>7.9957356076759059</v>
          </cell>
          <cell r="C75">
            <v>11.904761904761905</v>
          </cell>
          <cell r="D75">
            <v>10.668563300142248</v>
          </cell>
          <cell r="E75">
            <v>6.0913705583756341</v>
          </cell>
          <cell r="F75">
            <v>4.8801436714296873</v>
          </cell>
          <cell r="G75">
            <v>11.111111111111111</v>
          </cell>
          <cell r="H75">
            <v>10.721247563352826</v>
          </cell>
          <cell r="I75">
            <v>9.3095422808378583</v>
          </cell>
          <cell r="J75">
            <v>4.3335066736002776</v>
          </cell>
          <cell r="K75">
            <v>9.6993210475266736</v>
          </cell>
        </row>
        <row r="76">
          <cell r="A76" t="str">
            <v>FNS10</v>
          </cell>
          <cell r="B76">
            <v>6.8933823529411766</v>
          </cell>
          <cell r="C76">
            <v>9.4893029675638374</v>
          </cell>
          <cell r="D76">
            <v>8.6705202312138727</v>
          </cell>
          <cell r="E76">
            <v>4.8859934853420199</v>
          </cell>
          <cell r="F76">
            <v>4.0728552344335469</v>
          </cell>
          <cell r="G76">
            <v>8.4118438761776577</v>
          </cell>
          <cell r="H76">
            <v>8.5470085470085468</v>
          </cell>
          <cell r="I76">
            <v>7.5757575757575761</v>
          </cell>
          <cell r="J76">
            <v>3.7038408829956664</v>
          </cell>
          <cell r="K76">
            <v>7.3421439060205582</v>
          </cell>
        </row>
        <row r="77">
          <cell r="A77" t="str">
            <v>FNS20</v>
          </cell>
          <cell r="B77">
            <v>4.8885412592882282</v>
          </cell>
          <cell r="C77">
            <v>6.4366632337796084</v>
          </cell>
          <cell r="D77">
            <v>6.0704168352893566</v>
          </cell>
          <cell r="E77">
            <v>3.7759597230962871</v>
          </cell>
          <cell r="F77">
            <v>3.2631963661045269</v>
          </cell>
          <cell r="G77">
            <v>5.8657907085875172</v>
          </cell>
          <cell r="H77">
            <v>5.7870370370370372</v>
          </cell>
          <cell r="I77">
            <v>5.3097345132743365</v>
          </cell>
          <cell r="J77">
            <v>2.9479393903661339</v>
          </cell>
          <cell r="K77">
            <v>5.13083632632119</v>
          </cell>
        </row>
        <row r="78">
          <cell r="A78" t="str">
            <v>FNS30</v>
          </cell>
          <cell r="B78">
            <v>3.5330695308083664</v>
          </cell>
          <cell r="C78">
            <v>3.8446751249519417</v>
          </cell>
          <cell r="D78">
            <v>4.804612427930814</v>
          </cell>
          <cell r="E78">
            <v>2.8639618138424821</v>
          </cell>
          <cell r="F78">
            <v>2.5431315104166665</v>
          </cell>
          <cell r="G78">
            <v>4.2186972662841713</v>
          </cell>
          <cell r="H78">
            <v>3.4349506225848003</v>
          </cell>
          <cell r="I78">
            <v>4.2372881355932206</v>
          </cell>
          <cell r="J78">
            <v>2.2928417480625489</v>
          </cell>
          <cell r="K78">
            <v>3.6845983787767134</v>
          </cell>
        </row>
        <row r="79">
          <cell r="A79" t="str">
            <v>FNS40</v>
          </cell>
          <cell r="B79">
            <v>2.4765801658231936</v>
          </cell>
          <cell r="C79">
            <v>2.2156573116691285</v>
          </cell>
          <cell r="D79">
            <v>3.5394053798961775</v>
          </cell>
          <cell r="E79">
            <v>1.874136910633261</v>
          </cell>
          <cell r="F79">
            <v>1.9345952052992432</v>
          </cell>
          <cell r="G79">
            <v>2.5799793601651189</v>
          </cell>
          <cell r="H79">
            <v>1.9639934533551555</v>
          </cell>
          <cell r="I79">
            <v>3.0800821355236141</v>
          </cell>
          <cell r="J79">
            <v>1.7473963793947018</v>
          </cell>
          <cell r="K79" t="str">
            <v>N.A.</v>
          </cell>
        </row>
        <row r="80">
          <cell r="A80" t="str">
            <v>FNS50</v>
          </cell>
          <cell r="B80">
            <v>1.4874628134296644</v>
          </cell>
          <cell r="C80" t="str">
            <v>N.A.</v>
          </cell>
          <cell r="D80">
            <v>2.0505249343832022</v>
          </cell>
          <cell r="E80">
            <v>1.1846336097478423</v>
          </cell>
          <cell r="F80">
            <v>1.3678992350707477</v>
          </cell>
          <cell r="G80" t="str">
            <v>N.A.</v>
          </cell>
          <cell r="H80" t="str">
            <v>N.A.</v>
          </cell>
          <cell r="I80">
            <v>1.8889308651303363</v>
          </cell>
          <cell r="J80">
            <v>1.2138721307097511</v>
          </cell>
          <cell r="K80" t="str">
            <v>N.A.</v>
          </cell>
        </row>
        <row r="86">
          <cell r="A86" t="str">
            <v>FNS 0</v>
          </cell>
          <cell r="B86">
            <v>7.9957356076759059</v>
          </cell>
          <cell r="C86">
            <v>4.329004329004329</v>
          </cell>
          <cell r="D86">
            <v>10.668563300142248</v>
          </cell>
          <cell r="E86">
            <v>2.5380710659898478</v>
          </cell>
          <cell r="F86">
            <v>3.9041149371437496</v>
          </cell>
          <cell r="G86">
            <v>11.111111111111111</v>
          </cell>
          <cell r="H86">
            <v>3.8986354775828458</v>
          </cell>
          <cell r="I86">
            <v>9.3095422808378583</v>
          </cell>
          <cell r="J86">
            <v>3.466805338880222</v>
          </cell>
          <cell r="K86">
            <v>9.6993210475266736</v>
          </cell>
        </row>
        <row r="87">
          <cell r="A87" t="str">
            <v>FNS10</v>
          </cell>
          <cell r="B87">
            <v>6.8933823529411766</v>
          </cell>
          <cell r="C87">
            <v>3.4506556245686681</v>
          </cell>
          <cell r="D87">
            <v>8.6705202312138727</v>
          </cell>
          <cell r="E87">
            <v>2.0358306188925082</v>
          </cell>
          <cell r="F87">
            <v>4.0728552344335469</v>
          </cell>
          <cell r="G87">
            <v>8.4118438761776577</v>
          </cell>
          <cell r="H87">
            <v>3.1080031080031079</v>
          </cell>
          <cell r="I87">
            <v>7.5757575757575761</v>
          </cell>
          <cell r="J87">
            <v>3.7038408829956664</v>
          </cell>
          <cell r="K87">
            <v>7.3421439060205582</v>
          </cell>
        </row>
        <row r="88">
          <cell r="A88" t="str">
            <v>FNS20</v>
          </cell>
          <cell r="B88">
            <v>4.8885412592882282</v>
          </cell>
          <cell r="C88">
            <v>2.5746652935118433</v>
          </cell>
          <cell r="D88">
            <v>6.0704168352893566</v>
          </cell>
          <cell r="E88">
            <v>1.5733165512901195</v>
          </cell>
          <cell r="F88">
            <v>3.2631963661045269</v>
          </cell>
          <cell r="G88">
            <v>5.8657907085875172</v>
          </cell>
          <cell r="H88">
            <v>2.3148148148148149</v>
          </cell>
          <cell r="I88">
            <v>5.3097345132743365</v>
          </cell>
          <cell r="J88">
            <v>2.9479393903661339</v>
          </cell>
          <cell r="K88">
            <v>5.13083632632119</v>
          </cell>
        </row>
        <row r="89">
          <cell r="A89" t="str">
            <v>FNS30</v>
          </cell>
          <cell r="B89">
            <v>3.5330695308083664</v>
          </cell>
          <cell r="C89">
            <v>1.9223375624759709</v>
          </cell>
          <cell r="D89">
            <v>4.804612427930814</v>
          </cell>
          <cell r="E89">
            <v>1.1933174224343674</v>
          </cell>
          <cell r="F89">
            <v>2.5431315104166665</v>
          </cell>
          <cell r="G89">
            <v>4.2186972662841713</v>
          </cell>
          <cell r="H89">
            <v>1.7174753112924002</v>
          </cell>
          <cell r="I89">
            <v>4.2372881355932206</v>
          </cell>
          <cell r="J89">
            <v>2.2928417480625489</v>
          </cell>
          <cell r="K89">
            <v>3.6845983787767134</v>
          </cell>
        </row>
        <row r="90">
          <cell r="A90" t="str">
            <v>FNS40</v>
          </cell>
          <cell r="B90">
            <v>2.4765801658231936</v>
          </cell>
          <cell r="C90">
            <v>1.4771048744460857</v>
          </cell>
          <cell r="D90">
            <v>3.5394053798961775</v>
          </cell>
          <cell r="E90">
            <v>0.98638784770171628</v>
          </cell>
          <cell r="F90">
            <v>1.9345952052992432</v>
          </cell>
          <cell r="G90">
            <v>2.5799793601651189</v>
          </cell>
          <cell r="H90">
            <v>1.3093289689034371</v>
          </cell>
          <cell r="I90">
            <v>3.0800821355236141</v>
          </cell>
          <cell r="J90">
            <v>1.7473963793947018</v>
          </cell>
          <cell r="K90" t="str">
            <v>N.A.</v>
          </cell>
        </row>
        <row r="91">
          <cell r="A91" t="str">
            <v>FNS50</v>
          </cell>
          <cell r="B91">
            <v>1.4874628134296644</v>
          </cell>
          <cell r="C91" t="str">
            <v>N.A.</v>
          </cell>
          <cell r="D91">
            <v>2.0505249343832022</v>
          </cell>
          <cell r="E91">
            <v>0.8461668641056016</v>
          </cell>
          <cell r="F91">
            <v>1.3678992350707477</v>
          </cell>
          <cell r="G91" t="str">
            <v>N.A.</v>
          </cell>
          <cell r="H91" t="str">
            <v>N.A.</v>
          </cell>
          <cell r="I91">
            <v>1.8889308651303363</v>
          </cell>
          <cell r="J91">
            <v>1.2138721307097511</v>
          </cell>
          <cell r="K91" t="str">
            <v>N.A.</v>
          </cell>
        </row>
        <row r="97">
          <cell r="A97" t="str">
            <v>FNS 0</v>
          </cell>
          <cell r="B97">
            <v>9.1896588486140729</v>
          </cell>
          <cell r="C97">
            <v>5.2438095238095235</v>
          </cell>
          <cell r="D97">
            <v>10.668563300142248</v>
          </cell>
          <cell r="E97">
            <v>7.186548223350254</v>
          </cell>
          <cell r="F97">
            <v>5.0607480284219566</v>
          </cell>
          <cell r="G97">
            <v>11.111111111111111</v>
          </cell>
          <cell r="H97">
            <v>4.7224951267056534</v>
          </cell>
          <cell r="I97">
            <v>9.3095422808378583</v>
          </cell>
          <cell r="J97">
            <v>4.4938810885768765</v>
          </cell>
          <cell r="K97">
            <v>9.6993210475266736</v>
          </cell>
        </row>
        <row r="98">
          <cell r="A98" t="str">
            <v>FNS10</v>
          </cell>
          <cell r="B98">
            <v>7.6767233455882353</v>
          </cell>
          <cell r="C98">
            <v>4.056487232574189</v>
          </cell>
          <cell r="D98">
            <v>8.6705202312138727</v>
          </cell>
          <cell r="E98">
            <v>5.0614820846905539</v>
          </cell>
          <cell r="F98">
            <v>4.0728552344335469</v>
          </cell>
          <cell r="G98">
            <v>8.4118438761776577</v>
          </cell>
          <cell r="H98">
            <v>3.6536752136752138</v>
          </cell>
          <cell r="I98">
            <v>7.5757575757575761</v>
          </cell>
          <cell r="J98">
            <v>3.7038408829956664</v>
          </cell>
          <cell r="K98">
            <v>7.3421439060205582</v>
          </cell>
        </row>
        <row r="99">
          <cell r="A99" t="str">
            <v>FNS20</v>
          </cell>
          <cell r="B99">
            <v>5.4285686351192801</v>
          </cell>
          <cell r="C99">
            <v>3.4995880535530381</v>
          </cell>
          <cell r="D99">
            <v>6.0704168352893566</v>
          </cell>
          <cell r="E99">
            <v>3.4089364380113278</v>
          </cell>
          <cell r="F99">
            <v>3.2631963661045269</v>
          </cell>
          <cell r="G99">
            <v>5.8657907085875172</v>
          </cell>
          <cell r="H99">
            <v>2.6409259259259259</v>
          </cell>
          <cell r="I99">
            <v>5.3097345132743365</v>
          </cell>
          <cell r="J99">
            <v>2.9479393903661339</v>
          </cell>
          <cell r="K99">
            <v>5.13083632632119</v>
          </cell>
        </row>
        <row r="100">
          <cell r="A100" t="str">
            <v>FNS30</v>
          </cell>
          <cell r="B100">
            <v>3.8512153759185979</v>
          </cell>
          <cell r="C100">
            <v>2.4368512110726646</v>
          </cell>
          <cell r="D100">
            <v>4.804612427930814</v>
          </cell>
          <cell r="E100">
            <v>2.2328400954653937</v>
          </cell>
          <cell r="F100">
            <v>2.5431315104166665</v>
          </cell>
          <cell r="G100">
            <v>4.2186972662841713</v>
          </cell>
          <cell r="H100">
            <v>2.1771575783598109</v>
          </cell>
          <cell r="I100">
            <v>4.2372881355932206</v>
          </cell>
          <cell r="J100">
            <v>2.2928417480625489</v>
          </cell>
          <cell r="K100">
            <v>3.6845983787767134</v>
          </cell>
        </row>
        <row r="101">
          <cell r="A101" t="str">
            <v>FNS40</v>
          </cell>
          <cell r="B101">
            <v>2.657079788952299</v>
          </cell>
          <cell r="C101">
            <v>1.7462924667651403</v>
          </cell>
          <cell r="D101">
            <v>3.5394053798961775</v>
          </cell>
          <cell r="E101">
            <v>1.4040441901755771</v>
          </cell>
          <cell r="F101">
            <v>1.9345952052992432</v>
          </cell>
          <cell r="G101">
            <v>2.5799793601651189</v>
          </cell>
          <cell r="H101">
            <v>1.4080916530278231</v>
          </cell>
          <cell r="I101">
            <v>3.0800821355236141</v>
          </cell>
          <cell r="J101">
            <v>1.7473963793947018</v>
          </cell>
          <cell r="K101" t="str">
            <v>N.A.</v>
          </cell>
        </row>
        <row r="102">
          <cell r="A102" t="str">
            <v>FNS50</v>
          </cell>
          <cell r="B102">
            <v>1.5702252443688909</v>
          </cell>
          <cell r="C102" t="str">
            <v>N.A.</v>
          </cell>
          <cell r="D102">
            <v>2.0505249343832022</v>
          </cell>
          <cell r="E102">
            <v>1.0017515654086986</v>
          </cell>
          <cell r="F102">
            <v>1.3678992350707477</v>
          </cell>
          <cell r="G102" t="str">
            <v>N.A.</v>
          </cell>
          <cell r="H102" t="str">
            <v>N.A.</v>
          </cell>
          <cell r="I102">
            <v>1.8889308651303363</v>
          </cell>
          <cell r="J102">
            <v>1.2138721307097511</v>
          </cell>
          <cell r="K102" t="str">
            <v>N.A.</v>
          </cell>
        </row>
        <row r="108">
          <cell r="A108" t="str">
            <v>FNS 0</v>
          </cell>
          <cell r="B108">
            <v>10.817777185501066</v>
          </cell>
          <cell r="C108">
            <v>10.053809523809523</v>
          </cell>
          <cell r="D108">
            <v>10.668563300142248</v>
          </cell>
          <cell r="E108">
            <v>14.831215621562157</v>
          </cell>
          <cell r="F108">
            <v>15.086163816662763</v>
          </cell>
          <cell r="G108">
            <v>12.487244444444444</v>
          </cell>
          <cell r="H108">
            <v>8.9446003898635471</v>
          </cell>
          <cell r="I108">
            <v>8.4865629420084865</v>
          </cell>
          <cell r="J108">
            <v>13.396325186340787</v>
          </cell>
          <cell r="K108">
            <v>10.900601357904947</v>
          </cell>
        </row>
        <row r="109">
          <cell r="A109" t="str">
            <v>FNS10</v>
          </cell>
          <cell r="B109">
            <v>8.7140625000000007</v>
          </cell>
          <cell r="C109">
            <v>7.160041407867495</v>
          </cell>
          <cell r="D109">
            <v>8.6705202312138727</v>
          </cell>
          <cell r="E109">
            <v>9.1144543973941374</v>
          </cell>
          <cell r="F109">
            <v>9.6344205141572452</v>
          </cell>
          <cell r="G109">
            <v>8.4118438761776577</v>
          </cell>
          <cell r="H109">
            <v>6.3779642579642584</v>
          </cell>
          <cell r="I109">
            <v>6.9124423963133639</v>
          </cell>
          <cell r="J109">
            <v>8.7615096855439099</v>
          </cell>
          <cell r="K109">
            <v>7.3421439060205582</v>
          </cell>
        </row>
        <row r="110">
          <cell r="A110" t="str">
            <v>FNS20</v>
          </cell>
          <cell r="B110">
            <v>6.1228783730934691</v>
          </cell>
          <cell r="C110">
            <v>5.7194129763130794</v>
          </cell>
          <cell r="D110">
            <v>6.0704168352893566</v>
          </cell>
          <cell r="E110">
            <v>5.7652139710509758</v>
          </cell>
          <cell r="F110">
            <v>6.0525505142797469</v>
          </cell>
          <cell r="G110">
            <v>5.8657907085875172</v>
          </cell>
          <cell r="H110">
            <v>4.2274305555555554</v>
          </cell>
          <cell r="I110">
            <v>4.8076923076923075</v>
          </cell>
          <cell r="J110">
            <v>5.4678143977359825</v>
          </cell>
          <cell r="K110">
            <v>5.13083632632119</v>
          </cell>
        </row>
        <row r="111">
          <cell r="A111" t="str">
            <v>FNS30</v>
          </cell>
          <cell r="B111">
            <v>4.2574053137365739</v>
          </cell>
          <cell r="C111">
            <v>3.4659169550173012</v>
          </cell>
          <cell r="D111">
            <v>4.804612427930814</v>
          </cell>
          <cell r="E111">
            <v>3.5120644391408113</v>
          </cell>
          <cell r="F111">
            <v>3.8815511067708335</v>
          </cell>
          <cell r="G111">
            <v>4.2186972662841713</v>
          </cell>
          <cell r="H111">
            <v>3.0413911550021466</v>
          </cell>
          <cell r="I111">
            <v>3.8597619813444837</v>
          </cell>
          <cell r="J111">
            <v>3.4995368459668916</v>
          </cell>
          <cell r="K111">
            <v>3.6845983787767134</v>
          </cell>
        </row>
        <row r="112">
          <cell r="A112" t="str">
            <v>FNS40</v>
          </cell>
          <cell r="B112">
            <v>2.882168622806073</v>
          </cell>
          <cell r="C112">
            <v>2.1043131462333826</v>
          </cell>
          <cell r="D112">
            <v>3.5394053798961775</v>
          </cell>
          <cell r="E112">
            <v>1.8431939238508581</v>
          </cell>
          <cell r="F112">
            <v>2.5136427653877704</v>
          </cell>
          <cell r="G112">
            <v>2.5799793601651189</v>
          </cell>
          <cell r="H112">
            <v>1.7292962356792143</v>
          </cell>
          <cell r="I112">
            <v>2.7662517289073305</v>
          </cell>
          <cell r="J112">
            <v>2.2704130845040891</v>
          </cell>
          <cell r="K112" t="str">
            <v>N.A.</v>
          </cell>
        </row>
        <row r="113">
          <cell r="A113" t="str">
            <v>FNS50</v>
          </cell>
          <cell r="B113">
            <v>1.6726391840203996</v>
          </cell>
          <cell r="C113" t="str">
            <v>N.A.</v>
          </cell>
          <cell r="D113">
            <v>2.0505249343832022</v>
          </cell>
          <cell r="E113">
            <v>1.1363090201387713</v>
          </cell>
          <cell r="F113">
            <v>1.434357251507425</v>
          </cell>
          <cell r="G113" t="str">
            <v>N.A.</v>
          </cell>
          <cell r="H113" t="str">
            <v>N.A.</v>
          </cell>
          <cell r="I113">
            <v>1.6084928422068521</v>
          </cell>
          <cell r="J113">
            <v>1.2728468943081537</v>
          </cell>
          <cell r="K113" t="str">
            <v>N.A.</v>
          </cell>
        </row>
      </sheetData>
      <sheetData sheetId="7">
        <row r="20">
          <cell r="A20" t="str">
            <v>MNS 0</v>
          </cell>
          <cell r="B20">
            <v>13.009540329575021</v>
          </cell>
          <cell r="C20">
            <v>5.4441323141917639</v>
          </cell>
          <cell r="D20">
            <v>13.550135501355014</v>
          </cell>
          <cell r="E20">
            <v>8.639308855291576</v>
          </cell>
          <cell r="F20">
            <v>11.889321227842629</v>
          </cell>
          <cell r="G20">
            <v>11.24859392575928</v>
          </cell>
          <cell r="H20">
            <v>4.9132323172768899</v>
          </cell>
          <cell r="I20">
            <v>11.720581340834505</v>
          </cell>
        </row>
        <row r="21">
          <cell r="A21" t="str">
            <v>MNS10</v>
          </cell>
          <cell r="B21">
            <v>10.552233556102708</v>
          </cell>
          <cell r="C21">
            <v>4.551992862475192</v>
          </cell>
          <cell r="D21">
            <v>10.21659174499387</v>
          </cell>
          <cell r="E21">
            <v>7.2020165646380985</v>
          </cell>
          <cell r="F21">
            <v>9.5287595287595295</v>
          </cell>
          <cell r="G21">
            <v>9.1365920511649161</v>
          </cell>
          <cell r="H21">
            <v>4.0804668054025379</v>
          </cell>
          <cell r="I21">
            <v>8.8464260438782727</v>
          </cell>
        </row>
        <row r="22">
          <cell r="A22" t="str">
            <v>MNS20</v>
          </cell>
          <cell r="B22">
            <v>7.2904009720534626</v>
          </cell>
          <cell r="C22">
            <v>3.6112555613335644</v>
          </cell>
          <cell r="D22">
            <v>7.0521861777150914</v>
          </cell>
          <cell r="E22">
            <v>4.936808846761453</v>
          </cell>
          <cell r="F22">
            <v>6.603275224511358</v>
          </cell>
          <cell r="G22">
            <v>6.3291139240506329</v>
          </cell>
          <cell r="H22">
            <v>3.268102017072565</v>
          </cell>
          <cell r="I22">
            <v>6.1251990689697413</v>
          </cell>
        </row>
        <row r="23">
          <cell r="A23" t="str">
            <v>MNS30</v>
          </cell>
          <cell r="B23">
            <v>5.6753688989784337</v>
          </cell>
          <cell r="C23">
            <v>2.8139527030829665</v>
          </cell>
          <cell r="D23">
            <v>4.9790878311093412</v>
          </cell>
          <cell r="E23">
            <v>3.4725839497169844</v>
          </cell>
          <cell r="F23">
            <v>4.1050903119868636</v>
          </cell>
          <cell r="G23">
            <v>4.9825610363726955</v>
          </cell>
          <cell r="H23">
            <v>2.5611867514931719</v>
          </cell>
          <cell r="I23">
            <v>4.3233895373973192</v>
          </cell>
        </row>
        <row r="24">
          <cell r="A24" t="str">
            <v>MNS40</v>
          </cell>
          <cell r="B24">
            <v>4.1724617524339358</v>
          </cell>
          <cell r="C24">
            <v>2.128438492384447</v>
          </cell>
          <cell r="D24">
            <v>3.0303030303030303</v>
          </cell>
          <cell r="E24">
            <v>2.4283504637621482</v>
          </cell>
          <cell r="F24">
            <v>2.3137436372049978</v>
          </cell>
          <cell r="G24">
            <v>3.6941263391207979</v>
          </cell>
          <cell r="H24">
            <v>1.9311580768755408</v>
          </cell>
          <cell r="I24">
            <v>2.6838432635534084</v>
          </cell>
        </row>
        <row r="25">
          <cell r="A25" t="str">
            <v>MNS50</v>
          </cell>
          <cell r="B25">
            <v>1.8708373868143382</v>
          </cell>
          <cell r="C25">
            <v>1.5543397164884356</v>
          </cell>
          <cell r="D25">
            <v>1.8678346000257633</v>
          </cell>
          <cell r="E25">
            <v>1.523660267293544</v>
          </cell>
          <cell r="F25">
            <v>1.639344262295082</v>
          </cell>
          <cell r="G25">
            <v>1.6261749113734674</v>
          </cell>
          <cell r="H25">
            <v>1.6216518481239166</v>
          </cell>
          <cell r="I25" t="str">
            <v>N.A.</v>
          </cell>
        </row>
        <row r="31">
          <cell r="A31" t="str">
            <v>MNS 0</v>
          </cell>
          <cell r="B31">
            <v>13.009540329575021</v>
          </cell>
          <cell r="C31">
            <v>4.3553058513534113</v>
          </cell>
          <cell r="D31">
            <v>13.550135501355014</v>
          </cell>
          <cell r="E31">
            <v>8.639308855291576</v>
          </cell>
          <cell r="F31">
            <v>4.3233895373973192</v>
          </cell>
          <cell r="G31">
            <v>11.24859392575928</v>
          </cell>
          <cell r="H31">
            <v>3.9305858538215119</v>
          </cell>
          <cell r="I31">
            <v>11.720581340834505</v>
          </cell>
        </row>
        <row r="32">
          <cell r="A32" t="str">
            <v>MNS10</v>
          </cell>
          <cell r="B32">
            <v>10.552233556102708</v>
          </cell>
          <cell r="C32">
            <v>4.551992862475192</v>
          </cell>
          <cell r="D32">
            <v>10.21659174499387</v>
          </cell>
          <cell r="E32">
            <v>7.2020165646380985</v>
          </cell>
          <cell r="F32">
            <v>3.4650034650034649</v>
          </cell>
          <cell r="G32">
            <v>9.1365920511649161</v>
          </cell>
          <cell r="H32">
            <v>4.0804668054025379</v>
          </cell>
          <cell r="I32">
            <v>8.8464260438782727</v>
          </cell>
        </row>
        <row r="33">
          <cell r="A33" t="str">
            <v>MNS20</v>
          </cell>
          <cell r="B33">
            <v>7.2904009720534626</v>
          </cell>
          <cell r="C33">
            <v>3.6112555613335644</v>
          </cell>
          <cell r="D33">
            <v>7.0521861777150914</v>
          </cell>
          <cell r="E33">
            <v>4.936808846761453</v>
          </cell>
          <cell r="F33">
            <v>2.6413100898045432</v>
          </cell>
          <cell r="G33">
            <v>6.3291139240506329</v>
          </cell>
          <cell r="H33">
            <v>3.268102017072565</v>
          </cell>
          <cell r="I33">
            <v>6.1251990689697413</v>
          </cell>
        </row>
        <row r="34">
          <cell r="A34" t="str">
            <v>MNS30</v>
          </cell>
          <cell r="B34">
            <v>5.6753688989784337</v>
          </cell>
          <cell r="C34">
            <v>2.8139527030829665</v>
          </cell>
          <cell r="D34">
            <v>4.9790878311093412</v>
          </cell>
          <cell r="E34">
            <v>3.4725839497169844</v>
          </cell>
          <cell r="F34">
            <v>2.0525451559934318</v>
          </cell>
          <cell r="G34">
            <v>4.9825610363726955</v>
          </cell>
          <cell r="H34">
            <v>2.5611867514931719</v>
          </cell>
          <cell r="I34">
            <v>4.3233895373973192</v>
          </cell>
        </row>
        <row r="35">
          <cell r="A35" t="str">
            <v>MNS40</v>
          </cell>
          <cell r="B35">
            <v>4.1724617524339358</v>
          </cell>
          <cell r="C35">
            <v>2.128438492384447</v>
          </cell>
          <cell r="D35">
            <v>3.0303030303030303</v>
          </cell>
          <cell r="E35">
            <v>2.4283504637621482</v>
          </cell>
          <cell r="F35">
            <v>1.5424957581366652</v>
          </cell>
          <cell r="G35">
            <v>3.6941263391207979</v>
          </cell>
          <cell r="H35">
            <v>1.9311580768755408</v>
          </cell>
          <cell r="I35">
            <v>2.6838432635534084</v>
          </cell>
        </row>
        <row r="36">
          <cell r="A36" t="str">
            <v>MNS50</v>
          </cell>
          <cell r="B36">
            <v>1.8708373868143382</v>
          </cell>
          <cell r="C36">
            <v>1.5543397164884356</v>
          </cell>
          <cell r="D36">
            <v>1.8678346000257633</v>
          </cell>
          <cell r="E36">
            <v>1.523660267293544</v>
          </cell>
          <cell r="F36">
            <v>1.639344262295082</v>
          </cell>
          <cell r="G36">
            <v>1.6261749113734674</v>
          </cell>
          <cell r="H36">
            <v>1.6216518481239166</v>
          </cell>
          <cell r="I36" t="str">
            <v>N.A.</v>
          </cell>
        </row>
        <row r="41">
          <cell r="A41" t="str">
            <v>MNS 0</v>
          </cell>
          <cell r="B41">
            <v>13.009540329575021</v>
          </cell>
          <cell r="C41">
            <v>5.6456087628753728</v>
          </cell>
          <cell r="D41">
            <v>13.550135501355014</v>
          </cell>
          <cell r="E41">
            <v>9.8869978401727856</v>
          </cell>
          <cell r="F41">
            <v>5.2370082144401211</v>
          </cell>
          <cell r="G41">
            <v>11.24859392575928</v>
          </cell>
          <cell r="H41">
            <v>5.0950612188746733</v>
          </cell>
          <cell r="I41">
            <v>11.720581340834505</v>
          </cell>
        </row>
        <row r="42">
          <cell r="A42" t="str">
            <v>MNS10</v>
          </cell>
          <cell r="B42">
            <v>10.552233556102708</v>
          </cell>
          <cell r="C42">
            <v>4.551992862475192</v>
          </cell>
          <cell r="D42">
            <v>10.21659174499387</v>
          </cell>
          <cell r="E42">
            <v>8.009746729084144</v>
          </cell>
          <cell r="F42">
            <v>4.0733541233541235</v>
          </cell>
          <cell r="G42">
            <v>9.1365920511649161</v>
          </cell>
          <cell r="H42">
            <v>4.0804668054025379</v>
          </cell>
          <cell r="I42">
            <v>8.8464260438782727</v>
          </cell>
        </row>
        <row r="43">
          <cell r="A43" t="str">
            <v>MNS20</v>
          </cell>
          <cell r="B43">
            <v>7.2904009720534626</v>
          </cell>
          <cell r="C43">
            <v>3.6112555613335644</v>
          </cell>
          <cell r="D43">
            <v>7.0521861777150914</v>
          </cell>
          <cell r="E43">
            <v>5.4968799368088463</v>
          </cell>
          <cell r="F43">
            <v>3.0134178552562072</v>
          </cell>
          <cell r="G43">
            <v>6.3291139240506329</v>
          </cell>
          <cell r="H43">
            <v>3.268102017072565</v>
          </cell>
          <cell r="I43">
            <v>6.1251990689697413</v>
          </cell>
        </row>
        <row r="44">
          <cell r="A44" t="str">
            <v>MNS30</v>
          </cell>
          <cell r="B44">
            <v>5.6753688989784337</v>
          </cell>
          <cell r="C44">
            <v>2.8139527030829665</v>
          </cell>
          <cell r="D44">
            <v>4.9790878311093412</v>
          </cell>
          <cell r="E44">
            <v>3.8209119005451955</v>
          </cell>
          <cell r="F44">
            <v>2.2725985221674878</v>
          </cell>
          <cell r="G44">
            <v>4.9825610363726955</v>
          </cell>
          <cell r="H44">
            <v>2.5611867514931719</v>
          </cell>
          <cell r="I44">
            <v>4.3233895373973192</v>
          </cell>
        </row>
        <row r="45">
          <cell r="A45" t="str">
            <v>MNS40</v>
          </cell>
          <cell r="B45">
            <v>4.1724617524339358</v>
          </cell>
          <cell r="C45">
            <v>2.128438492384447</v>
          </cell>
          <cell r="D45">
            <v>3.0303030303030303</v>
          </cell>
          <cell r="E45">
            <v>2.6238643502314853</v>
          </cell>
          <cell r="F45">
            <v>1.6574579669905907</v>
          </cell>
          <cell r="G45">
            <v>3.6941263391207979</v>
          </cell>
          <cell r="H45">
            <v>1.9311580768755408</v>
          </cell>
          <cell r="I45">
            <v>2.6838432635534084</v>
          </cell>
        </row>
        <row r="46">
          <cell r="A46" t="str">
            <v>MNS50</v>
          </cell>
          <cell r="B46">
            <v>1.8708373868143382</v>
          </cell>
          <cell r="C46">
            <v>1.5543397164884356</v>
          </cell>
          <cell r="D46">
            <v>1.8678346000257633</v>
          </cell>
          <cell r="E46">
            <v>1.6175351530190241</v>
          </cell>
          <cell r="F46">
            <v>1.639344262295082</v>
          </cell>
          <cell r="G46">
            <v>1.6261749113734674</v>
          </cell>
          <cell r="H46">
            <v>1.6216518481239166</v>
          </cell>
          <cell r="I46" t="str">
            <v>N.A</v>
          </cell>
        </row>
        <row r="52">
          <cell r="A52" t="str">
            <v>MNS 0</v>
          </cell>
          <cell r="B52">
            <v>13.009540329575021</v>
          </cell>
          <cell r="C52">
            <v>16.829642211624311</v>
          </cell>
          <cell r="D52">
            <v>15.228346883468834</v>
          </cell>
          <cell r="E52">
            <v>11.820964722822174</v>
          </cell>
          <cell r="F52">
            <v>10.405706874189365</v>
          </cell>
          <cell r="G52">
            <v>11.24859392575928</v>
          </cell>
          <cell r="H52">
            <v>15.188451938761473</v>
          </cell>
          <cell r="I52">
            <v>13.17219878105954</v>
          </cell>
        </row>
        <row r="53">
          <cell r="A53" t="str">
            <v>MNS10</v>
          </cell>
          <cell r="B53">
            <v>10.552233556102708</v>
          </cell>
          <cell r="C53">
            <v>10.767830156042315</v>
          </cell>
          <cell r="D53">
            <v>10.21659174499387</v>
          </cell>
          <cell r="E53">
            <v>9.2338494778537985</v>
          </cell>
          <cell r="F53">
            <v>7.4275814275814271</v>
          </cell>
          <cell r="G53">
            <v>9.1365920511649161</v>
          </cell>
          <cell r="H53">
            <v>9.6524258375158123</v>
          </cell>
          <cell r="I53">
            <v>8.8464260438782727</v>
          </cell>
        </row>
        <row r="54">
          <cell r="A54" t="str">
            <v>MNS20</v>
          </cell>
          <cell r="B54">
            <v>7.2904009720534626</v>
          </cell>
          <cell r="C54">
            <v>6.6981279251170047</v>
          </cell>
          <cell r="D54">
            <v>7.0521861777150914</v>
          </cell>
          <cell r="E54">
            <v>6.3314375987361773</v>
          </cell>
          <cell r="F54">
            <v>5.0134706814580028</v>
          </cell>
          <cell r="G54">
            <v>6.3291139240506329</v>
          </cell>
          <cell r="H54">
            <v>6.0616494764500573</v>
          </cell>
          <cell r="I54">
            <v>6.1251990689697413</v>
          </cell>
        </row>
        <row r="55">
          <cell r="A55" t="str">
            <v>MNS30</v>
          </cell>
          <cell r="B55">
            <v>5.6753688989784337</v>
          </cell>
          <cell r="C55">
            <v>4.2949022432830946</v>
          </cell>
          <cell r="D55">
            <v>4.9790878311093412</v>
          </cell>
          <cell r="E55">
            <v>4.3317567802201618</v>
          </cell>
          <cell r="F55">
            <v>3.3270935960591133</v>
          </cell>
          <cell r="G55">
            <v>4.9825610363726955</v>
          </cell>
          <cell r="H55">
            <v>3.9091086045630101</v>
          </cell>
          <cell r="I55">
            <v>4.3233895373973192</v>
          </cell>
        </row>
        <row r="56">
          <cell r="A56" t="str">
            <v>MNS40</v>
          </cell>
          <cell r="B56">
            <v>4.1724617524339358</v>
          </cell>
          <cell r="C56">
            <v>2.7655056744170206</v>
          </cell>
          <cell r="D56">
            <v>3.0303030303030303</v>
          </cell>
          <cell r="E56">
            <v>2.9083931182659466</v>
          </cell>
          <cell r="F56">
            <v>2.0541107511954344</v>
          </cell>
          <cell r="G56">
            <v>3.6941263391207979</v>
          </cell>
          <cell r="H56">
            <v>2.5091768631813127</v>
          </cell>
          <cell r="I56">
            <v>2.6838432635534084</v>
          </cell>
        </row>
        <row r="57">
          <cell r="A57" t="str">
            <v>MNS50</v>
          </cell>
          <cell r="B57">
            <v>1.8708373868143382</v>
          </cell>
          <cell r="C57">
            <v>1.62985575727431</v>
          </cell>
          <cell r="D57">
            <v>1.8678346000257633</v>
          </cell>
          <cell r="E57">
            <v>1.7481694310217231</v>
          </cell>
          <cell r="F57">
            <v>1.639344262295082</v>
          </cell>
          <cell r="G57">
            <v>1.6261749113734674</v>
          </cell>
          <cell r="H57">
            <v>1.6216518481239166</v>
          </cell>
          <cell r="I57" t="str">
            <v>N.A.</v>
          </cell>
        </row>
        <row r="73">
          <cell r="A73" t="str">
            <v>MNS 0</v>
          </cell>
          <cell r="B73">
            <v>7.8084331077563771</v>
          </cell>
          <cell r="C73">
            <v>10.667183863460046</v>
          </cell>
          <cell r="D73">
            <v>9.7339390006489293</v>
          </cell>
          <cell r="E73">
            <v>5.825242718446602</v>
          </cell>
          <cell r="F73">
            <v>4.2990782776172791</v>
          </cell>
          <cell r="G73">
            <v>10.137875101378752</v>
          </cell>
          <cell r="H73">
            <v>9.5902353966870102</v>
          </cell>
          <cell r="I73">
            <v>8.4865629420084865</v>
          </cell>
          <cell r="J73">
            <v>3.9041149371437496</v>
          </cell>
          <cell r="K73">
            <v>8.8417329796640143</v>
          </cell>
        </row>
        <row r="74">
          <cell r="A74" t="str">
            <v>MNS10</v>
          </cell>
          <cell r="B74">
            <v>6.5189048239895699</v>
          </cell>
          <cell r="C74">
            <v>8.5883822610868208</v>
          </cell>
          <cell r="D74">
            <v>7.9113924050632916</v>
          </cell>
          <cell r="E74">
            <v>4.61716044632551</v>
          </cell>
          <cell r="F74">
            <v>3.5404747068486944</v>
          </cell>
          <cell r="G74">
            <v>7.659313725490196</v>
          </cell>
          <cell r="H74">
            <v>7.7301475755446241</v>
          </cell>
          <cell r="I74">
            <v>6.9124423963133639</v>
          </cell>
          <cell r="J74">
            <v>3.2099637274098805</v>
          </cell>
          <cell r="K74">
            <v>6.6934404283801872</v>
          </cell>
        </row>
        <row r="75">
          <cell r="A75" t="str">
            <v>MNS20</v>
          </cell>
          <cell r="B75">
            <v>4.4154009184033907</v>
          </cell>
          <cell r="C75">
            <v>5.9438896814075131</v>
          </cell>
          <cell r="D75">
            <v>5.4904831625183013</v>
          </cell>
          <cell r="E75">
            <v>3.5874439461883409</v>
          </cell>
          <cell r="F75">
            <v>2.8660521850781859</v>
          </cell>
          <cell r="G75">
            <v>5.3168864313058277</v>
          </cell>
          <cell r="H75">
            <v>5.3504547886570357</v>
          </cell>
          <cell r="I75">
            <v>4.8076923076923075</v>
          </cell>
          <cell r="J75">
            <v>2.7868349915001533</v>
          </cell>
          <cell r="K75">
            <v>4.6511627906976747</v>
          </cell>
        </row>
        <row r="76">
          <cell r="A76" t="str">
            <v>MNS30</v>
          </cell>
          <cell r="B76">
            <v>3.1344032096288865</v>
          </cell>
          <cell r="C76">
            <v>3.6859565057132326</v>
          </cell>
          <cell r="D76">
            <v>4.369356248179435</v>
          </cell>
          <cell r="E76">
            <v>2.763067004374856</v>
          </cell>
          <cell r="F76">
            <v>2.2476759031161779</v>
          </cell>
          <cell r="G76">
            <v>3.8355323718932186</v>
          </cell>
          <cell r="H76">
            <v>3.3044196612969845</v>
          </cell>
          <cell r="I76">
            <v>3.8597619813444837</v>
          </cell>
          <cell r="J76">
            <v>2.0441119355695916</v>
          </cell>
          <cell r="K76">
            <v>3.3500837520938025</v>
          </cell>
        </row>
        <row r="77">
          <cell r="A77" t="str">
            <v>MNS40</v>
          </cell>
          <cell r="B77">
            <v>2.2174659185129482</v>
          </cell>
          <cell r="C77">
            <v>2.058177826564215</v>
          </cell>
          <cell r="D77">
            <v>3.1860662701784199</v>
          </cell>
          <cell r="E77">
            <v>1.8043684710351378</v>
          </cell>
          <cell r="F77">
            <v>1.6927806291727043</v>
          </cell>
          <cell r="G77">
            <v>2.3132084200786491</v>
          </cell>
          <cell r="H77">
            <v>1.8209408194233687</v>
          </cell>
          <cell r="I77">
            <v>2.7662517289073305</v>
          </cell>
          <cell r="J77">
            <v>1.5152203888055518</v>
          </cell>
          <cell r="K77" t="str">
            <v>N.A.</v>
          </cell>
        </row>
        <row r="78">
          <cell r="A78" t="str">
            <v>MNS50</v>
          </cell>
          <cell r="B78">
            <v>1.3332317537711413</v>
          </cell>
          <cell r="C78" t="str">
            <v>N.A.</v>
          </cell>
          <cell r="D78">
            <v>1.8477457501847745</v>
          </cell>
          <cell r="E78">
            <v>1.1406224539677368</v>
          </cell>
          <cell r="F78">
            <v>1.1428049003474128</v>
          </cell>
          <cell r="G78" t="str">
            <v>N.A.</v>
          </cell>
          <cell r="H78" t="str">
            <v>N.A.</v>
          </cell>
          <cell r="I78">
            <v>1.6084928422068521</v>
          </cell>
          <cell r="J78">
            <v>1.0008106566318717</v>
          </cell>
          <cell r="K78" t="str">
            <v>N.A.</v>
          </cell>
        </row>
        <row r="84">
          <cell r="A84" t="str">
            <v>MNS 0</v>
          </cell>
          <cell r="B84">
            <v>7.8084331077563771</v>
          </cell>
          <cell r="C84">
            <v>3.8789759503491079</v>
          </cell>
          <cell r="D84">
            <v>9.7339390006489293</v>
          </cell>
          <cell r="E84">
            <v>2.4271844660194173</v>
          </cell>
          <cell r="F84">
            <v>3.4392626220938229</v>
          </cell>
          <cell r="G84">
            <v>10.137875101378752</v>
          </cell>
          <cell r="H84">
            <v>3.4873583260680037</v>
          </cell>
          <cell r="I84">
            <v>8.4865629420084865</v>
          </cell>
          <cell r="J84">
            <v>3.1232919497149996</v>
          </cell>
          <cell r="K84">
            <v>8.8417329796640143</v>
          </cell>
        </row>
        <row r="85">
          <cell r="A85" t="str">
            <v>MNS10</v>
          </cell>
          <cell r="B85">
            <v>6.5189048239895699</v>
          </cell>
          <cell r="C85">
            <v>3.1230480949406623</v>
          </cell>
          <cell r="D85">
            <v>7.9113924050632916</v>
          </cell>
          <cell r="E85">
            <v>1.9238168526356292</v>
          </cell>
          <cell r="F85">
            <v>3.5404747068486944</v>
          </cell>
          <cell r="G85">
            <v>7.659313725490196</v>
          </cell>
          <cell r="H85">
            <v>2.8109627547434997</v>
          </cell>
          <cell r="I85">
            <v>6.9124423963133639</v>
          </cell>
          <cell r="J85">
            <v>3.2099637274098805</v>
          </cell>
          <cell r="K85">
            <v>6.6934404283801872</v>
          </cell>
        </row>
        <row r="86">
          <cell r="A86" t="str">
            <v>MNS20</v>
          </cell>
          <cell r="B86">
            <v>4.4154009184033907</v>
          </cell>
          <cell r="C86">
            <v>2.377555872563005</v>
          </cell>
          <cell r="D86">
            <v>5.4904831625183013</v>
          </cell>
          <cell r="E86">
            <v>1.4947683109118086</v>
          </cell>
          <cell r="F86">
            <v>2.8660521850781859</v>
          </cell>
          <cell r="G86">
            <v>5.3168864313058277</v>
          </cell>
          <cell r="H86">
            <v>2.1401819154628146</v>
          </cell>
          <cell r="I86">
            <v>4.8076923076923075</v>
          </cell>
          <cell r="J86">
            <v>2.7868349915001533</v>
          </cell>
          <cell r="K86">
            <v>4.6511627906976747</v>
          </cell>
        </row>
        <row r="87">
          <cell r="A87" t="str">
            <v>MNS30</v>
          </cell>
          <cell r="B87">
            <v>3.1344032096288865</v>
          </cell>
          <cell r="C87">
            <v>1.8429782528566163</v>
          </cell>
          <cell r="D87">
            <v>4.369356248179435</v>
          </cell>
          <cell r="E87">
            <v>1.1512779184895234</v>
          </cell>
          <cell r="F87">
            <v>2.2476759031161779</v>
          </cell>
          <cell r="G87">
            <v>3.8355323718932186</v>
          </cell>
          <cell r="H87">
            <v>1.6522098306484923</v>
          </cell>
          <cell r="I87">
            <v>3.8597619813444837</v>
          </cell>
          <cell r="J87">
            <v>2.0441119355695916</v>
          </cell>
          <cell r="K87">
            <v>3.3500837520938025</v>
          </cell>
        </row>
        <row r="88">
          <cell r="A88" t="str">
            <v>MNS40</v>
          </cell>
          <cell r="B88">
            <v>2.2174659185129482</v>
          </cell>
          <cell r="C88">
            <v>1.37211855104281</v>
          </cell>
          <cell r="D88">
            <v>3.1860662701784199</v>
          </cell>
          <cell r="E88">
            <v>0.94966761633428298</v>
          </cell>
          <cell r="F88">
            <v>1.6927806291727043</v>
          </cell>
          <cell r="G88">
            <v>2.3132084200786491</v>
          </cell>
          <cell r="H88">
            <v>1.2139605462822458</v>
          </cell>
          <cell r="I88">
            <v>2.7662517289073305</v>
          </cell>
          <cell r="J88">
            <v>1.5152203888055518</v>
          </cell>
          <cell r="K88" t="str">
            <v>N.A.</v>
          </cell>
        </row>
        <row r="89">
          <cell r="A89" t="str">
            <v>MNS50</v>
          </cell>
          <cell r="B89">
            <v>1.3332317537711413</v>
          </cell>
          <cell r="C89" t="str">
            <v>N.A.</v>
          </cell>
          <cell r="D89">
            <v>1.8477457501847745</v>
          </cell>
          <cell r="E89">
            <v>0.814730324262669</v>
          </cell>
          <cell r="F89">
            <v>1.1428049003474128</v>
          </cell>
          <cell r="G89" t="str">
            <v>N.A.</v>
          </cell>
          <cell r="H89" t="str">
            <v>N.A</v>
          </cell>
          <cell r="I89">
            <v>1.6084928422068521</v>
          </cell>
          <cell r="J89">
            <v>1.0008106566318717</v>
          </cell>
          <cell r="K89" t="str">
            <v>N.A.</v>
          </cell>
        </row>
        <row r="95">
          <cell r="A95" t="str">
            <v>MNS 0</v>
          </cell>
          <cell r="B95">
            <v>9.0399791775117126</v>
          </cell>
          <cell r="C95">
            <v>4.6986811481768811</v>
          </cell>
          <cell r="D95">
            <v>9.7339390006489293</v>
          </cell>
          <cell r="E95">
            <v>6.8725728155339807</v>
          </cell>
          <cell r="F95">
            <v>4.4581785665153388</v>
          </cell>
          <cell r="G95">
            <v>10.137875101378752</v>
          </cell>
          <cell r="H95">
            <v>4.2243068875326939</v>
          </cell>
          <cell r="I95">
            <v>8.4865629420084865</v>
          </cell>
          <cell r="J95">
            <v>4.0485984227375651</v>
          </cell>
          <cell r="K95">
            <v>8.8417329796640143</v>
          </cell>
        </row>
        <row r="96">
          <cell r="A96" t="str">
            <v>MNS10</v>
          </cell>
          <cell r="B96">
            <v>7.335962624945676</v>
          </cell>
          <cell r="C96">
            <v>3.6713616489693943</v>
          </cell>
          <cell r="D96">
            <v>7.9113924050632916</v>
          </cell>
          <cell r="E96">
            <v>4.782993459022701</v>
          </cell>
          <cell r="F96">
            <v>3.5404747068486944</v>
          </cell>
          <cell r="G96">
            <v>7.659313725490196</v>
          </cell>
          <cell r="H96">
            <v>3.3044834855938157</v>
          </cell>
          <cell r="I96">
            <v>6.9124423963133639</v>
          </cell>
          <cell r="J96">
            <v>3.2099637274098805</v>
          </cell>
          <cell r="K96">
            <v>6.6934404283801872</v>
          </cell>
        </row>
        <row r="97">
          <cell r="A97" t="str">
            <v>MNS20</v>
          </cell>
          <cell r="B97">
            <v>4.9905863652419642</v>
          </cell>
          <cell r="C97">
            <v>2.7125059438896812</v>
          </cell>
          <cell r="D97">
            <v>5.4904831625183013</v>
          </cell>
          <cell r="E97">
            <v>3.2387443946188341</v>
          </cell>
          <cell r="F97">
            <v>2.8660521850781859</v>
          </cell>
          <cell r="G97">
            <v>5.3168864313058277</v>
          </cell>
          <cell r="H97">
            <v>2.4416907437132158</v>
          </cell>
          <cell r="I97">
            <v>4.8076923076923075</v>
          </cell>
          <cell r="J97">
            <v>2.7868349915001533</v>
          </cell>
          <cell r="K97">
            <v>4.6511627906976747</v>
          </cell>
        </row>
        <row r="98">
          <cell r="A98" t="str">
            <v>MNS30</v>
          </cell>
          <cell r="B98">
            <v>3.4815320962888667</v>
          </cell>
          <cell r="C98">
            <v>2.0405639513453742</v>
          </cell>
          <cell r="D98">
            <v>4.369356248179435</v>
          </cell>
          <cell r="E98">
            <v>2.1541791388441172</v>
          </cell>
          <cell r="F98">
            <v>2.2476759031161779</v>
          </cell>
          <cell r="G98">
            <v>3.8355323718932186</v>
          </cell>
          <cell r="H98">
            <v>1.8293432465923172</v>
          </cell>
          <cell r="I98">
            <v>3.8597619813444837</v>
          </cell>
          <cell r="J98">
            <v>2.0441119355695916</v>
          </cell>
          <cell r="K98">
            <v>3.3500837520938025</v>
          </cell>
        </row>
        <row r="99">
          <cell r="A99" t="str">
            <v>MNS40</v>
          </cell>
          <cell r="B99">
            <v>2.405545593027516</v>
          </cell>
          <cell r="C99">
            <v>1.4743825466520308</v>
          </cell>
          <cell r="D99">
            <v>3.1860662701784199</v>
          </cell>
          <cell r="E99">
            <v>1.3517758784425451</v>
          </cell>
          <cell r="F99">
            <v>1.6927806291727043</v>
          </cell>
          <cell r="G99">
            <v>2.3132084200786491</v>
          </cell>
          <cell r="H99">
            <v>1.3044370257966615</v>
          </cell>
          <cell r="I99">
            <v>2.7662517289073305</v>
          </cell>
          <cell r="J99">
            <v>1.5152203888055518</v>
          </cell>
          <cell r="K99" t="str">
            <v>N.A.</v>
          </cell>
        </row>
        <row r="100">
          <cell r="A100" t="str">
            <v>MNS50</v>
          </cell>
          <cell r="B100">
            <v>1.4108410787749506</v>
          </cell>
          <cell r="C100" t="str">
            <v>N.A.</v>
          </cell>
          <cell r="D100">
            <v>1.8477457501847745</v>
          </cell>
          <cell r="E100">
            <v>0.96453478898484601</v>
          </cell>
          <cell r="F100">
            <v>1.1428049003474128</v>
          </cell>
          <cell r="G100" t="str">
            <v>N.A.</v>
          </cell>
          <cell r="H100" t="str">
            <v>N.A.</v>
          </cell>
          <cell r="I100">
            <v>1.6084928422068521</v>
          </cell>
          <cell r="J100">
            <v>1.0008106566318717</v>
          </cell>
          <cell r="K100" t="str">
            <v>N.A.</v>
          </cell>
        </row>
        <row r="106">
          <cell r="A106" t="str">
            <v>MNS 0</v>
          </cell>
          <cell r="B106">
            <v>10.710124934929723</v>
          </cell>
          <cell r="C106">
            <v>9.008650116369278</v>
          </cell>
          <cell r="D106">
            <v>9.7339390006489293</v>
          </cell>
          <cell r="E106">
            <v>13.088907766990291</v>
          </cell>
          <cell r="F106">
            <v>13.289895446416288</v>
          </cell>
          <cell r="G106">
            <v>11.393471208434713</v>
          </cell>
          <cell r="H106">
            <v>8.0010113339145601</v>
          </cell>
          <cell r="I106">
            <v>8.4865629420084865</v>
          </cell>
          <cell r="J106">
            <v>12.068931053330211</v>
          </cell>
          <cell r="K106">
            <v>9.9367992926613624</v>
          </cell>
        </row>
        <row r="107">
          <cell r="A107" t="str">
            <v>MNS10</v>
          </cell>
          <cell r="B107">
            <v>8.4101694915254246</v>
          </cell>
          <cell r="C107">
            <v>6.4802623360399751</v>
          </cell>
          <cell r="D107">
            <v>7.9113924050632916</v>
          </cell>
          <cell r="E107">
            <v>8.6129665255867636</v>
          </cell>
          <cell r="F107">
            <v>8.375063728544724</v>
          </cell>
          <cell r="G107">
            <v>7.659313725490196</v>
          </cell>
          <cell r="H107">
            <v>5.7684047786366834</v>
          </cell>
          <cell r="I107">
            <v>6.9124423963133639</v>
          </cell>
          <cell r="J107">
            <v>7.5932333964626197</v>
          </cell>
          <cell r="K107">
            <v>6.6934404283801872</v>
          </cell>
        </row>
        <row r="108">
          <cell r="A108" t="str">
            <v>MNS20</v>
          </cell>
          <cell r="B108">
            <v>5.7245496291063231</v>
          </cell>
          <cell r="C108">
            <v>4.3847123157394199</v>
          </cell>
          <cell r="D108">
            <v>5.4904831625183013</v>
          </cell>
          <cell r="E108">
            <v>5.477384155455904</v>
          </cell>
          <cell r="F108">
            <v>5.3159306644655384</v>
          </cell>
          <cell r="G108">
            <v>5.3168864313058277</v>
          </cell>
          <cell r="H108">
            <v>3.9085072231139648</v>
          </cell>
          <cell r="I108">
            <v>4.8076923076923075</v>
          </cell>
          <cell r="J108">
            <v>5.1689992475545523</v>
          </cell>
          <cell r="K108">
            <v>4.6511627906976747</v>
          </cell>
        </row>
        <row r="109">
          <cell r="A109" t="str">
            <v>MNS30</v>
          </cell>
          <cell r="B109">
            <v>3.9211885656970913</v>
          </cell>
          <cell r="C109">
            <v>2.9380759307040178</v>
          </cell>
          <cell r="D109">
            <v>4.369356248179435</v>
          </cell>
          <cell r="E109">
            <v>3.3883375546857013</v>
          </cell>
          <cell r="F109">
            <v>3.4306007588153848</v>
          </cell>
          <cell r="G109">
            <v>3.8355323718932186</v>
          </cell>
          <cell r="H109">
            <v>2.6118298223874432</v>
          </cell>
          <cell r="I109">
            <v>3.8597619813444837</v>
          </cell>
          <cell r="J109">
            <v>3.1199035179166406</v>
          </cell>
          <cell r="K109">
            <v>3.3500837520938025</v>
          </cell>
        </row>
        <row r="110">
          <cell r="A110" t="str">
            <v>MNS40</v>
          </cell>
          <cell r="B110">
            <v>2.6394304004936271</v>
          </cell>
          <cell r="C110">
            <v>1.8197173435784852</v>
          </cell>
          <cell r="D110">
            <v>3.1860662701784199</v>
          </cell>
          <cell r="E110">
            <v>1.7745773979107313</v>
          </cell>
          <cell r="F110">
            <v>2.1994501848516448</v>
          </cell>
          <cell r="G110">
            <v>2.3132084200786491</v>
          </cell>
          <cell r="H110">
            <v>1.6033383915022761</v>
          </cell>
          <cell r="I110">
            <v>2.7662517289073305</v>
          </cell>
          <cell r="J110">
            <v>1.9687440338197191</v>
          </cell>
          <cell r="K110" t="str">
            <v>N.A.</v>
          </cell>
        </row>
        <row r="111">
          <cell r="A111" t="str">
            <v>MNS50</v>
          </cell>
          <cell r="B111">
            <v>1.5068261465793082</v>
          </cell>
          <cell r="C111" t="str">
            <v>N.A.</v>
          </cell>
          <cell r="D111">
            <v>1.8477457501847745</v>
          </cell>
          <cell r="E111">
            <v>1.0940932051490957</v>
          </cell>
          <cell r="F111">
            <v>1.1983269336258915</v>
          </cell>
          <cell r="G111" t="str">
            <v>N.A.</v>
          </cell>
          <cell r="H111" t="str">
            <v>N.A.</v>
          </cell>
          <cell r="I111">
            <v>1.6084928422068521</v>
          </cell>
          <cell r="J111">
            <v>1.0494340415736747</v>
          </cell>
          <cell r="K111" t="str">
            <v>N.A.</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683A1A-CB7F-4EB2-AAAD-76F3801B43AE}" name="Table24" displayName="Table24" ref="B4:D8" totalsRowShown="0" headerRowDxfId="251" dataDxfId="249" headerRowBorderDxfId="250" tableBorderDxfId="248" totalsRowBorderDxfId="247">
  <autoFilter ref="B4:D8" xr:uid="{4704E6C5-E316-4C55-BE55-9CC0AA41DA6E}"/>
  <sortState xmlns:xlrd2="http://schemas.microsoft.com/office/spreadsheetml/2017/richdata2" ref="B5:C8">
    <sortCondition ref="B4:B8"/>
  </sortState>
  <tableColumns count="3">
    <tableColumn id="2" xr3:uid="{795A7AD3-0B62-4061-8BAA-08730E308BF0}" name="Provider" dataDxfId="246"/>
    <tableColumn id="4" xr3:uid="{C990EACC-352D-4878-91EF-D3E0CC913C28}" name="Plan" dataDxfId="245"/>
    <tableColumn id="6" xr3:uid="{376E92DD-C0D8-466A-A1A4-C4AE5A087500}" name="Product Info" dataDxfId="24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cbc.com/personal-banking/premier-banking/solutions/premierlife_universa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8"/>
  <sheetViews>
    <sheetView showGridLines="0" zoomScale="75" zoomScaleNormal="75" workbookViewId="0">
      <selection activeCell="P37" sqref="P37"/>
    </sheetView>
  </sheetViews>
  <sheetFormatPr defaultRowHeight="14.4" x14ac:dyDescent="0.3"/>
  <sheetData>
    <row r="1" spans="1:10" x14ac:dyDescent="0.3">
      <c r="A1" s="1"/>
      <c r="B1" s="1"/>
      <c r="C1" s="1"/>
      <c r="D1" s="1"/>
      <c r="E1" s="1"/>
      <c r="F1" s="1"/>
      <c r="G1" s="1"/>
      <c r="H1" s="1"/>
      <c r="I1" s="1"/>
      <c r="J1" s="1"/>
    </row>
    <row r="2" spans="1:10" x14ac:dyDescent="0.3">
      <c r="A2" s="1"/>
      <c r="B2" s="1"/>
      <c r="C2" s="1"/>
      <c r="D2" s="1"/>
      <c r="E2" s="1"/>
      <c r="F2" s="1"/>
      <c r="G2" s="1"/>
      <c r="H2" s="1"/>
      <c r="I2" s="1"/>
      <c r="J2" s="1"/>
    </row>
    <row r="3" spans="1:10" ht="17.399999999999999" x14ac:dyDescent="0.3">
      <c r="A3" s="186" t="s">
        <v>0</v>
      </c>
      <c r="B3" s="186"/>
      <c r="C3" s="186"/>
      <c r="D3" s="186"/>
      <c r="E3" s="186"/>
      <c r="F3" s="186"/>
      <c r="G3" s="186"/>
      <c r="H3" s="186"/>
      <c r="I3" s="186"/>
      <c r="J3" s="186"/>
    </row>
    <row r="4" spans="1:10" ht="17.399999999999999" x14ac:dyDescent="0.3">
      <c r="A4" s="186" t="s">
        <v>1</v>
      </c>
      <c r="B4" s="186"/>
      <c r="C4" s="186"/>
      <c r="D4" s="186"/>
      <c r="E4" s="186"/>
      <c r="F4" s="186"/>
      <c r="G4" s="186"/>
      <c r="H4" s="186"/>
      <c r="I4" s="186"/>
      <c r="J4" s="186"/>
    </row>
    <row r="5" spans="1:10" x14ac:dyDescent="0.3">
      <c r="A5" s="1"/>
      <c r="B5" s="1"/>
      <c r="C5" s="1"/>
      <c r="D5" s="1"/>
      <c r="E5" s="1"/>
      <c r="F5" s="1"/>
      <c r="G5" s="1"/>
      <c r="H5" s="1"/>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
      <c r="C12" s="1"/>
      <c r="D12" s="1"/>
      <c r="E12" s="1"/>
      <c r="F12" s="1"/>
      <c r="G12" s="1"/>
      <c r="H12" s="1"/>
      <c r="I12" s="1"/>
      <c r="J12" s="1"/>
    </row>
    <row r="13" spans="1:10" x14ac:dyDescent="0.3">
      <c r="A13" s="1"/>
      <c r="B13" s="1"/>
      <c r="C13" s="1"/>
      <c r="D13" s="1"/>
      <c r="E13" s="1"/>
      <c r="F13" s="1"/>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1"/>
      <c r="B27" s="1"/>
      <c r="C27" s="1"/>
      <c r="D27" s="1"/>
      <c r="E27" s="1"/>
      <c r="F27" s="1"/>
      <c r="G27" s="1"/>
      <c r="H27" s="1"/>
      <c r="I27" s="1"/>
      <c r="J27" s="1"/>
    </row>
    <row r="28" spans="1:10" x14ac:dyDescent="0.3">
      <c r="A28" s="1"/>
      <c r="B28" s="1"/>
      <c r="C28" s="1"/>
      <c r="D28" s="1"/>
      <c r="E28" s="1"/>
      <c r="F28" s="1"/>
      <c r="G28" s="1"/>
      <c r="H28" s="1"/>
      <c r="I28" s="1"/>
      <c r="J28" s="1"/>
    </row>
    <row r="29" spans="1:10" x14ac:dyDescent="0.3">
      <c r="A29" s="1"/>
      <c r="B29" s="1"/>
      <c r="C29" s="1"/>
      <c r="D29" s="1"/>
      <c r="E29" s="1"/>
      <c r="F29" s="1"/>
      <c r="G29" s="1"/>
      <c r="H29" s="1"/>
      <c r="I29" s="1"/>
      <c r="J29" s="1"/>
    </row>
    <row r="30" spans="1:10" x14ac:dyDescent="0.3">
      <c r="A30" s="1"/>
      <c r="B30" s="1"/>
      <c r="C30" s="1"/>
      <c r="D30" s="1"/>
      <c r="E30" s="1"/>
      <c r="F30" s="1"/>
      <c r="G30" s="1"/>
      <c r="H30" s="1"/>
      <c r="I30" s="1"/>
      <c r="J30" s="1"/>
    </row>
    <row r="31" spans="1:10" x14ac:dyDescent="0.3">
      <c r="A31" s="1"/>
      <c r="B31" s="1"/>
      <c r="C31" s="1"/>
      <c r="D31" s="1"/>
      <c r="E31" s="1"/>
      <c r="F31" s="1"/>
      <c r="G31" s="1"/>
      <c r="H31" s="1"/>
      <c r="I31" s="1"/>
      <c r="J31" s="1"/>
    </row>
    <row r="32" spans="1:10" x14ac:dyDescent="0.3">
      <c r="A32" s="1"/>
      <c r="B32" s="1"/>
      <c r="C32" s="1"/>
      <c r="D32" s="1"/>
      <c r="E32" s="1"/>
      <c r="F32" s="1"/>
      <c r="G32" s="1"/>
      <c r="H32" s="1"/>
      <c r="I32" s="1"/>
      <c r="J32" s="1"/>
    </row>
    <row r="33" spans="1:10" x14ac:dyDescent="0.3">
      <c r="A33" s="1"/>
      <c r="B33" s="1"/>
      <c r="C33" s="1"/>
      <c r="D33" s="1"/>
      <c r="E33" s="1"/>
      <c r="F33" s="1"/>
      <c r="G33" s="1"/>
      <c r="H33" s="1"/>
      <c r="I33" s="1"/>
      <c r="J33" s="1"/>
    </row>
    <row r="34" spans="1:10" x14ac:dyDescent="0.3">
      <c r="A34" s="1"/>
      <c r="B34" s="1"/>
      <c r="C34" s="1"/>
      <c r="D34" s="1"/>
      <c r="E34" s="1"/>
      <c r="F34" s="1"/>
      <c r="G34" s="1"/>
      <c r="H34" s="1"/>
      <c r="I34" s="1"/>
      <c r="J34" s="1"/>
    </row>
    <row r="35" spans="1:10" x14ac:dyDescent="0.3">
      <c r="A35" s="1"/>
      <c r="B35" s="1"/>
      <c r="C35" s="1"/>
      <c r="D35" s="1"/>
      <c r="E35" s="1"/>
      <c r="F35" s="1"/>
      <c r="G35" s="1"/>
      <c r="H35" s="1"/>
      <c r="I35" s="1"/>
      <c r="J35" s="1"/>
    </row>
    <row r="36" spans="1:10" x14ac:dyDescent="0.3">
      <c r="A36" s="1"/>
      <c r="B36" s="1"/>
      <c r="C36" s="1"/>
      <c r="D36" s="1"/>
      <c r="E36" s="1"/>
      <c r="F36" s="1"/>
      <c r="G36" s="1"/>
      <c r="H36" s="1"/>
      <c r="I36" s="1"/>
      <c r="J36" s="1"/>
    </row>
    <row r="37" spans="1:10" x14ac:dyDescent="0.3">
      <c r="A37" s="1"/>
      <c r="B37" s="1"/>
      <c r="C37" s="1"/>
      <c r="D37" s="1"/>
      <c r="E37" s="1"/>
      <c r="F37" s="1"/>
      <c r="G37" s="1"/>
      <c r="H37" s="1"/>
      <c r="I37" s="1"/>
      <c r="J37" s="1"/>
    </row>
    <row r="38" spans="1:10" x14ac:dyDescent="0.3">
      <c r="A38" s="1"/>
      <c r="B38" s="1"/>
      <c r="C38" s="1"/>
      <c r="D38" s="1"/>
      <c r="E38" s="1"/>
      <c r="F38" s="1"/>
      <c r="G38" s="1"/>
      <c r="H38" s="1"/>
      <c r="I38" s="1"/>
      <c r="J38" s="1"/>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row r="43" spans="1:10" x14ac:dyDescent="0.3">
      <c r="A43" s="1"/>
      <c r="B43" s="1"/>
      <c r="C43" s="1"/>
      <c r="D43" s="1"/>
      <c r="E43" s="1"/>
      <c r="F43" s="1"/>
      <c r="G43" s="1"/>
      <c r="H43" s="1"/>
      <c r="I43" s="1"/>
      <c r="J43" s="1"/>
    </row>
    <row r="44" spans="1:10" x14ac:dyDescent="0.3">
      <c r="A44" s="1"/>
      <c r="B44" s="1"/>
      <c r="C44" s="1"/>
      <c r="D44" s="1"/>
      <c r="E44" s="1"/>
      <c r="F44" s="1"/>
      <c r="G44" s="1"/>
      <c r="H44" s="1"/>
      <c r="I44" s="1"/>
      <c r="J44" s="1"/>
    </row>
    <row r="45" spans="1:10" x14ac:dyDescent="0.3">
      <c r="A45" s="1"/>
      <c r="B45" s="1"/>
      <c r="C45" s="1"/>
      <c r="D45" s="1"/>
      <c r="E45" s="1"/>
      <c r="F45" s="1"/>
      <c r="G45" s="1"/>
      <c r="H45" s="1"/>
      <c r="I45" s="1"/>
      <c r="J45" s="1"/>
    </row>
    <row r="46" spans="1:10" x14ac:dyDescent="0.3">
      <c r="A46" s="1"/>
      <c r="B46" s="1"/>
      <c r="C46" s="1"/>
      <c r="D46" s="1"/>
      <c r="E46" s="1"/>
      <c r="F46" s="1"/>
      <c r="G46" s="1"/>
      <c r="H46" s="1"/>
      <c r="I46" s="1"/>
      <c r="J46" s="1"/>
    </row>
    <row r="47" spans="1:10" x14ac:dyDescent="0.3">
      <c r="A47" s="1"/>
      <c r="B47" s="1"/>
      <c r="C47" s="1"/>
      <c r="D47" s="1"/>
      <c r="E47" s="1"/>
      <c r="F47" s="1"/>
      <c r="G47" s="1"/>
      <c r="H47" s="1"/>
      <c r="I47" s="1"/>
      <c r="J47" s="1"/>
    </row>
    <row r="48" spans="1:10" x14ac:dyDescent="0.3">
      <c r="A48" s="1"/>
      <c r="B48" s="1"/>
      <c r="C48" s="1"/>
      <c r="D48" s="1"/>
      <c r="E48" s="1"/>
      <c r="F48" s="1"/>
      <c r="G48" s="1"/>
      <c r="H48" s="1"/>
      <c r="I48" s="1"/>
      <c r="J48" s="1"/>
    </row>
  </sheetData>
  <sheetProtection algorithmName="SHA-512" hashValue="dPMTe/MXXaQJy9J3JbTt5Pva1udNyYvEiVV1pz54Icg6tffHfVIFa+j3qZbNth5yudJBv8PCjW5GexJ+DDhwMA==" saltValue="DnhoAlrq0yFWJwn1WWmBpQ==" spinCount="100000" sheet="1" objects="1" scenarios="1"/>
  <mergeCells count="2">
    <mergeCell ref="A3:J3"/>
    <mergeCell ref="A4:J4"/>
  </mergeCells>
  <printOptions horizontalCentered="1" verticalCentered="1"/>
  <pageMargins left="0" right="0" top="0" bottom="0" header="0" footer="0"/>
  <pageSetup paperSize="9" orientation="portrait"/>
  <headerFooter>
    <oddFooter>&amp;L_x000D_&amp;1#&amp;"Calibri"&amp;8&amp;K008000 Public</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5F13-5EC7-4538-8FB9-6B323E14E944}">
  <sheetPr>
    <pageSetUpPr fitToPage="1"/>
  </sheetPr>
  <dimension ref="A1:K65"/>
  <sheetViews>
    <sheetView showGridLines="0" zoomScale="75" zoomScaleNormal="75" workbookViewId="0">
      <selection activeCell="E43" sqref="E43:G43"/>
    </sheetView>
  </sheetViews>
  <sheetFormatPr defaultRowHeight="14.4" x14ac:dyDescent="0.3"/>
  <cols>
    <col min="1" max="1" width="62.5546875" customWidth="1"/>
    <col min="2" max="2" width="12.21875" customWidth="1"/>
    <col min="3" max="3" width="14.44140625" customWidth="1"/>
    <col min="4" max="4" width="12.21875" customWidth="1"/>
    <col min="5" max="10" width="14.21875" customWidth="1"/>
  </cols>
  <sheetData>
    <row r="1" spans="1:11" ht="15" customHeight="1" x14ac:dyDescent="0.3">
      <c r="A1" s="205" t="s">
        <v>25</v>
      </c>
      <c r="B1" s="205"/>
      <c r="C1" s="205"/>
      <c r="D1" s="205"/>
      <c r="E1" s="205"/>
      <c r="F1" s="205"/>
      <c r="G1" s="205"/>
      <c r="H1" s="205"/>
      <c r="I1" s="205"/>
      <c r="J1" s="205"/>
      <c r="K1" s="5"/>
    </row>
    <row r="2" spans="1:11" x14ac:dyDescent="0.3">
      <c r="A2" s="205"/>
      <c r="B2" s="205"/>
      <c r="C2" s="205"/>
      <c r="D2" s="205"/>
      <c r="E2" s="205"/>
      <c r="F2" s="205"/>
      <c r="G2" s="205"/>
      <c r="H2" s="205"/>
      <c r="I2" s="205"/>
      <c r="J2" s="205"/>
      <c r="K2" s="5"/>
    </row>
    <row r="3" spans="1:11" x14ac:dyDescent="0.3">
      <c r="A3" s="205"/>
      <c r="B3" s="205"/>
      <c r="C3" s="205"/>
      <c r="D3" s="205"/>
      <c r="E3" s="205"/>
      <c r="F3" s="205"/>
      <c r="G3" s="205"/>
      <c r="H3" s="205"/>
      <c r="I3" s="205"/>
      <c r="J3" s="205"/>
      <c r="K3" s="5"/>
    </row>
    <row r="4" spans="1:11" x14ac:dyDescent="0.3">
      <c r="A4" s="259" t="s">
        <v>198</v>
      </c>
      <c r="B4" s="49"/>
      <c r="C4" s="10"/>
      <c r="D4" t="s">
        <v>95</v>
      </c>
    </row>
    <row r="5" spans="1:11" x14ac:dyDescent="0.3">
      <c r="A5" s="259"/>
      <c r="B5" s="49"/>
      <c r="C5" s="11"/>
      <c r="D5" t="s">
        <v>96</v>
      </c>
    </row>
    <row r="6" spans="1:11" x14ac:dyDescent="0.3">
      <c r="A6" s="259"/>
      <c r="B6" s="49"/>
      <c r="C6" s="40"/>
      <c r="D6" t="s">
        <v>98</v>
      </c>
    </row>
    <row r="7" spans="1:11" x14ac:dyDescent="0.3">
      <c r="A7" s="259"/>
      <c r="B7" s="49"/>
      <c r="C7" s="49"/>
      <c r="D7" s="49"/>
    </row>
    <row r="8" spans="1:11" ht="22.5" customHeight="1" thickBot="1" x14ac:dyDescent="0.35">
      <c r="A8" s="259"/>
      <c r="B8" s="49"/>
      <c r="C8" s="49"/>
      <c r="D8" s="49"/>
    </row>
    <row r="9" spans="1:11" ht="15" thickBot="1" x14ac:dyDescent="0.35">
      <c r="A9" s="63" t="s">
        <v>26</v>
      </c>
      <c r="B9" s="277" t="s">
        <v>118</v>
      </c>
      <c r="C9" s="277"/>
      <c r="D9" s="277"/>
      <c r="E9" s="304" t="s">
        <v>180</v>
      </c>
      <c r="F9" s="304"/>
      <c r="G9" s="304"/>
      <c r="H9" s="277" t="s">
        <v>10</v>
      </c>
      <c r="I9" s="277"/>
      <c r="J9" s="277"/>
    </row>
    <row r="10" spans="1:11" ht="15" thickBot="1" x14ac:dyDescent="0.35">
      <c r="A10" s="64" t="s">
        <v>7</v>
      </c>
      <c r="B10" s="296" t="s">
        <v>143</v>
      </c>
      <c r="C10" s="296"/>
      <c r="D10" s="296"/>
      <c r="E10" s="300" t="s">
        <v>181</v>
      </c>
      <c r="F10" s="300"/>
      <c r="G10" s="300"/>
      <c r="H10" s="296" t="s">
        <v>63</v>
      </c>
      <c r="I10" s="296"/>
      <c r="J10" s="296"/>
    </row>
    <row r="11" spans="1:11" x14ac:dyDescent="0.3">
      <c r="A11" s="38" t="s">
        <v>30</v>
      </c>
      <c r="B11" s="243" t="s">
        <v>33</v>
      </c>
      <c r="C11" s="244"/>
      <c r="D11" s="245"/>
      <c r="E11" s="301" t="s">
        <v>33</v>
      </c>
      <c r="F11" s="302"/>
      <c r="G11" s="303"/>
      <c r="H11" s="223" t="s">
        <v>33</v>
      </c>
      <c r="I11" s="224"/>
      <c r="J11" s="225"/>
    </row>
    <row r="12" spans="1:11" x14ac:dyDescent="0.3">
      <c r="A12" s="4" t="s">
        <v>31</v>
      </c>
      <c r="B12" s="211" t="s">
        <v>33</v>
      </c>
      <c r="C12" s="212"/>
      <c r="D12" s="213"/>
      <c r="E12" s="282" t="s">
        <v>33</v>
      </c>
      <c r="F12" s="279"/>
      <c r="G12" s="248"/>
      <c r="H12" s="211" t="s">
        <v>33</v>
      </c>
      <c r="I12" s="212"/>
      <c r="J12" s="213"/>
    </row>
    <row r="13" spans="1:11" x14ac:dyDescent="0.3">
      <c r="A13" s="4" t="s">
        <v>101</v>
      </c>
      <c r="B13" s="278" t="s">
        <v>102</v>
      </c>
      <c r="C13" s="279"/>
      <c r="D13" s="248"/>
      <c r="E13" s="274">
        <v>3.2</v>
      </c>
      <c r="F13" s="275"/>
      <c r="G13" s="276"/>
      <c r="H13" s="211" t="s">
        <v>108</v>
      </c>
      <c r="I13" s="212"/>
      <c r="J13" s="213"/>
    </row>
    <row r="14" spans="1:11" x14ac:dyDescent="0.3">
      <c r="A14" s="4" t="s">
        <v>75</v>
      </c>
      <c r="B14" s="211">
        <v>86</v>
      </c>
      <c r="C14" s="212"/>
      <c r="D14" s="213"/>
      <c r="E14" s="282">
        <v>85</v>
      </c>
      <c r="F14" s="279"/>
      <c r="G14" s="248"/>
      <c r="H14" s="211">
        <v>85</v>
      </c>
      <c r="I14" s="212"/>
      <c r="J14" s="213"/>
    </row>
    <row r="15" spans="1:11" x14ac:dyDescent="0.3">
      <c r="A15" s="4" t="s">
        <v>9</v>
      </c>
      <c r="B15" s="211">
        <v>3</v>
      </c>
      <c r="C15" s="212"/>
      <c r="D15" s="213"/>
      <c r="E15" s="282">
        <v>1</v>
      </c>
      <c r="F15" s="279"/>
      <c r="G15" s="248"/>
      <c r="H15" s="211">
        <v>1</v>
      </c>
      <c r="I15" s="212"/>
      <c r="J15" s="213"/>
    </row>
    <row r="16" spans="1:11" x14ac:dyDescent="0.3">
      <c r="A16" s="4" t="s">
        <v>145</v>
      </c>
      <c r="B16" s="235">
        <f>233745*3</f>
        <v>701235</v>
      </c>
      <c r="C16" s="236"/>
      <c r="D16" s="213"/>
      <c r="E16" s="246">
        <v>672100</v>
      </c>
      <c r="F16" s="247"/>
      <c r="G16" s="248"/>
      <c r="H16" s="246">
        <v>685300.05</v>
      </c>
      <c r="I16" s="247"/>
      <c r="J16" s="285"/>
    </row>
    <row r="17" spans="1:10" x14ac:dyDescent="0.3">
      <c r="A17" s="4" t="s">
        <v>32</v>
      </c>
      <c r="B17" s="235">
        <v>1000000</v>
      </c>
      <c r="C17" s="236"/>
      <c r="D17" s="213"/>
      <c r="E17" s="246">
        <v>940000</v>
      </c>
      <c r="F17" s="247"/>
      <c r="G17" s="248"/>
      <c r="H17" s="235">
        <v>1090909</v>
      </c>
      <c r="I17" s="236"/>
      <c r="J17" s="305"/>
    </row>
    <row r="18" spans="1:10" x14ac:dyDescent="0.3">
      <c r="A18" s="4" t="s">
        <v>36</v>
      </c>
      <c r="B18" s="235">
        <v>168296</v>
      </c>
      <c r="C18" s="236"/>
      <c r="D18" s="213"/>
      <c r="E18" s="246">
        <v>541041</v>
      </c>
      <c r="F18" s="247"/>
      <c r="G18" s="248"/>
      <c r="H18" s="235">
        <v>548240.04</v>
      </c>
      <c r="I18" s="236"/>
      <c r="J18" s="305"/>
    </row>
    <row r="19" spans="1:10" x14ac:dyDescent="0.3">
      <c r="A19" s="4" t="s">
        <v>146</v>
      </c>
      <c r="B19" s="217">
        <f>B18/233745</f>
        <v>0.71999828873344884</v>
      </c>
      <c r="C19" s="218"/>
      <c r="D19" s="219"/>
      <c r="E19" s="274">
        <f>E18/E16</f>
        <v>0.80500074393691412</v>
      </c>
      <c r="F19" s="283"/>
      <c r="G19" s="284"/>
      <c r="H19" s="263">
        <f t="shared" ref="H19" si="0">H18/H16</f>
        <v>0.8</v>
      </c>
      <c r="I19" s="280"/>
      <c r="J19" s="281"/>
    </row>
    <row r="20" spans="1:10" x14ac:dyDescent="0.3">
      <c r="A20" s="4" t="s">
        <v>104</v>
      </c>
      <c r="B20" s="235">
        <v>3000000</v>
      </c>
      <c r="C20" s="236"/>
      <c r="D20" s="213"/>
      <c r="E20" s="235">
        <v>3008000</v>
      </c>
      <c r="F20" s="236"/>
      <c r="G20" s="213"/>
      <c r="H20" s="235">
        <v>3000000</v>
      </c>
      <c r="I20" s="236"/>
      <c r="J20" s="305"/>
    </row>
    <row r="21" spans="1:10" x14ac:dyDescent="0.3">
      <c r="A21" s="4" t="s">
        <v>147</v>
      </c>
      <c r="B21" s="264">
        <f>B20/B16</f>
        <v>4.278166377890436</v>
      </c>
      <c r="C21" s="265"/>
      <c r="D21" s="266"/>
      <c r="E21" s="229">
        <f>E20/E16</f>
        <v>4.4755244755244759</v>
      </c>
      <c r="F21" s="230"/>
      <c r="G21" s="231"/>
      <c r="H21" s="264">
        <f>H20/H16</f>
        <v>4.3776445076868153</v>
      </c>
      <c r="I21" s="265"/>
      <c r="J21" s="266"/>
    </row>
    <row r="22" spans="1:10" x14ac:dyDescent="0.3">
      <c r="A22" s="8" t="s">
        <v>67</v>
      </c>
      <c r="B22" s="9" t="s">
        <v>86</v>
      </c>
      <c r="C22" s="9" t="s">
        <v>87</v>
      </c>
      <c r="D22" s="9" t="s">
        <v>88</v>
      </c>
      <c r="E22" s="92" t="s">
        <v>83</v>
      </c>
      <c r="F22" s="92" t="s">
        <v>84</v>
      </c>
      <c r="G22" s="92" t="s">
        <v>85</v>
      </c>
      <c r="H22" s="9" t="s">
        <v>83</v>
      </c>
      <c r="I22" s="9" t="s">
        <v>84</v>
      </c>
      <c r="J22" s="9" t="s">
        <v>85</v>
      </c>
    </row>
    <row r="23" spans="1:10" x14ac:dyDescent="0.3">
      <c r="A23" s="4" t="s">
        <v>41</v>
      </c>
      <c r="B23" s="21">
        <v>3000000</v>
      </c>
      <c r="C23" s="21">
        <v>3000000</v>
      </c>
      <c r="D23" s="21">
        <v>1800000</v>
      </c>
      <c r="E23" s="93">
        <v>3008000</v>
      </c>
      <c r="F23" s="93">
        <v>3008000</v>
      </c>
      <c r="G23" s="93">
        <v>940000</v>
      </c>
      <c r="H23" s="21">
        <v>3000000</v>
      </c>
      <c r="I23" s="21">
        <v>3000000</v>
      </c>
      <c r="J23" s="21">
        <v>1090909</v>
      </c>
    </row>
    <row r="24" spans="1:10" ht="15" thickBot="1" x14ac:dyDescent="0.35">
      <c r="A24" s="37" t="s">
        <v>27</v>
      </c>
      <c r="B24" s="21">
        <v>3000000</v>
      </c>
      <c r="C24" s="21">
        <v>3000000</v>
      </c>
      <c r="D24" s="21">
        <v>3549031</v>
      </c>
      <c r="E24" s="93">
        <v>3008000</v>
      </c>
      <c r="F24" s="93">
        <v>3098588</v>
      </c>
      <c r="G24" s="93">
        <v>3687043</v>
      </c>
      <c r="H24" s="21">
        <v>3000000</v>
      </c>
      <c r="I24" s="21">
        <v>3084719</v>
      </c>
      <c r="J24" s="21">
        <v>3641680</v>
      </c>
    </row>
    <row r="25" spans="1:10" ht="15" thickBot="1" x14ac:dyDescent="0.35">
      <c r="A25" s="39" t="s">
        <v>148</v>
      </c>
      <c r="B25" s="17">
        <f>B23/B16</f>
        <v>4.278166377890436</v>
      </c>
      <c r="C25" s="17">
        <f>C23/B16</f>
        <v>4.278166377890436</v>
      </c>
      <c r="D25" s="17">
        <f>D23/B16</f>
        <v>2.5668998267342618</v>
      </c>
      <c r="E25" s="116">
        <f>E23/E16</f>
        <v>4.4755244755244759</v>
      </c>
      <c r="F25" s="97">
        <f>F23/E16</f>
        <v>4.4755244755244759</v>
      </c>
      <c r="G25" s="94">
        <f>G23/E16</f>
        <v>1.3986013986013985</v>
      </c>
      <c r="H25" s="18">
        <f t="shared" ref="H25" si="1">H23/H16</f>
        <v>4.3776445076868153</v>
      </c>
      <c r="I25" s="18">
        <f>I23/H16</f>
        <v>4.3776445076868153</v>
      </c>
      <c r="J25" s="18">
        <f>J23/H16</f>
        <v>1.5918705974120386</v>
      </c>
    </row>
    <row r="26" spans="1:10" ht="15" thickBot="1" x14ac:dyDescent="0.35">
      <c r="A26" s="39" t="s">
        <v>149</v>
      </c>
      <c r="B26" s="17">
        <f>B24/B16</f>
        <v>4.278166377890436</v>
      </c>
      <c r="C26" s="17">
        <f>C24/B16</f>
        <v>4.278166377890436</v>
      </c>
      <c r="D26" s="17">
        <f>D24/B16</f>
        <v>5.0611150327636238</v>
      </c>
      <c r="E26" s="116">
        <f>E24/E16</f>
        <v>4.4755244755244759</v>
      </c>
      <c r="F26" s="97">
        <f>F24/E16</f>
        <v>4.6103079898824584</v>
      </c>
      <c r="G26" s="100">
        <f>G24/E16</f>
        <v>5.4858547835143581</v>
      </c>
      <c r="H26" s="18">
        <f t="shared" ref="H26" si="2">H24/H16</f>
        <v>4.3776445076868153</v>
      </c>
      <c r="I26" s="18">
        <f>I24/H16</f>
        <v>4.5012677293690553</v>
      </c>
      <c r="J26" s="18">
        <f>J24/H16</f>
        <v>5.3139934835843068</v>
      </c>
    </row>
    <row r="27" spans="1:10" x14ac:dyDescent="0.3">
      <c r="A27" s="38" t="s">
        <v>28</v>
      </c>
      <c r="B27" s="21">
        <v>575012</v>
      </c>
      <c r="C27" s="21">
        <v>704741</v>
      </c>
      <c r="D27" s="21">
        <v>711753</v>
      </c>
      <c r="E27" s="95">
        <v>604890</v>
      </c>
      <c r="F27" s="95">
        <v>672100</v>
      </c>
      <c r="G27" s="95">
        <v>672100</v>
      </c>
      <c r="H27" s="20">
        <v>685300</v>
      </c>
      <c r="I27" s="20">
        <v>685300</v>
      </c>
      <c r="J27" s="20">
        <v>685300</v>
      </c>
    </row>
    <row r="28" spans="1:10" ht="15" thickBot="1" x14ac:dyDescent="0.35">
      <c r="A28" s="37" t="s">
        <v>29</v>
      </c>
      <c r="B28" s="62">
        <v>653716</v>
      </c>
      <c r="C28" s="62">
        <v>1547026</v>
      </c>
      <c r="D28" s="62">
        <v>2309599</v>
      </c>
      <c r="E28" s="96">
        <v>920232</v>
      </c>
      <c r="F28" s="96">
        <v>2004474</v>
      </c>
      <c r="G28" s="96">
        <v>2902390</v>
      </c>
      <c r="H28" s="36">
        <v>884159</v>
      </c>
      <c r="I28" s="36">
        <v>1754485</v>
      </c>
      <c r="J28" s="36">
        <v>2295446</v>
      </c>
    </row>
    <row r="29" spans="1:10" ht="15" thickBot="1" x14ac:dyDescent="0.35">
      <c r="A29" s="39" t="s">
        <v>150</v>
      </c>
      <c r="B29" s="17">
        <f>B27/B16</f>
        <v>0.81999900176117846</v>
      </c>
      <c r="C29" s="17">
        <f>C27/B16</f>
        <v>1.0049997504402945</v>
      </c>
      <c r="D29" s="17">
        <f>D27/B16</f>
        <v>1.0149992513208839</v>
      </c>
      <c r="E29" s="94">
        <f>E27/E16</f>
        <v>0.9</v>
      </c>
      <c r="F29" s="104">
        <f>F27/E16</f>
        <v>1</v>
      </c>
      <c r="G29" s="94">
        <f>G27/E16</f>
        <v>1</v>
      </c>
      <c r="H29" s="18">
        <f>H27/H16</f>
        <v>0.99999992703925811</v>
      </c>
      <c r="I29" s="105">
        <f>I27/H16</f>
        <v>0.99999992703925811</v>
      </c>
      <c r="J29" s="18">
        <f>J27/H16</f>
        <v>0.99999992703925811</v>
      </c>
    </row>
    <row r="30" spans="1:10" ht="15" thickBot="1" x14ac:dyDescent="0.35">
      <c r="A30" s="39" t="s">
        <v>151</v>
      </c>
      <c r="B30" s="17">
        <f>B28/B16</f>
        <v>0.93223527062967482</v>
      </c>
      <c r="C30" s="17">
        <f>C28/B16</f>
        <v>2.20614487297411</v>
      </c>
      <c r="D30" s="17">
        <f>D28/B16</f>
        <v>3.293616262736458</v>
      </c>
      <c r="E30" s="94">
        <f>E28/E16</f>
        <v>1.3691891087635768</v>
      </c>
      <c r="F30" s="94">
        <f>F28/E16</f>
        <v>2.9824044041065316</v>
      </c>
      <c r="G30" s="94">
        <f>G28/E16</f>
        <v>4.3183901205177797</v>
      </c>
      <c r="H30" s="18">
        <f>H28/H16</f>
        <v>1.2901779300906222</v>
      </c>
      <c r="I30" s="18">
        <f>I28/H16</f>
        <v>2.5601705413563005</v>
      </c>
      <c r="J30" s="18">
        <f>J28/H16</f>
        <v>3.349548858197223</v>
      </c>
    </row>
    <row r="31" spans="1:10" ht="32.549999999999997" customHeight="1" thickBot="1" x14ac:dyDescent="0.35">
      <c r="A31" s="43" t="s">
        <v>107</v>
      </c>
      <c r="B31" s="240" t="s">
        <v>144</v>
      </c>
      <c r="C31" s="241"/>
      <c r="D31" s="242"/>
      <c r="E31" s="306" t="s">
        <v>70</v>
      </c>
      <c r="F31" s="307"/>
      <c r="G31" s="308"/>
      <c r="H31" s="309" t="s">
        <v>71</v>
      </c>
      <c r="I31" s="310"/>
      <c r="J31" s="311"/>
    </row>
    <row r="32" spans="1:10" ht="15" thickBot="1" x14ac:dyDescent="0.35">
      <c r="A32" s="39" t="s">
        <v>65</v>
      </c>
      <c r="B32" s="232">
        <v>2.0500000000000001E-2</v>
      </c>
      <c r="C32" s="233"/>
      <c r="D32" s="234"/>
      <c r="E32" s="232">
        <v>2.7699999999999999E-2</v>
      </c>
      <c r="F32" s="255"/>
      <c r="G32" s="234"/>
      <c r="H32" s="232">
        <v>2.3699999999999999E-2</v>
      </c>
      <c r="I32" s="255"/>
      <c r="J32" s="312"/>
    </row>
    <row r="33" spans="1:10" x14ac:dyDescent="0.3">
      <c r="B33" s="65"/>
      <c r="C33" s="66"/>
      <c r="D33" s="66"/>
      <c r="E33" s="65"/>
      <c r="F33" s="65"/>
      <c r="G33" s="66"/>
      <c r="H33" s="67"/>
      <c r="I33" s="67"/>
      <c r="J33" s="68"/>
    </row>
    <row r="34" spans="1:10" x14ac:dyDescent="0.3">
      <c r="A34" s="205" t="s">
        <v>25</v>
      </c>
      <c r="B34" s="205"/>
      <c r="C34" s="205"/>
      <c r="D34" s="205"/>
      <c r="E34" s="205"/>
      <c r="F34" s="205"/>
      <c r="G34" s="205"/>
      <c r="H34" s="205"/>
      <c r="I34" s="205"/>
      <c r="J34" s="205"/>
    </row>
    <row r="35" spans="1:10" x14ac:dyDescent="0.3">
      <c r="A35" s="205"/>
      <c r="B35" s="205"/>
      <c r="C35" s="205"/>
      <c r="D35" s="205"/>
      <c r="E35" s="205"/>
      <c r="F35" s="205"/>
      <c r="G35" s="205"/>
      <c r="H35" s="205"/>
      <c r="I35" s="205"/>
      <c r="J35" s="205"/>
    </row>
    <row r="36" spans="1:10" x14ac:dyDescent="0.3">
      <c r="A36" s="205"/>
      <c r="B36" s="205"/>
      <c r="C36" s="205"/>
      <c r="D36" s="205"/>
      <c r="E36" s="205"/>
      <c r="F36" s="205"/>
      <c r="G36" s="205"/>
      <c r="H36" s="205"/>
      <c r="I36" s="205"/>
      <c r="J36" s="205"/>
    </row>
    <row r="37" spans="1:10" x14ac:dyDescent="0.3">
      <c r="A37" s="259" t="s">
        <v>199</v>
      </c>
      <c r="B37" s="49"/>
      <c r="C37" s="10"/>
      <c r="D37" t="s">
        <v>95</v>
      </c>
    </row>
    <row r="38" spans="1:10" x14ac:dyDescent="0.3">
      <c r="A38" s="259"/>
      <c r="B38" s="49"/>
      <c r="C38" s="11"/>
      <c r="D38" t="s">
        <v>96</v>
      </c>
    </row>
    <row r="39" spans="1:10" x14ac:dyDescent="0.3">
      <c r="A39" s="259"/>
      <c r="B39" s="49"/>
      <c r="C39" s="40"/>
      <c r="D39" t="s">
        <v>98</v>
      </c>
    </row>
    <row r="40" spans="1:10" x14ac:dyDescent="0.3">
      <c r="A40" s="259"/>
      <c r="B40" s="49"/>
      <c r="C40" s="49"/>
      <c r="D40" s="49"/>
    </row>
    <row r="41" spans="1:10" ht="19.05" customHeight="1" thickBot="1" x14ac:dyDescent="0.35">
      <c r="A41" s="259"/>
      <c r="B41" s="49"/>
      <c r="C41" s="49"/>
      <c r="D41" s="49"/>
    </row>
    <row r="42" spans="1:10" ht="15" thickBot="1" x14ac:dyDescent="0.35">
      <c r="A42" s="6" t="s">
        <v>26</v>
      </c>
      <c r="B42" s="277" t="s">
        <v>118</v>
      </c>
      <c r="C42" s="277"/>
      <c r="D42" s="277"/>
      <c r="E42" s="286" t="s">
        <v>180</v>
      </c>
      <c r="F42" s="287"/>
      <c r="G42" s="288"/>
      <c r="H42" s="260" t="s">
        <v>10</v>
      </c>
      <c r="I42" s="221"/>
      <c r="J42" s="261"/>
    </row>
    <row r="43" spans="1:10" ht="15" thickBot="1" x14ac:dyDescent="0.35">
      <c r="A43" s="63" t="s">
        <v>7</v>
      </c>
      <c r="B43" s="277" t="s">
        <v>143</v>
      </c>
      <c r="C43" s="277"/>
      <c r="D43" s="277"/>
      <c r="E43" s="292" t="s">
        <v>181</v>
      </c>
      <c r="F43" s="287"/>
      <c r="G43" s="293"/>
      <c r="H43" s="220" t="s">
        <v>63</v>
      </c>
      <c r="I43" s="221"/>
      <c r="J43" s="222"/>
    </row>
    <row r="44" spans="1:10" x14ac:dyDescent="0.3">
      <c r="A44" s="38" t="s">
        <v>30</v>
      </c>
      <c r="B44" s="243" t="s">
        <v>33</v>
      </c>
      <c r="C44" s="244"/>
      <c r="D44" s="245"/>
      <c r="E44" s="301" t="s">
        <v>33</v>
      </c>
      <c r="F44" s="302"/>
      <c r="G44" s="303"/>
      <c r="H44" s="262" t="s">
        <v>33</v>
      </c>
      <c r="I44" s="262"/>
      <c r="J44" s="262"/>
    </row>
    <row r="45" spans="1:10" x14ac:dyDescent="0.3">
      <c r="A45" s="4" t="s">
        <v>31</v>
      </c>
      <c r="B45" s="211" t="s">
        <v>33</v>
      </c>
      <c r="C45" s="212"/>
      <c r="D45" s="213"/>
      <c r="E45" s="282" t="s">
        <v>33</v>
      </c>
      <c r="F45" s="279"/>
      <c r="G45" s="248"/>
      <c r="H45" s="273" t="s">
        <v>33</v>
      </c>
      <c r="I45" s="273"/>
      <c r="J45" s="273"/>
    </row>
    <row r="46" spans="1:10" x14ac:dyDescent="0.3">
      <c r="A46" s="4" t="s">
        <v>101</v>
      </c>
      <c r="B46" s="278" t="s">
        <v>102</v>
      </c>
      <c r="C46" s="279"/>
      <c r="D46" s="248"/>
      <c r="E46" s="274">
        <v>3.2</v>
      </c>
      <c r="F46" s="275"/>
      <c r="G46" s="276"/>
      <c r="H46" s="211" t="s">
        <v>108</v>
      </c>
      <c r="I46" s="212"/>
      <c r="J46" s="213"/>
    </row>
    <row r="47" spans="1:10" x14ac:dyDescent="0.3">
      <c r="A47" s="4" t="s">
        <v>75</v>
      </c>
      <c r="B47" s="211">
        <v>86</v>
      </c>
      <c r="C47" s="212"/>
      <c r="D47" s="213"/>
      <c r="E47" s="282">
        <v>85</v>
      </c>
      <c r="F47" s="279"/>
      <c r="G47" s="248"/>
      <c r="H47" s="211">
        <v>85</v>
      </c>
      <c r="I47" s="212"/>
      <c r="J47" s="213"/>
    </row>
    <row r="48" spans="1:10" x14ac:dyDescent="0.3">
      <c r="A48" s="4" t="s">
        <v>9</v>
      </c>
      <c r="B48" s="211">
        <v>3</v>
      </c>
      <c r="C48" s="212"/>
      <c r="D48" s="213"/>
      <c r="E48" s="282">
        <v>1</v>
      </c>
      <c r="F48" s="279"/>
      <c r="G48" s="248"/>
      <c r="H48" s="211">
        <v>1</v>
      </c>
      <c r="I48" s="212"/>
      <c r="J48" s="213"/>
    </row>
    <row r="49" spans="1:10" x14ac:dyDescent="0.3">
      <c r="A49" s="4" t="s">
        <v>145</v>
      </c>
      <c r="B49" s="235">
        <f>210220*3</f>
        <v>630660</v>
      </c>
      <c r="C49" s="236"/>
      <c r="D49" s="213"/>
      <c r="E49" s="246">
        <v>639200</v>
      </c>
      <c r="F49" s="247"/>
      <c r="G49" s="248"/>
      <c r="H49" s="246">
        <v>636522.51</v>
      </c>
      <c r="I49" s="247"/>
      <c r="J49" s="285"/>
    </row>
    <row r="50" spans="1:10" x14ac:dyDescent="0.3">
      <c r="A50" s="4" t="s">
        <v>32</v>
      </c>
      <c r="B50" s="235">
        <v>1000000</v>
      </c>
      <c r="C50" s="236"/>
      <c r="D50" s="213"/>
      <c r="E50" s="246">
        <v>940000</v>
      </c>
      <c r="F50" s="247"/>
      <c r="G50" s="248"/>
      <c r="H50" s="235">
        <v>1090909</v>
      </c>
      <c r="I50" s="236"/>
      <c r="J50" s="213"/>
    </row>
    <row r="51" spans="1:10" x14ac:dyDescent="0.3">
      <c r="A51" s="4" t="s">
        <v>36</v>
      </c>
      <c r="B51" s="235">
        <v>151358</v>
      </c>
      <c r="C51" s="236"/>
      <c r="D51" s="213"/>
      <c r="E51" s="246">
        <v>514556</v>
      </c>
      <c r="F51" s="247"/>
      <c r="G51" s="248"/>
      <c r="H51" s="235">
        <v>509218</v>
      </c>
      <c r="I51" s="236"/>
      <c r="J51" s="213"/>
    </row>
    <row r="52" spans="1:10" x14ac:dyDescent="0.3">
      <c r="A52" s="4" t="s">
        <v>146</v>
      </c>
      <c r="B52" s="217">
        <f>B51/210220</f>
        <v>0.71999809723147179</v>
      </c>
      <c r="C52" s="218"/>
      <c r="D52" s="219"/>
      <c r="E52" s="278">
        <v>0.8</v>
      </c>
      <c r="F52" s="294"/>
      <c r="G52" s="295"/>
      <c r="H52" s="263">
        <v>0.8</v>
      </c>
      <c r="I52" s="280"/>
      <c r="J52" s="281"/>
    </row>
    <row r="53" spans="1:10" x14ac:dyDescent="0.3">
      <c r="A53" s="4" t="s">
        <v>104</v>
      </c>
      <c r="B53" s="235">
        <v>3000000</v>
      </c>
      <c r="C53" s="236"/>
      <c r="D53" s="213"/>
      <c r="E53" s="246">
        <v>3008000</v>
      </c>
      <c r="F53" s="247"/>
      <c r="G53" s="248"/>
      <c r="H53" s="235">
        <v>3000000</v>
      </c>
      <c r="I53" s="236"/>
      <c r="J53" s="213"/>
    </row>
    <row r="54" spans="1:10" x14ac:dyDescent="0.3">
      <c r="A54" s="4" t="s">
        <v>147</v>
      </c>
      <c r="B54" s="229">
        <f>B53/B49</f>
        <v>4.756921320521359</v>
      </c>
      <c r="C54" s="230"/>
      <c r="D54" s="231"/>
      <c r="E54" s="237">
        <f>E53/E49</f>
        <v>4.7058823529411766</v>
      </c>
      <c r="F54" s="238"/>
      <c r="G54" s="239"/>
      <c r="H54" s="237">
        <f>H53/H49</f>
        <v>4.7131090462142495</v>
      </c>
      <c r="I54" s="238"/>
      <c r="J54" s="239"/>
    </row>
    <row r="55" spans="1:10" x14ac:dyDescent="0.3">
      <c r="A55" s="8" t="s">
        <v>67</v>
      </c>
      <c r="B55" s="9" t="s">
        <v>86</v>
      </c>
      <c r="C55" s="9" t="s">
        <v>87</v>
      </c>
      <c r="D55" s="9" t="s">
        <v>88</v>
      </c>
      <c r="E55" s="92" t="s">
        <v>83</v>
      </c>
      <c r="F55" s="92" t="s">
        <v>84</v>
      </c>
      <c r="G55" s="92" t="s">
        <v>85</v>
      </c>
      <c r="H55" s="9" t="s">
        <v>83</v>
      </c>
      <c r="I55" s="9" t="s">
        <v>84</v>
      </c>
      <c r="J55" s="9" t="s">
        <v>85</v>
      </c>
    </row>
    <row r="56" spans="1:10" x14ac:dyDescent="0.3">
      <c r="A56" s="4" t="s">
        <v>41</v>
      </c>
      <c r="B56" s="21">
        <v>3000000</v>
      </c>
      <c r="C56" s="21">
        <v>3000000</v>
      </c>
      <c r="D56" s="21">
        <v>1800000</v>
      </c>
      <c r="E56" s="93">
        <v>3008000</v>
      </c>
      <c r="F56" s="93">
        <v>3008000</v>
      </c>
      <c r="G56" s="93">
        <v>940000</v>
      </c>
      <c r="H56" s="21">
        <v>3000000</v>
      </c>
      <c r="I56" s="21">
        <v>3000000</v>
      </c>
      <c r="J56" s="21">
        <v>1090909</v>
      </c>
    </row>
    <row r="57" spans="1:10" ht="15" thickBot="1" x14ac:dyDescent="0.35">
      <c r="A57" s="37" t="s">
        <v>27</v>
      </c>
      <c r="B57" s="21">
        <v>3000000</v>
      </c>
      <c r="C57" s="21">
        <v>3000000</v>
      </c>
      <c r="D57" s="21">
        <v>3549031</v>
      </c>
      <c r="E57" s="93">
        <v>3008000</v>
      </c>
      <c r="F57" s="93">
        <v>3098588</v>
      </c>
      <c r="G57" s="93">
        <v>3687043</v>
      </c>
      <c r="H57" s="21">
        <v>3000000</v>
      </c>
      <c r="I57" s="21">
        <v>3084719</v>
      </c>
      <c r="J57" s="21">
        <v>3641680</v>
      </c>
    </row>
    <row r="58" spans="1:10" ht="15" thickBot="1" x14ac:dyDescent="0.35">
      <c r="A58" s="39" t="s">
        <v>148</v>
      </c>
      <c r="B58" s="106">
        <f>B56/B49</f>
        <v>4.756921320521359</v>
      </c>
      <c r="C58" s="115">
        <f>C56/B49</f>
        <v>4.756921320521359</v>
      </c>
      <c r="D58" s="17">
        <f>D56/B49</f>
        <v>2.8541527923128149</v>
      </c>
      <c r="E58" s="94">
        <f>E56/E49</f>
        <v>4.7058823529411766</v>
      </c>
      <c r="F58" s="94">
        <f>F56/E49</f>
        <v>4.7058823529411766</v>
      </c>
      <c r="G58" s="94">
        <f>G56/E49</f>
        <v>1.4705882352941178</v>
      </c>
      <c r="H58" s="18">
        <f t="shared" ref="H58" si="3">H56/H49</f>
        <v>4.7131090462142495</v>
      </c>
      <c r="I58" s="18">
        <f>I56/H49</f>
        <v>4.7131090462142495</v>
      </c>
      <c r="J58" s="18">
        <f>J56/H49</f>
        <v>1.7138576921655135</v>
      </c>
    </row>
    <row r="59" spans="1:10" ht="15" thickBot="1" x14ac:dyDescent="0.35">
      <c r="A59" s="39" t="s">
        <v>149</v>
      </c>
      <c r="B59" s="106">
        <f>B57/B49</f>
        <v>4.756921320521359</v>
      </c>
      <c r="C59" s="17">
        <f>C57/B49</f>
        <v>4.756921320521359</v>
      </c>
      <c r="D59" s="17">
        <f>D57/B49</f>
        <v>5.6274870770304126</v>
      </c>
      <c r="E59" s="94">
        <f>E57/E49</f>
        <v>4.7058823529411766</v>
      </c>
      <c r="F59" s="97">
        <f>F57/E49</f>
        <v>4.8476032540675842</v>
      </c>
      <c r="G59" s="100">
        <f>G57/E49</f>
        <v>5.7682149561952443</v>
      </c>
      <c r="H59" s="18">
        <f t="shared" ref="H59" si="4">H57/H49</f>
        <v>4.7131090462142495</v>
      </c>
      <c r="I59" s="98">
        <f>I57/H49</f>
        <v>4.8462056746429907</v>
      </c>
      <c r="J59" s="18">
        <f>J57/H49</f>
        <v>5.7212116504725028</v>
      </c>
    </row>
    <row r="60" spans="1:10" x14ac:dyDescent="0.3">
      <c r="A60" s="38" t="s">
        <v>28</v>
      </c>
      <c r="B60" s="21">
        <v>517141</v>
      </c>
      <c r="C60" s="21">
        <v>633813</v>
      </c>
      <c r="D60" s="21">
        <v>640119</v>
      </c>
      <c r="E60" s="95">
        <v>575280</v>
      </c>
      <c r="F60" s="95">
        <v>639200</v>
      </c>
      <c r="G60" s="95">
        <v>639200</v>
      </c>
      <c r="H60" s="20">
        <v>636523</v>
      </c>
      <c r="I60" s="20">
        <v>636523</v>
      </c>
      <c r="J60" s="20">
        <v>636523</v>
      </c>
    </row>
    <row r="61" spans="1:10" ht="15" thickBot="1" x14ac:dyDescent="0.35">
      <c r="A61" s="37" t="s">
        <v>29</v>
      </c>
      <c r="B61" s="21">
        <v>589918</v>
      </c>
      <c r="C61" s="21">
        <v>1452782</v>
      </c>
      <c r="D61" s="21">
        <v>2219385</v>
      </c>
      <c r="E61" s="96">
        <v>890622</v>
      </c>
      <c r="F61" s="96">
        <v>1971574</v>
      </c>
      <c r="G61" s="96">
        <v>2869490</v>
      </c>
      <c r="H61" s="36">
        <v>835382</v>
      </c>
      <c r="I61" s="36">
        <v>1705707</v>
      </c>
      <c r="J61" s="36">
        <v>2246669</v>
      </c>
    </row>
    <row r="62" spans="1:10" ht="15" thickBot="1" x14ac:dyDescent="0.35">
      <c r="A62" s="39" t="s">
        <v>150</v>
      </c>
      <c r="B62" s="17">
        <f>B60/B49</f>
        <v>0.81999968287191194</v>
      </c>
      <c r="C62" s="17">
        <f>C60/B49</f>
        <v>1.004999524307868</v>
      </c>
      <c r="D62" s="17">
        <f>D60/B49</f>
        <v>1.0149985729236037</v>
      </c>
      <c r="E62" s="94">
        <f>E60/E49</f>
        <v>0.9</v>
      </c>
      <c r="F62" s="97">
        <f>F60/E49</f>
        <v>1</v>
      </c>
      <c r="G62" s="94">
        <f>G60/E49</f>
        <v>1</v>
      </c>
      <c r="H62" s="18">
        <f>H60/H49</f>
        <v>1.0000007698078108</v>
      </c>
      <c r="I62" s="98">
        <f>I60/H49</f>
        <v>1.0000007698078108</v>
      </c>
      <c r="J62" s="18">
        <f>J60/H49</f>
        <v>1.0000007698078108</v>
      </c>
    </row>
    <row r="63" spans="1:10" ht="15" thickBot="1" x14ac:dyDescent="0.35">
      <c r="A63" s="39" t="s">
        <v>151</v>
      </c>
      <c r="B63" s="17">
        <f>B61/B49</f>
        <v>0.93539783718643965</v>
      </c>
      <c r="C63" s="17">
        <f>C61/B49</f>
        <v>2.3035898899565534</v>
      </c>
      <c r="D63" s="17">
        <f>D61/B49</f>
        <v>3.5191466083150984</v>
      </c>
      <c r="E63" s="94">
        <f>E61/E49</f>
        <v>1.3933385481852316</v>
      </c>
      <c r="F63" s="94">
        <f>F61/E49</f>
        <v>3.0844399249061327</v>
      </c>
      <c r="G63" s="94">
        <f>G61/E49</f>
        <v>4.4891896120150188</v>
      </c>
      <c r="H63" s="18">
        <f>H61/H49</f>
        <v>1.3124154870815172</v>
      </c>
      <c r="I63" s="18">
        <f>I61/H49</f>
        <v>2.6797276972969897</v>
      </c>
      <c r="J63" s="18">
        <f>J61/H49</f>
        <v>3.5295986625830404</v>
      </c>
    </row>
    <row r="64" spans="1:10" ht="30.6" customHeight="1" thickBot="1" x14ac:dyDescent="0.35">
      <c r="A64" s="43" t="s">
        <v>107</v>
      </c>
      <c r="B64" s="240" t="s">
        <v>144</v>
      </c>
      <c r="C64" s="241"/>
      <c r="D64" s="242"/>
      <c r="E64" s="306" t="s">
        <v>70</v>
      </c>
      <c r="F64" s="307"/>
      <c r="G64" s="308"/>
      <c r="H64" s="252" t="s">
        <v>71</v>
      </c>
      <c r="I64" s="253"/>
      <c r="J64" s="254"/>
    </row>
    <row r="65" spans="1:10" ht="15" thickBot="1" x14ac:dyDescent="0.35">
      <c r="A65" s="39" t="s">
        <v>65</v>
      </c>
      <c r="B65" s="232">
        <v>2.1600000000000001E-2</v>
      </c>
      <c r="C65" s="233"/>
      <c r="D65" s="234"/>
      <c r="E65" s="232">
        <v>2.86E-2</v>
      </c>
      <c r="F65" s="255"/>
      <c r="G65" s="234"/>
      <c r="H65" s="256">
        <v>2.4899999999999999E-2</v>
      </c>
      <c r="I65" s="257"/>
      <c r="J65" s="258"/>
    </row>
  </sheetData>
  <sheetProtection algorithmName="SHA-512" hashValue="AV6STmiwW4VX6zureOKMvzxLBBIRQ4Opjg8aeMJn91BcvFhY+sfgKPO3mQ1/0q0EGE4c+1wn03KNbFALRug5BQ==" saltValue="Hwl6NH7qq7BdX2rDL245Pg==" spinCount="100000" sheet="1" objects="1" scenarios="1"/>
  <mergeCells count="94">
    <mergeCell ref="B64:D64"/>
    <mergeCell ref="E64:G64"/>
    <mergeCell ref="H64:J64"/>
    <mergeCell ref="B65:D65"/>
    <mergeCell ref="E65:G65"/>
    <mergeCell ref="H65:J65"/>
    <mergeCell ref="B53:D53"/>
    <mergeCell ref="E53:G53"/>
    <mergeCell ref="H53:J53"/>
    <mergeCell ref="B54:D54"/>
    <mergeCell ref="E54:G54"/>
    <mergeCell ref="H54:J54"/>
    <mergeCell ref="B51:D51"/>
    <mergeCell ref="E51:G51"/>
    <mergeCell ref="H51:J51"/>
    <mergeCell ref="B52:D52"/>
    <mergeCell ref="E52:G52"/>
    <mergeCell ref="H52:J52"/>
    <mergeCell ref="B49:D49"/>
    <mergeCell ref="E49:G49"/>
    <mergeCell ref="H49:J49"/>
    <mergeCell ref="B50:D50"/>
    <mergeCell ref="E50:G50"/>
    <mergeCell ref="H50:J50"/>
    <mergeCell ref="B47:D47"/>
    <mergeCell ref="E47:G47"/>
    <mergeCell ref="H47:J47"/>
    <mergeCell ref="B48:D48"/>
    <mergeCell ref="E48:G48"/>
    <mergeCell ref="H48:J48"/>
    <mergeCell ref="B46:D46"/>
    <mergeCell ref="E46:G46"/>
    <mergeCell ref="H46:J46"/>
    <mergeCell ref="B44:D44"/>
    <mergeCell ref="E44:G44"/>
    <mergeCell ref="H44:J44"/>
    <mergeCell ref="B45:D45"/>
    <mergeCell ref="E45:G45"/>
    <mergeCell ref="H45:J45"/>
    <mergeCell ref="B42:D42"/>
    <mergeCell ref="E42:G42"/>
    <mergeCell ref="H42:J42"/>
    <mergeCell ref="B43:D43"/>
    <mergeCell ref="E43:G43"/>
    <mergeCell ref="H43:J43"/>
    <mergeCell ref="B32:D32"/>
    <mergeCell ref="E32:G32"/>
    <mergeCell ref="H32:J32"/>
    <mergeCell ref="A34:J36"/>
    <mergeCell ref="A37:A41"/>
    <mergeCell ref="B21:D21"/>
    <mergeCell ref="E21:G21"/>
    <mergeCell ref="H21:J21"/>
    <mergeCell ref="B31:D31"/>
    <mergeCell ref="E31:G31"/>
    <mergeCell ref="H31:J31"/>
    <mergeCell ref="B19:D19"/>
    <mergeCell ref="E19:G19"/>
    <mergeCell ref="H19:J19"/>
    <mergeCell ref="B20:D20"/>
    <mergeCell ref="E20:G20"/>
    <mergeCell ref="H20:J20"/>
    <mergeCell ref="B17:D17"/>
    <mergeCell ref="E17:G17"/>
    <mergeCell ref="H17:J17"/>
    <mergeCell ref="B18:D18"/>
    <mergeCell ref="E18:G18"/>
    <mergeCell ref="H18:J18"/>
    <mergeCell ref="B16:D16"/>
    <mergeCell ref="E16:G16"/>
    <mergeCell ref="H16:J16"/>
    <mergeCell ref="B13:D13"/>
    <mergeCell ref="E13:G13"/>
    <mergeCell ref="H13:J13"/>
    <mergeCell ref="B14:D14"/>
    <mergeCell ref="E14:G14"/>
    <mergeCell ref="H14:J14"/>
    <mergeCell ref="B15:D15"/>
    <mergeCell ref="E15:G15"/>
    <mergeCell ref="H15:J15"/>
    <mergeCell ref="A1:J3"/>
    <mergeCell ref="A4:A8"/>
    <mergeCell ref="B9:D9"/>
    <mergeCell ref="E9:G9"/>
    <mergeCell ref="H9:J9"/>
    <mergeCell ref="B12:D12"/>
    <mergeCell ref="E12:G12"/>
    <mergeCell ref="H12:J12"/>
    <mergeCell ref="B10:D10"/>
    <mergeCell ref="E10:G10"/>
    <mergeCell ref="H10:J10"/>
    <mergeCell ref="B11:D11"/>
    <mergeCell ref="E11:G11"/>
    <mergeCell ref="H11:J11"/>
  </mergeCells>
  <conditionalFormatting sqref="B25 E25 H25">
    <cfRule type="top10" dxfId="152" priority="250" rank="1"/>
  </conditionalFormatting>
  <conditionalFormatting sqref="B26 E26 H26">
    <cfRule type="top10" dxfId="151" priority="253" rank="1"/>
  </conditionalFormatting>
  <conditionalFormatting sqref="B29 E29 H29">
    <cfRule type="top10" dxfId="150" priority="256" rank="1"/>
  </conditionalFormatting>
  <conditionalFormatting sqref="B30 E30 H30">
    <cfRule type="top10" dxfId="149" priority="259" rank="1"/>
  </conditionalFormatting>
  <conditionalFormatting sqref="B58 E58 H58">
    <cfRule type="top10" dxfId="148" priority="262" rank="1"/>
  </conditionalFormatting>
  <conditionalFormatting sqref="B59 E59 H59">
    <cfRule type="top10" dxfId="147" priority="265" rank="1"/>
  </conditionalFormatting>
  <conditionalFormatting sqref="B62 E62 H62">
    <cfRule type="top10" dxfId="146" priority="268" rank="1"/>
  </conditionalFormatting>
  <conditionalFormatting sqref="B63 E63 H63">
    <cfRule type="top10" dxfId="145" priority="271" rank="1"/>
  </conditionalFormatting>
  <conditionalFormatting sqref="B32:J32">
    <cfRule type="top10" dxfId="144" priority="274" rank="1"/>
  </conditionalFormatting>
  <conditionalFormatting sqref="B65:J65">
    <cfRule type="top10" dxfId="143" priority="275" rank="1"/>
  </conditionalFormatting>
  <conditionalFormatting sqref="C25 F25 I25">
    <cfRule type="top10" dxfId="142" priority="276" rank="1"/>
  </conditionalFormatting>
  <conditionalFormatting sqref="C26 F26 I26">
    <cfRule type="top10" dxfId="141" priority="279" rank="1"/>
  </conditionalFormatting>
  <conditionalFormatting sqref="C29 F29 I29">
    <cfRule type="top10" dxfId="140" priority="282" rank="1"/>
  </conditionalFormatting>
  <conditionalFormatting sqref="C30 F30 I30">
    <cfRule type="top10" dxfId="139" priority="285" rank="1"/>
  </conditionalFormatting>
  <conditionalFormatting sqref="C58 F58 I58">
    <cfRule type="top10" dxfId="138" priority="288" rank="1"/>
  </conditionalFormatting>
  <conditionalFormatting sqref="C59 F59 I59">
    <cfRule type="top10" dxfId="137" priority="291" rank="1"/>
  </conditionalFormatting>
  <conditionalFormatting sqref="C62 F62 I62">
    <cfRule type="top10" dxfId="136" priority="294" rank="1"/>
  </conditionalFormatting>
  <conditionalFormatting sqref="C63 F63 I63">
    <cfRule type="top10" dxfId="135" priority="297" rank="1"/>
  </conditionalFormatting>
  <conditionalFormatting sqref="D25 G25 J25">
    <cfRule type="top10" dxfId="134" priority="300" rank="1"/>
  </conditionalFormatting>
  <conditionalFormatting sqref="D26 G26 J26">
    <cfRule type="top10" dxfId="133" priority="303" rank="1"/>
  </conditionalFormatting>
  <conditionalFormatting sqref="D29 G29 J29">
    <cfRule type="top10" dxfId="132" priority="306" rank="1"/>
  </conditionalFormatting>
  <conditionalFormatting sqref="D30 G30 J30">
    <cfRule type="top10" dxfId="131" priority="309" rank="1"/>
  </conditionalFormatting>
  <conditionalFormatting sqref="D58 G58 J58">
    <cfRule type="top10" dxfId="130" priority="312" rank="1"/>
  </conditionalFormatting>
  <conditionalFormatting sqref="D59 G59 J59">
    <cfRule type="top10" dxfId="129" priority="315" rank="1"/>
  </conditionalFormatting>
  <conditionalFormatting sqref="D62 G62 J62">
    <cfRule type="top10" dxfId="128" priority="318" rank="1"/>
  </conditionalFormatting>
  <conditionalFormatting sqref="D63 G63 J63">
    <cfRule type="top10" dxfId="127" priority="321" rank="1"/>
  </conditionalFormatting>
  <printOptions horizontalCentered="1" verticalCentered="1"/>
  <pageMargins left="0" right="0" top="0" bottom="0" header="0" footer="0"/>
  <pageSetup paperSize="9" scale="57" orientation="landscape" r:id="rId1"/>
  <headerFooter>
    <oddFooter>&amp;L_x000D_&amp;1#&amp;"Calibri"&amp;8&amp;K008000 Public</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62"/>
  <sheetViews>
    <sheetView showGridLines="0" zoomScale="75" zoomScaleNormal="75" workbookViewId="0">
      <selection activeCell="G24" sqref="G24"/>
    </sheetView>
  </sheetViews>
  <sheetFormatPr defaultRowHeight="14.4" x14ac:dyDescent="0.3"/>
  <cols>
    <col min="1" max="1" width="54.21875" customWidth="1"/>
    <col min="2" max="2" width="12.77734375" customWidth="1"/>
    <col min="3" max="3" width="15.44140625" customWidth="1"/>
    <col min="4" max="7" width="14.77734375" customWidth="1"/>
    <col min="8" max="13" width="14.21875" customWidth="1"/>
  </cols>
  <sheetData>
    <row r="1" spans="1:14" ht="15" customHeight="1" x14ac:dyDescent="0.3">
      <c r="A1" s="205" t="s">
        <v>25</v>
      </c>
      <c r="B1" s="205"/>
      <c r="C1" s="205"/>
      <c r="D1" s="205"/>
      <c r="E1" s="205"/>
      <c r="F1" s="205"/>
      <c r="G1" s="205"/>
      <c r="H1" s="205"/>
      <c r="I1" s="205"/>
      <c r="J1" s="205"/>
      <c r="K1" s="205"/>
      <c r="L1" s="205"/>
      <c r="M1" s="205"/>
      <c r="N1" s="5"/>
    </row>
    <row r="2" spans="1:14" x14ac:dyDescent="0.3">
      <c r="A2" s="205"/>
      <c r="B2" s="205"/>
      <c r="C2" s="205"/>
      <c r="D2" s="205"/>
      <c r="E2" s="205"/>
      <c r="F2" s="205"/>
      <c r="G2" s="205"/>
      <c r="H2" s="205"/>
      <c r="I2" s="205"/>
      <c r="J2" s="205"/>
      <c r="K2" s="205"/>
      <c r="L2" s="205"/>
      <c r="M2" s="205"/>
      <c r="N2" s="5"/>
    </row>
    <row r="3" spans="1:14" x14ac:dyDescent="0.3">
      <c r="A3" s="205"/>
      <c r="B3" s="205"/>
      <c r="C3" s="205"/>
      <c r="D3" s="205"/>
      <c r="E3" s="205"/>
      <c r="F3" s="205"/>
      <c r="G3" s="205"/>
      <c r="H3" s="205"/>
      <c r="I3" s="205"/>
      <c r="J3" s="205"/>
      <c r="K3" s="205"/>
      <c r="L3" s="205"/>
      <c r="M3" s="205"/>
      <c r="N3" s="5"/>
    </row>
    <row r="4" spans="1:14" x14ac:dyDescent="0.3">
      <c r="A4" s="259" t="s">
        <v>200</v>
      </c>
      <c r="B4" s="49"/>
      <c r="C4" s="10"/>
      <c r="D4" t="s">
        <v>95</v>
      </c>
    </row>
    <row r="5" spans="1:14" x14ac:dyDescent="0.3">
      <c r="A5" s="259"/>
      <c r="B5" s="49"/>
      <c r="C5" s="11"/>
      <c r="D5" t="s">
        <v>99</v>
      </c>
    </row>
    <row r="6" spans="1:14" x14ac:dyDescent="0.3">
      <c r="A6" s="259"/>
      <c r="B6" s="49"/>
      <c r="C6" s="40"/>
      <c r="D6" t="s">
        <v>96</v>
      </c>
    </row>
    <row r="7" spans="1:14" ht="21.6" customHeight="1" thickBot="1" x14ac:dyDescent="0.35">
      <c r="A7" s="259"/>
      <c r="B7" s="49"/>
      <c r="C7" s="49"/>
      <c r="D7" s="49"/>
      <c r="E7" s="49"/>
      <c r="F7" s="49"/>
      <c r="G7" s="49"/>
    </row>
    <row r="8" spans="1:14" ht="15" thickBot="1" x14ac:dyDescent="0.35">
      <c r="A8" s="6" t="s">
        <v>26</v>
      </c>
      <c r="B8" s="277" t="s">
        <v>118</v>
      </c>
      <c r="C8" s="277"/>
      <c r="D8" s="277"/>
      <c r="E8" s="277" t="s">
        <v>221</v>
      </c>
      <c r="F8" s="277"/>
      <c r="G8" s="277"/>
      <c r="H8" s="286" t="s">
        <v>180</v>
      </c>
      <c r="I8" s="287"/>
      <c r="J8" s="288"/>
      <c r="K8" s="260" t="s">
        <v>10</v>
      </c>
      <c r="L8" s="221"/>
      <c r="M8" s="261"/>
    </row>
    <row r="9" spans="1:14" ht="15" thickBot="1" x14ac:dyDescent="0.35">
      <c r="A9" s="63" t="s">
        <v>7</v>
      </c>
      <c r="B9" s="277" t="s">
        <v>143</v>
      </c>
      <c r="C9" s="277"/>
      <c r="D9" s="277"/>
      <c r="E9" s="277" t="s">
        <v>222</v>
      </c>
      <c r="F9" s="277"/>
      <c r="G9" s="277"/>
      <c r="H9" s="292" t="s">
        <v>181</v>
      </c>
      <c r="I9" s="287"/>
      <c r="J9" s="293"/>
      <c r="K9" s="220" t="s">
        <v>63</v>
      </c>
      <c r="L9" s="221"/>
      <c r="M9" s="222"/>
    </row>
    <row r="10" spans="1:14" x14ac:dyDescent="0.3">
      <c r="A10" s="38" t="s">
        <v>30</v>
      </c>
      <c r="B10" s="243" t="s">
        <v>33</v>
      </c>
      <c r="C10" s="244"/>
      <c r="D10" s="245"/>
      <c r="E10" s="243" t="s">
        <v>33</v>
      </c>
      <c r="F10" s="244"/>
      <c r="G10" s="245"/>
      <c r="H10" s="320" t="s">
        <v>33</v>
      </c>
      <c r="I10" s="321"/>
      <c r="J10" s="322"/>
      <c r="K10" s="262" t="s">
        <v>33</v>
      </c>
      <c r="L10" s="262"/>
      <c r="M10" s="262"/>
    </row>
    <row r="11" spans="1:14" x14ac:dyDescent="0.3">
      <c r="A11" s="4" t="s">
        <v>31</v>
      </c>
      <c r="B11" s="211" t="s">
        <v>33</v>
      </c>
      <c r="C11" s="212"/>
      <c r="D11" s="213"/>
      <c r="E11" s="243" t="s">
        <v>33</v>
      </c>
      <c r="F11" s="244"/>
      <c r="G11" s="245"/>
      <c r="H11" s="282" t="s">
        <v>33</v>
      </c>
      <c r="I11" s="279"/>
      <c r="J11" s="248"/>
      <c r="K11" s="273" t="s">
        <v>33</v>
      </c>
      <c r="L11" s="273"/>
      <c r="M11" s="273"/>
    </row>
    <row r="12" spans="1:14" x14ac:dyDescent="0.3">
      <c r="A12" s="4" t="s">
        <v>101</v>
      </c>
      <c r="B12" s="263" t="s">
        <v>108</v>
      </c>
      <c r="C12" s="212"/>
      <c r="D12" s="213"/>
      <c r="E12" s="297" t="s">
        <v>234</v>
      </c>
      <c r="F12" s="298"/>
      <c r="G12" s="299"/>
      <c r="H12" s="274">
        <f>H19/H16</f>
        <v>2.8</v>
      </c>
      <c r="I12" s="275"/>
      <c r="J12" s="276"/>
      <c r="K12" s="211" t="s">
        <v>109</v>
      </c>
      <c r="L12" s="212"/>
      <c r="M12" s="213"/>
    </row>
    <row r="13" spans="1:14" x14ac:dyDescent="0.3">
      <c r="A13" s="4" t="s">
        <v>75</v>
      </c>
      <c r="B13" s="211">
        <v>86</v>
      </c>
      <c r="C13" s="212"/>
      <c r="D13" s="213"/>
      <c r="E13" s="138"/>
      <c r="F13" s="138">
        <v>85</v>
      </c>
      <c r="G13" s="138"/>
      <c r="H13" s="282">
        <v>85</v>
      </c>
      <c r="I13" s="279"/>
      <c r="J13" s="248"/>
      <c r="K13" s="211">
        <v>85</v>
      </c>
      <c r="L13" s="212"/>
      <c r="M13" s="213"/>
    </row>
    <row r="14" spans="1:14" x14ac:dyDescent="0.3">
      <c r="A14" s="4" t="s">
        <v>9</v>
      </c>
      <c r="B14" s="211">
        <v>1</v>
      </c>
      <c r="C14" s="212"/>
      <c r="D14" s="213"/>
      <c r="E14" s="138"/>
      <c r="F14" s="138">
        <v>1</v>
      </c>
      <c r="G14" s="138"/>
      <c r="H14" s="282">
        <v>1</v>
      </c>
      <c r="I14" s="279"/>
      <c r="J14" s="248"/>
      <c r="K14" s="211">
        <v>1</v>
      </c>
      <c r="L14" s="212"/>
      <c r="M14" s="213"/>
    </row>
    <row r="15" spans="1:14" x14ac:dyDescent="0.3">
      <c r="A15" s="4" t="s">
        <v>11</v>
      </c>
      <c r="B15" s="235">
        <v>913908.9</v>
      </c>
      <c r="C15" s="236"/>
      <c r="D15" s="213"/>
      <c r="E15" s="235">
        <v>895050</v>
      </c>
      <c r="F15" s="236"/>
      <c r="G15" s="213"/>
      <c r="H15" s="246">
        <v>957650</v>
      </c>
      <c r="I15" s="247"/>
      <c r="J15" s="248"/>
      <c r="K15" s="235">
        <v>685300.05</v>
      </c>
      <c r="L15" s="236"/>
      <c r="M15" s="305"/>
    </row>
    <row r="16" spans="1:14" x14ac:dyDescent="0.3">
      <c r="A16" s="4" t="s">
        <v>32</v>
      </c>
      <c r="B16" s="235">
        <v>1091000</v>
      </c>
      <c r="C16" s="236"/>
      <c r="D16" s="213"/>
      <c r="E16" s="235">
        <v>1213592</v>
      </c>
      <c r="F16" s="236"/>
      <c r="G16" s="213"/>
      <c r="H16" s="246">
        <v>1070000</v>
      </c>
      <c r="I16" s="247"/>
      <c r="J16" s="248"/>
      <c r="K16" s="235">
        <v>1090909</v>
      </c>
      <c r="L16" s="236"/>
      <c r="M16" s="213"/>
    </row>
    <row r="17" spans="1:13" x14ac:dyDescent="0.3">
      <c r="A17" s="4" t="s">
        <v>36</v>
      </c>
      <c r="B17" s="235">
        <v>731127.12</v>
      </c>
      <c r="C17" s="236"/>
      <c r="D17" s="213"/>
      <c r="E17" s="235">
        <v>716040</v>
      </c>
      <c r="F17" s="236"/>
      <c r="G17" s="213"/>
      <c r="H17" s="246">
        <v>770908</v>
      </c>
      <c r="I17" s="247"/>
      <c r="J17" s="248"/>
      <c r="K17" s="235">
        <v>548240.04</v>
      </c>
      <c r="L17" s="236"/>
      <c r="M17" s="213"/>
    </row>
    <row r="18" spans="1:13" x14ac:dyDescent="0.3">
      <c r="A18" s="4" t="s">
        <v>49</v>
      </c>
      <c r="B18" s="217">
        <f>B17/B15</f>
        <v>0.79999999999999993</v>
      </c>
      <c r="C18" s="218"/>
      <c r="D18" s="219"/>
      <c r="E18" s="217">
        <f>E17/E15</f>
        <v>0.8</v>
      </c>
      <c r="F18" s="218"/>
      <c r="G18" s="219"/>
      <c r="H18" s="278">
        <f>H17/H15</f>
        <v>0.80499973894429067</v>
      </c>
      <c r="I18" s="294"/>
      <c r="J18" s="295"/>
      <c r="K18" s="263">
        <f t="shared" ref="K18" si="0">K17/K15</f>
        <v>0.8</v>
      </c>
      <c r="L18" s="280"/>
      <c r="M18" s="281"/>
    </row>
    <row r="19" spans="1:13" x14ac:dyDescent="0.3">
      <c r="A19" s="4" t="s">
        <v>104</v>
      </c>
      <c r="B19" s="235">
        <v>3000250</v>
      </c>
      <c r="C19" s="236"/>
      <c r="D19" s="213"/>
      <c r="E19" s="235">
        <v>3000000</v>
      </c>
      <c r="F19" s="236"/>
      <c r="G19" s="213"/>
      <c r="H19" s="246">
        <v>2996000</v>
      </c>
      <c r="I19" s="247"/>
      <c r="J19" s="248"/>
      <c r="K19" s="235">
        <v>3000000</v>
      </c>
      <c r="L19" s="236"/>
      <c r="M19" s="213"/>
    </row>
    <row r="20" spans="1:13" x14ac:dyDescent="0.3">
      <c r="A20" s="4" t="s">
        <v>105</v>
      </c>
      <c r="B20" s="237">
        <f>B19/B15</f>
        <v>3.2828764442495308</v>
      </c>
      <c r="C20" s="238"/>
      <c r="D20" s="239"/>
      <c r="E20" s="237">
        <f>E19/E15</f>
        <v>3.3517680576504105</v>
      </c>
      <c r="F20" s="238"/>
      <c r="G20" s="239"/>
      <c r="H20" s="237">
        <f>H19/H15</f>
        <v>3.1284916201117317</v>
      </c>
      <c r="I20" s="238"/>
      <c r="J20" s="239"/>
      <c r="K20" s="229">
        <f>K19/K15</f>
        <v>4.3776445076868153</v>
      </c>
      <c r="L20" s="230"/>
      <c r="M20" s="231"/>
    </row>
    <row r="21" spans="1:13" x14ac:dyDescent="0.3">
      <c r="A21" s="8" t="s">
        <v>68</v>
      </c>
      <c r="B21" s="9" t="s">
        <v>92</v>
      </c>
      <c r="C21" s="9" t="s">
        <v>93</v>
      </c>
      <c r="D21" s="9" t="s">
        <v>94</v>
      </c>
      <c r="E21" s="9" t="s">
        <v>92</v>
      </c>
      <c r="F21" s="9" t="s">
        <v>93</v>
      </c>
      <c r="G21" s="9" t="s">
        <v>94</v>
      </c>
      <c r="H21" s="92" t="s">
        <v>89</v>
      </c>
      <c r="I21" s="92" t="s">
        <v>91</v>
      </c>
      <c r="J21" s="92" t="s">
        <v>90</v>
      </c>
      <c r="K21" s="9" t="s">
        <v>83</v>
      </c>
      <c r="L21" s="9" t="s">
        <v>91</v>
      </c>
      <c r="M21" s="9" t="s">
        <v>90</v>
      </c>
    </row>
    <row r="22" spans="1:13" x14ac:dyDescent="0.3">
      <c r="A22" s="4" t="s">
        <v>41</v>
      </c>
      <c r="B22" s="21">
        <v>3000250</v>
      </c>
      <c r="C22" s="21">
        <v>3000250</v>
      </c>
      <c r="D22" s="21">
        <v>1800150</v>
      </c>
      <c r="E22" s="21">
        <v>3000000</v>
      </c>
      <c r="F22" s="21">
        <v>3000000</v>
      </c>
      <c r="G22" s="21">
        <v>0</v>
      </c>
      <c r="H22" s="93">
        <v>2996000</v>
      </c>
      <c r="I22" s="93">
        <v>2996000</v>
      </c>
      <c r="J22" s="93">
        <v>1070000</v>
      </c>
      <c r="K22" s="21">
        <v>3000000</v>
      </c>
      <c r="L22" s="21">
        <v>3000000</v>
      </c>
      <c r="M22" s="21">
        <v>1090909</v>
      </c>
    </row>
    <row r="23" spans="1:13" ht="15" thickBot="1" x14ac:dyDescent="0.35">
      <c r="A23" s="37" t="s">
        <v>27</v>
      </c>
      <c r="B23" s="21">
        <v>3000250</v>
      </c>
      <c r="C23" s="21">
        <v>3000250</v>
      </c>
      <c r="D23" s="36">
        <v>3258978</v>
      </c>
      <c r="E23" s="21">
        <v>3000000</v>
      </c>
      <c r="F23" s="21">
        <v>3000000</v>
      </c>
      <c r="G23" s="21">
        <v>3400853</v>
      </c>
      <c r="H23" s="93">
        <v>2996000</v>
      </c>
      <c r="I23" s="93">
        <v>2996000</v>
      </c>
      <c r="J23" s="96">
        <v>3527117</v>
      </c>
      <c r="K23" s="21">
        <v>3000000</v>
      </c>
      <c r="L23" s="21">
        <v>3084719</v>
      </c>
      <c r="M23" s="36">
        <v>3641680</v>
      </c>
    </row>
    <row r="24" spans="1:13" ht="15" thickBot="1" x14ac:dyDescent="0.35">
      <c r="A24" s="39" t="s">
        <v>69</v>
      </c>
      <c r="B24" s="17">
        <f>B22/B15</f>
        <v>3.2828764442495308</v>
      </c>
      <c r="C24" s="17">
        <f>C22/B15</f>
        <v>3.2828764442495308</v>
      </c>
      <c r="D24" s="17">
        <f>D22/B15</f>
        <v>1.9697258665497184</v>
      </c>
      <c r="E24" s="17">
        <f>E22/E15</f>
        <v>3.3517680576504105</v>
      </c>
      <c r="F24" s="17">
        <f>F22/E15</f>
        <v>3.3517680576504105</v>
      </c>
      <c r="G24" s="17">
        <f>G22/E15</f>
        <v>0</v>
      </c>
      <c r="H24" s="94">
        <f>H22/H15</f>
        <v>3.1284916201117317</v>
      </c>
      <c r="I24" s="94">
        <f>I22/H15</f>
        <v>3.1284916201117317</v>
      </c>
      <c r="J24" s="94">
        <f>J22/H15</f>
        <v>1.1173184357541899</v>
      </c>
      <c r="K24" s="18">
        <f t="shared" ref="K24" si="1">K22/K15</f>
        <v>4.3776445076868153</v>
      </c>
      <c r="L24" s="18">
        <f>L22/K15</f>
        <v>4.3776445076868153</v>
      </c>
      <c r="M24" s="18">
        <f>M22/K15</f>
        <v>1.5918705974120386</v>
      </c>
    </row>
    <row r="25" spans="1:13" ht="15" thickBot="1" x14ac:dyDescent="0.35">
      <c r="A25" s="39" t="s">
        <v>53</v>
      </c>
      <c r="B25" s="17">
        <f>B23/B15</f>
        <v>3.2828764442495308</v>
      </c>
      <c r="C25" s="17">
        <f>C23/B15</f>
        <v>3.2828764442495308</v>
      </c>
      <c r="D25" s="17">
        <f>D23/B15</f>
        <v>3.5659768714365292</v>
      </c>
      <c r="E25" s="17">
        <f>E23/E15</f>
        <v>3.3517680576504105</v>
      </c>
      <c r="F25" s="17">
        <f>F23/E15</f>
        <v>3.3517680576504105</v>
      </c>
      <c r="G25" s="17">
        <f>G23/E15</f>
        <v>3.7996234847215238</v>
      </c>
      <c r="H25" s="94">
        <f>H23/H15</f>
        <v>3.1284916201117317</v>
      </c>
      <c r="I25" s="94">
        <f>I23/H15</f>
        <v>3.1284916201117317</v>
      </c>
      <c r="J25" s="94">
        <f>J23/H15</f>
        <v>3.6830961207121602</v>
      </c>
      <c r="K25" s="18">
        <f t="shared" ref="K25" si="2">K23/K15</f>
        <v>4.3776445076868153</v>
      </c>
      <c r="L25" s="18">
        <f>L23/K15</f>
        <v>4.5012677293690553</v>
      </c>
      <c r="M25" s="18">
        <f>M23/K15</f>
        <v>5.3139934835843068</v>
      </c>
    </row>
    <row r="26" spans="1:13" x14ac:dyDescent="0.3">
      <c r="A26" s="38" t="s">
        <v>28</v>
      </c>
      <c r="B26" s="21">
        <v>749405</v>
      </c>
      <c r="C26" s="21">
        <v>785961</v>
      </c>
      <c r="D26" s="21">
        <v>918478</v>
      </c>
      <c r="E26" s="20">
        <v>877149</v>
      </c>
      <c r="F26" s="20">
        <v>899525</v>
      </c>
      <c r="G26" s="20">
        <v>908476</v>
      </c>
      <c r="H26" s="95">
        <v>861885</v>
      </c>
      <c r="I26" s="95">
        <v>909768</v>
      </c>
      <c r="J26" s="95">
        <v>957650</v>
      </c>
      <c r="K26" s="20">
        <v>685300</v>
      </c>
      <c r="L26" s="20">
        <v>685300</v>
      </c>
      <c r="M26" s="20">
        <v>685300</v>
      </c>
    </row>
    <row r="27" spans="1:13" ht="13.95" customHeight="1" thickBot="1" x14ac:dyDescent="0.35">
      <c r="A27" s="37" t="s">
        <v>29</v>
      </c>
      <c r="B27" s="21">
        <v>862170</v>
      </c>
      <c r="C27" s="21">
        <v>1170535</v>
      </c>
      <c r="D27" s="36">
        <v>2012294</v>
      </c>
      <c r="E27" s="139">
        <v>1145569</v>
      </c>
      <c r="F27" s="139">
        <v>1684240</v>
      </c>
      <c r="G27" s="139">
        <v>2144591</v>
      </c>
      <c r="H27" s="96">
        <v>1220833</v>
      </c>
      <c r="I27" s="96">
        <v>1761221</v>
      </c>
      <c r="J27" s="96">
        <v>2474290</v>
      </c>
      <c r="K27" s="36">
        <v>884159</v>
      </c>
      <c r="L27" s="36">
        <v>1754485</v>
      </c>
      <c r="M27" s="36">
        <v>2295446</v>
      </c>
    </row>
    <row r="28" spans="1:13" ht="15" thickBot="1" x14ac:dyDescent="0.35">
      <c r="A28" s="39" t="s">
        <v>50</v>
      </c>
      <c r="B28" s="17">
        <f>B26/B15</f>
        <v>0.81999967392811246</v>
      </c>
      <c r="C28" s="17">
        <f>C26/B15</f>
        <v>0.85999928439256912</v>
      </c>
      <c r="D28" s="17">
        <f>D26/B15</f>
        <v>1.0049995136276713</v>
      </c>
      <c r="E28" s="17">
        <f>E26/E15</f>
        <v>0.98</v>
      </c>
      <c r="F28" s="142">
        <f>F26/E15</f>
        <v>1.0049997206859953</v>
      </c>
      <c r="G28" s="17">
        <f>G26/E15</f>
        <v>1.0150002793140047</v>
      </c>
      <c r="H28" s="94">
        <f>H26/H15</f>
        <v>0.9</v>
      </c>
      <c r="I28" s="94">
        <f>I26/H15</f>
        <v>0.95000052211141861</v>
      </c>
      <c r="J28" s="94">
        <f>J26/H15</f>
        <v>1</v>
      </c>
      <c r="K28" s="18">
        <f>K26/K15</f>
        <v>0.99999992703925811</v>
      </c>
      <c r="L28" s="98">
        <f>L26/K15</f>
        <v>0.99999992703925811</v>
      </c>
      <c r="M28" s="18">
        <f>M26/K15</f>
        <v>0.99999992703925811</v>
      </c>
    </row>
    <row r="29" spans="1:13" ht="15" thickBot="1" x14ac:dyDescent="0.35">
      <c r="A29" s="39" t="s">
        <v>35</v>
      </c>
      <c r="B29" s="17">
        <f>B27/B15</f>
        <v>0.94338724570906352</v>
      </c>
      <c r="C29" s="17">
        <f>C27/B15</f>
        <v>1.2808005261793598</v>
      </c>
      <c r="D29" s="17">
        <f>D27/B15</f>
        <v>2.2018540359985552</v>
      </c>
      <c r="E29" s="17">
        <f>E27/E15</f>
        <v>1.2798938606781745</v>
      </c>
      <c r="F29" s="17">
        <f>F27/E15</f>
        <v>1.8817272778057093</v>
      </c>
      <c r="G29" s="17">
        <f>G27/E15</f>
        <v>2.396057203508184</v>
      </c>
      <c r="H29" s="94">
        <f>H27/H15</f>
        <v>1.2748216989505561</v>
      </c>
      <c r="I29" s="94">
        <f>I27/H15</f>
        <v>1.8391071894742339</v>
      </c>
      <c r="J29" s="94">
        <f>J27/H15</f>
        <v>2.5837101237404063</v>
      </c>
      <c r="K29" s="18">
        <f>K27/K15</f>
        <v>1.2901779300906222</v>
      </c>
      <c r="L29" s="18">
        <f>L27/K15</f>
        <v>2.5601705413563005</v>
      </c>
      <c r="M29" s="18">
        <f>M27/K15</f>
        <v>3.349548858197223</v>
      </c>
    </row>
    <row r="30" spans="1:13" ht="33" customHeight="1" thickBot="1" x14ac:dyDescent="0.35">
      <c r="A30" s="43" t="s">
        <v>107</v>
      </c>
      <c r="B30" s="240" t="s">
        <v>189</v>
      </c>
      <c r="C30" s="241"/>
      <c r="D30" s="242"/>
      <c r="E30" s="240" t="s">
        <v>174</v>
      </c>
      <c r="F30" s="241"/>
      <c r="G30" s="242"/>
      <c r="H30" s="306" t="s">
        <v>70</v>
      </c>
      <c r="I30" s="307"/>
      <c r="J30" s="308"/>
      <c r="K30" s="252" t="s">
        <v>71</v>
      </c>
      <c r="L30" s="253"/>
      <c r="M30" s="254"/>
    </row>
    <row r="31" spans="1:13" ht="15" thickBot="1" x14ac:dyDescent="0.35">
      <c r="A31" s="39" t="s">
        <v>66</v>
      </c>
      <c r="B31" s="232">
        <v>1.9900000000000001E-2</v>
      </c>
      <c r="C31" s="233"/>
      <c r="D31" s="234"/>
      <c r="E31" s="232">
        <v>2.2100000000000002E-2</v>
      </c>
      <c r="F31" s="233"/>
      <c r="G31" s="234"/>
      <c r="H31" s="232">
        <v>2.4E-2</v>
      </c>
      <c r="I31" s="255"/>
      <c r="J31" s="234"/>
      <c r="K31" s="256">
        <v>2.3699999999999999E-2</v>
      </c>
      <c r="L31" s="257"/>
      <c r="M31" s="258"/>
    </row>
    <row r="32" spans="1:13" x14ac:dyDescent="0.3">
      <c r="A32" s="205" t="s">
        <v>25</v>
      </c>
      <c r="B32" s="205"/>
      <c r="C32" s="205"/>
      <c r="D32" s="205"/>
      <c r="E32" s="205"/>
      <c r="F32" s="205"/>
      <c r="G32" s="205"/>
      <c r="H32" s="205"/>
      <c r="I32" s="205"/>
      <c r="J32" s="205"/>
      <c r="K32" s="205"/>
      <c r="L32" s="205"/>
      <c r="M32" s="205"/>
    </row>
    <row r="33" spans="1:13" x14ac:dyDescent="0.3">
      <c r="A33" s="205"/>
      <c r="B33" s="205"/>
      <c r="C33" s="205"/>
      <c r="D33" s="205"/>
      <c r="E33" s="205"/>
      <c r="F33" s="205"/>
      <c r="G33" s="205"/>
      <c r="H33" s="205"/>
      <c r="I33" s="205"/>
      <c r="J33" s="205"/>
      <c r="K33" s="205"/>
      <c r="L33" s="205"/>
      <c r="M33" s="205"/>
    </row>
    <row r="34" spans="1:13" x14ac:dyDescent="0.3">
      <c r="A34" s="205"/>
      <c r="B34" s="205"/>
      <c r="C34" s="205"/>
      <c r="D34" s="205"/>
      <c r="E34" s="205"/>
      <c r="F34" s="205"/>
      <c r="G34" s="205"/>
      <c r="H34" s="205"/>
      <c r="I34" s="205"/>
      <c r="J34" s="205"/>
      <c r="K34" s="205"/>
      <c r="L34" s="205"/>
      <c r="M34" s="205"/>
    </row>
    <row r="35" spans="1:13" x14ac:dyDescent="0.3">
      <c r="A35" s="259" t="s">
        <v>201</v>
      </c>
      <c r="B35" s="49"/>
      <c r="C35" s="10"/>
      <c r="D35" t="s">
        <v>95</v>
      </c>
    </row>
    <row r="36" spans="1:13" x14ac:dyDescent="0.3">
      <c r="A36" s="259"/>
      <c r="B36" s="49"/>
      <c r="C36" s="11"/>
      <c r="D36" t="s">
        <v>99</v>
      </c>
    </row>
    <row r="37" spans="1:13" x14ac:dyDescent="0.3">
      <c r="A37" s="259"/>
      <c r="B37" s="49"/>
      <c r="C37" s="40"/>
      <c r="D37" t="s">
        <v>96</v>
      </c>
    </row>
    <row r="38" spans="1:13" ht="20.100000000000001" customHeight="1" thickBot="1" x14ac:dyDescent="0.35">
      <c r="A38" s="259"/>
      <c r="B38" s="49"/>
      <c r="C38" s="49"/>
      <c r="D38" s="49"/>
      <c r="E38" s="49"/>
      <c r="F38" s="49"/>
      <c r="G38" s="49"/>
    </row>
    <row r="39" spans="1:13" ht="15" thickBot="1" x14ac:dyDescent="0.35">
      <c r="A39" s="6" t="s">
        <v>26</v>
      </c>
      <c r="B39" s="277" t="s">
        <v>118</v>
      </c>
      <c r="C39" s="277"/>
      <c r="D39" s="277"/>
      <c r="E39" s="277" t="s">
        <v>221</v>
      </c>
      <c r="F39" s="277"/>
      <c r="G39" s="277"/>
      <c r="H39" s="286" t="s">
        <v>180</v>
      </c>
      <c r="I39" s="287"/>
      <c r="J39" s="288"/>
      <c r="K39" s="260" t="s">
        <v>10</v>
      </c>
      <c r="L39" s="221"/>
      <c r="M39" s="261"/>
    </row>
    <row r="40" spans="1:13" ht="15" thickBot="1" x14ac:dyDescent="0.35">
      <c r="A40" s="7" t="s">
        <v>7</v>
      </c>
      <c r="B40" s="296" t="s">
        <v>143</v>
      </c>
      <c r="C40" s="296"/>
      <c r="D40" s="296"/>
      <c r="E40" s="277" t="s">
        <v>222</v>
      </c>
      <c r="F40" s="277"/>
      <c r="G40" s="277"/>
      <c r="H40" s="316" t="s">
        <v>181</v>
      </c>
      <c r="I40" s="317"/>
      <c r="J40" s="318"/>
      <c r="K40" s="323" t="s">
        <v>63</v>
      </c>
      <c r="L40" s="324"/>
      <c r="M40" s="325"/>
    </row>
    <row r="41" spans="1:13" x14ac:dyDescent="0.3">
      <c r="A41" s="4" t="s">
        <v>30</v>
      </c>
      <c r="B41" s="243" t="s">
        <v>33</v>
      </c>
      <c r="C41" s="244"/>
      <c r="D41" s="245"/>
      <c r="E41" s="243" t="s">
        <v>33</v>
      </c>
      <c r="F41" s="244"/>
      <c r="G41" s="245"/>
      <c r="H41" s="282" t="s">
        <v>33</v>
      </c>
      <c r="I41" s="279"/>
      <c r="J41" s="248"/>
      <c r="K41" s="273" t="s">
        <v>33</v>
      </c>
      <c r="L41" s="273"/>
      <c r="M41" s="273"/>
    </row>
    <row r="42" spans="1:13" x14ac:dyDescent="0.3">
      <c r="A42" s="4" t="s">
        <v>31</v>
      </c>
      <c r="B42" s="211" t="s">
        <v>33</v>
      </c>
      <c r="C42" s="212"/>
      <c r="D42" s="213"/>
      <c r="E42" s="243" t="s">
        <v>33</v>
      </c>
      <c r="F42" s="244"/>
      <c r="G42" s="245"/>
      <c r="H42" s="282" t="s">
        <v>33</v>
      </c>
      <c r="I42" s="279"/>
      <c r="J42" s="248"/>
      <c r="K42" s="273" t="s">
        <v>33</v>
      </c>
      <c r="L42" s="273"/>
      <c r="M42" s="273"/>
    </row>
    <row r="43" spans="1:13" x14ac:dyDescent="0.3">
      <c r="A43" s="4" t="s">
        <v>101</v>
      </c>
      <c r="B43" s="263" t="s">
        <v>108</v>
      </c>
      <c r="C43" s="212"/>
      <c r="D43" s="213"/>
      <c r="E43" s="297" t="s">
        <v>234</v>
      </c>
      <c r="F43" s="298"/>
      <c r="G43" s="299"/>
      <c r="H43" s="274">
        <v>2.8</v>
      </c>
      <c r="I43" s="275"/>
      <c r="J43" s="276"/>
      <c r="K43" s="211" t="s">
        <v>109</v>
      </c>
      <c r="L43" s="212"/>
      <c r="M43" s="213"/>
    </row>
    <row r="44" spans="1:13" x14ac:dyDescent="0.3">
      <c r="A44" s="4" t="s">
        <v>75</v>
      </c>
      <c r="B44" s="211">
        <v>86</v>
      </c>
      <c r="C44" s="212"/>
      <c r="D44" s="213"/>
      <c r="E44" s="138"/>
      <c r="F44" s="138">
        <v>85</v>
      </c>
      <c r="G44" s="138"/>
      <c r="H44" s="282">
        <v>85</v>
      </c>
      <c r="I44" s="279"/>
      <c r="J44" s="248"/>
      <c r="K44" s="211">
        <v>85</v>
      </c>
      <c r="L44" s="212"/>
      <c r="M44" s="213"/>
    </row>
    <row r="45" spans="1:13" x14ac:dyDescent="0.3">
      <c r="A45" s="4" t="s">
        <v>9</v>
      </c>
      <c r="B45" s="282">
        <v>1</v>
      </c>
      <c r="C45" s="279"/>
      <c r="D45" s="248"/>
      <c r="E45" s="138"/>
      <c r="F45" s="138">
        <v>1</v>
      </c>
      <c r="G45" s="138"/>
      <c r="H45" s="282">
        <v>1</v>
      </c>
      <c r="I45" s="279"/>
      <c r="J45" s="248"/>
      <c r="K45" s="282">
        <v>1</v>
      </c>
      <c r="L45" s="279"/>
      <c r="M45" s="248"/>
    </row>
    <row r="46" spans="1:13" x14ac:dyDescent="0.3">
      <c r="A46" s="4" t="s">
        <v>11</v>
      </c>
      <c r="B46" s="246">
        <v>821326.65</v>
      </c>
      <c r="C46" s="247"/>
      <c r="D46" s="248"/>
      <c r="E46" s="235">
        <v>817530</v>
      </c>
      <c r="F46" s="236"/>
      <c r="G46" s="213"/>
      <c r="H46" s="246">
        <v>916990</v>
      </c>
      <c r="I46" s="247"/>
      <c r="J46" s="248"/>
      <c r="K46" s="246">
        <v>636522.51</v>
      </c>
      <c r="L46" s="247"/>
      <c r="M46" s="285"/>
    </row>
    <row r="47" spans="1:13" x14ac:dyDescent="0.3">
      <c r="A47" s="4" t="s">
        <v>32</v>
      </c>
      <c r="B47" s="246">
        <v>1091000</v>
      </c>
      <c r="C47" s="247"/>
      <c r="D47" s="248"/>
      <c r="E47" s="235">
        <v>1213592</v>
      </c>
      <c r="F47" s="236"/>
      <c r="G47" s="213"/>
      <c r="H47" s="246">
        <v>1070000</v>
      </c>
      <c r="I47" s="247"/>
      <c r="J47" s="248"/>
      <c r="K47" s="246">
        <v>1090909</v>
      </c>
      <c r="L47" s="247"/>
      <c r="M47" s="248"/>
    </row>
    <row r="48" spans="1:13" x14ac:dyDescent="0.3">
      <c r="A48" s="4" t="s">
        <v>36</v>
      </c>
      <c r="B48" s="246">
        <v>657061.31999999995</v>
      </c>
      <c r="C48" s="247"/>
      <c r="D48" s="248"/>
      <c r="E48" s="235">
        <v>654024</v>
      </c>
      <c r="F48" s="236"/>
      <c r="G48" s="213"/>
      <c r="H48" s="246">
        <v>738177</v>
      </c>
      <c r="I48" s="247"/>
      <c r="J48" s="248"/>
      <c r="K48" s="246">
        <v>509218</v>
      </c>
      <c r="L48" s="247"/>
      <c r="M48" s="248"/>
    </row>
    <row r="49" spans="1:13" x14ac:dyDescent="0.3">
      <c r="A49" s="4" t="s">
        <v>49</v>
      </c>
      <c r="B49" s="313">
        <f>B48/B46</f>
        <v>0.79999999999999993</v>
      </c>
      <c r="C49" s="314"/>
      <c r="D49" s="315"/>
      <c r="E49" s="217">
        <f>E48/E46</f>
        <v>0.8</v>
      </c>
      <c r="F49" s="218"/>
      <c r="G49" s="219"/>
      <c r="H49" s="274">
        <f>H48/H46</f>
        <v>0.8050000545262217</v>
      </c>
      <c r="I49" s="283"/>
      <c r="J49" s="284"/>
      <c r="K49" s="278">
        <v>0.8</v>
      </c>
      <c r="L49" s="294"/>
      <c r="M49" s="295"/>
    </row>
    <row r="50" spans="1:13" x14ac:dyDescent="0.3">
      <c r="A50" s="4" t="s">
        <v>104</v>
      </c>
      <c r="B50" s="246">
        <v>3000250</v>
      </c>
      <c r="C50" s="247"/>
      <c r="D50" s="248"/>
      <c r="E50" s="235">
        <v>3000000</v>
      </c>
      <c r="F50" s="236"/>
      <c r="G50" s="213"/>
      <c r="H50" s="246">
        <v>2996000</v>
      </c>
      <c r="I50" s="247"/>
      <c r="J50" s="248"/>
      <c r="K50" s="246">
        <v>3000000</v>
      </c>
      <c r="L50" s="247"/>
      <c r="M50" s="248"/>
    </row>
    <row r="51" spans="1:13" x14ac:dyDescent="0.3">
      <c r="A51" s="4" t="s">
        <v>105</v>
      </c>
      <c r="B51" s="237">
        <f>B50/B46</f>
        <v>3.6529315102584334</v>
      </c>
      <c r="C51" s="238"/>
      <c r="D51" s="239"/>
      <c r="E51" s="237">
        <f>E50/E46</f>
        <v>3.6695901067850722</v>
      </c>
      <c r="F51" s="238"/>
      <c r="G51" s="239"/>
      <c r="H51" s="237">
        <f>H50/H46</f>
        <v>3.2672112018669779</v>
      </c>
      <c r="I51" s="238"/>
      <c r="J51" s="239"/>
      <c r="K51" s="229">
        <f>K50/K46</f>
        <v>4.7131090462142495</v>
      </c>
      <c r="L51" s="230"/>
      <c r="M51" s="231"/>
    </row>
    <row r="52" spans="1:13" x14ac:dyDescent="0.3">
      <c r="A52" s="8" t="s">
        <v>68</v>
      </c>
      <c r="B52" s="92" t="s">
        <v>92</v>
      </c>
      <c r="C52" s="92" t="s">
        <v>93</v>
      </c>
      <c r="D52" s="92" t="s">
        <v>94</v>
      </c>
      <c r="E52" s="92" t="s">
        <v>92</v>
      </c>
      <c r="F52" s="92" t="s">
        <v>93</v>
      </c>
      <c r="G52" s="92" t="s">
        <v>94</v>
      </c>
      <c r="H52" s="92" t="s">
        <v>89</v>
      </c>
      <c r="I52" s="92" t="s">
        <v>91</v>
      </c>
      <c r="J52" s="92" t="s">
        <v>90</v>
      </c>
      <c r="K52" s="92" t="s">
        <v>83</v>
      </c>
      <c r="L52" s="92" t="s">
        <v>84</v>
      </c>
      <c r="M52" s="92" t="s">
        <v>85</v>
      </c>
    </row>
    <row r="53" spans="1:13" x14ac:dyDescent="0.3">
      <c r="A53" s="4" t="s">
        <v>41</v>
      </c>
      <c r="B53" s="93">
        <v>3000250</v>
      </c>
      <c r="C53" s="93">
        <v>3000250</v>
      </c>
      <c r="D53" s="93">
        <v>1800150</v>
      </c>
      <c r="E53" s="21">
        <v>3000000</v>
      </c>
      <c r="F53" s="21">
        <v>3000000</v>
      </c>
      <c r="G53" s="21">
        <v>0</v>
      </c>
      <c r="H53" s="93">
        <v>2996000</v>
      </c>
      <c r="I53" s="93">
        <v>2996000</v>
      </c>
      <c r="J53" s="93">
        <v>1070000</v>
      </c>
      <c r="K53" s="93">
        <v>3000000</v>
      </c>
      <c r="L53" s="93">
        <v>3000000</v>
      </c>
      <c r="M53" s="93">
        <v>1090909</v>
      </c>
    </row>
    <row r="54" spans="1:13" ht="15" thickBot="1" x14ac:dyDescent="0.35">
      <c r="A54" s="37" t="s">
        <v>27</v>
      </c>
      <c r="B54" s="93">
        <v>3000250</v>
      </c>
      <c r="C54" s="93">
        <v>3000250</v>
      </c>
      <c r="D54" s="96">
        <v>3258978</v>
      </c>
      <c r="E54" s="21">
        <v>3000000</v>
      </c>
      <c r="F54" s="21">
        <v>3000000</v>
      </c>
      <c r="G54" s="21">
        <v>3400853</v>
      </c>
      <c r="H54" s="93">
        <v>2996000</v>
      </c>
      <c r="I54" s="93">
        <v>2996000</v>
      </c>
      <c r="J54" s="96">
        <v>3527117</v>
      </c>
      <c r="K54" s="93">
        <v>3000000</v>
      </c>
      <c r="L54" s="93">
        <v>3084719</v>
      </c>
      <c r="M54" s="96">
        <v>3641680</v>
      </c>
    </row>
    <row r="55" spans="1:13" ht="15" thickBot="1" x14ac:dyDescent="0.35">
      <c r="A55" s="39" t="s">
        <v>69</v>
      </c>
      <c r="B55" s="17">
        <f>B53/B46</f>
        <v>3.6529315102584334</v>
      </c>
      <c r="C55" s="17">
        <f>C53/B46</f>
        <v>3.6529315102584334</v>
      </c>
      <c r="D55" s="17">
        <f>D53/B46</f>
        <v>2.19175890615506</v>
      </c>
      <c r="E55" s="17">
        <f>E53/E46</f>
        <v>3.6695901067850722</v>
      </c>
      <c r="F55" s="17">
        <f>F53/E46</f>
        <v>3.6695901067850722</v>
      </c>
      <c r="G55" s="17">
        <f>G53/E46</f>
        <v>0</v>
      </c>
      <c r="H55" s="94">
        <f>H53/H46</f>
        <v>3.2672112018669779</v>
      </c>
      <c r="I55" s="94">
        <f>I53/H46</f>
        <v>3.2672112018669779</v>
      </c>
      <c r="J55" s="94">
        <f>J53/H46</f>
        <v>1.1668611435239207</v>
      </c>
      <c r="K55" s="18">
        <f t="shared" ref="K55" si="3">K53/K46</f>
        <v>4.7131090462142495</v>
      </c>
      <c r="L55" s="18">
        <f>L53/K46</f>
        <v>4.7131090462142495</v>
      </c>
      <c r="M55" s="18">
        <f>M53/K46</f>
        <v>1.7138576921655135</v>
      </c>
    </row>
    <row r="56" spans="1:13" ht="15" thickBot="1" x14ac:dyDescent="0.35">
      <c r="A56" s="39" t="s">
        <v>53</v>
      </c>
      <c r="B56" s="17">
        <f>B54/B46</f>
        <v>3.6529315102584334</v>
      </c>
      <c r="C56" s="17">
        <f>C54/B46</f>
        <v>3.6529315102584334</v>
      </c>
      <c r="D56" s="17">
        <f>D54/B46</f>
        <v>3.9679438138285175</v>
      </c>
      <c r="E56" s="17">
        <f>E54/E46</f>
        <v>3.6695901067850722</v>
      </c>
      <c r="F56" s="17">
        <f>F54/E46</f>
        <v>3.6695901067850722</v>
      </c>
      <c r="G56" s="17">
        <f>G54/E46</f>
        <v>4.1599121744767773</v>
      </c>
      <c r="H56" s="94">
        <f>H54/H46</f>
        <v>3.2672112018669779</v>
      </c>
      <c r="I56" s="94">
        <f>I54/H46</f>
        <v>3.2672112018669779</v>
      </c>
      <c r="J56" s="94">
        <f>J54/H46</f>
        <v>3.8464072672548228</v>
      </c>
      <c r="K56" s="18">
        <f t="shared" ref="K56" si="4">K54/K46</f>
        <v>4.7131090462142495</v>
      </c>
      <c r="L56" s="18">
        <f>L54/K46</f>
        <v>4.8462056746429907</v>
      </c>
      <c r="M56" s="18">
        <f>M54/K46</f>
        <v>5.7212116504725028</v>
      </c>
    </row>
    <row r="57" spans="1:13" x14ac:dyDescent="0.3">
      <c r="A57" s="38" t="s">
        <v>28</v>
      </c>
      <c r="B57" s="93">
        <v>673487</v>
      </c>
      <c r="C57" s="93">
        <v>706340</v>
      </c>
      <c r="D57" s="93">
        <v>825433</v>
      </c>
      <c r="E57" s="21">
        <v>801179</v>
      </c>
      <c r="F57" s="21">
        <v>821618</v>
      </c>
      <c r="G57" s="21">
        <v>829793</v>
      </c>
      <c r="H57" s="95">
        <v>825291</v>
      </c>
      <c r="I57" s="95">
        <v>916990</v>
      </c>
      <c r="J57" s="95">
        <v>916990</v>
      </c>
      <c r="K57" s="95">
        <v>636523</v>
      </c>
      <c r="L57" s="95">
        <v>636523</v>
      </c>
      <c r="M57" s="95">
        <v>636523</v>
      </c>
    </row>
    <row r="58" spans="1:13" ht="15" thickBot="1" x14ac:dyDescent="0.35">
      <c r="A58" s="37" t="s">
        <v>29</v>
      </c>
      <c r="B58" s="21">
        <v>780044</v>
      </c>
      <c r="C58" s="21">
        <v>1080349</v>
      </c>
      <c r="D58" s="36">
        <v>1906530</v>
      </c>
      <c r="E58" s="21">
        <v>1054383</v>
      </c>
      <c r="F58" s="21">
        <v>1584467</v>
      </c>
      <c r="G58" s="21">
        <v>2055831</v>
      </c>
      <c r="H58" s="96">
        <v>1184239</v>
      </c>
      <c r="I58" s="96">
        <v>1722594</v>
      </c>
      <c r="J58" s="96">
        <v>2573210</v>
      </c>
      <c r="K58" s="36">
        <v>835382</v>
      </c>
      <c r="L58" s="36">
        <v>1705707</v>
      </c>
      <c r="M58" s="36">
        <v>2246669</v>
      </c>
    </row>
    <row r="59" spans="1:13" ht="15" thickBot="1" x14ac:dyDescent="0.35">
      <c r="A59" s="39" t="s">
        <v>50</v>
      </c>
      <c r="B59" s="17">
        <f>B57/B46</f>
        <v>0.8199989614363542</v>
      </c>
      <c r="C59" s="17">
        <f>C57/B46</f>
        <v>0.85999888107855749</v>
      </c>
      <c r="D59" s="17">
        <f>D57/B46</f>
        <v>1.0049996551311222</v>
      </c>
      <c r="E59" s="17">
        <f>E57/E46</f>
        <v>0.97999951072131908</v>
      </c>
      <c r="F59" s="17">
        <f>F57/E46</f>
        <v>1.0050004281188458</v>
      </c>
      <c r="G59" s="17">
        <f>G57/E46</f>
        <v>1.0150000611598351</v>
      </c>
      <c r="H59" s="94">
        <f>H57/H46</f>
        <v>0.9</v>
      </c>
      <c r="I59" s="94">
        <f>I57/H46</f>
        <v>1</v>
      </c>
      <c r="J59" s="94">
        <f>J57/H46</f>
        <v>1</v>
      </c>
      <c r="K59" s="18">
        <f>K57/K46</f>
        <v>1.0000007698078108</v>
      </c>
      <c r="L59" s="18">
        <f>L57/K46</f>
        <v>1.0000007698078108</v>
      </c>
      <c r="M59" s="18">
        <f>M57/K46</f>
        <v>1.0000007698078108</v>
      </c>
    </row>
    <row r="60" spans="1:13" ht="15" thickBot="1" x14ac:dyDescent="0.35">
      <c r="A60" s="39" t="s">
        <v>35</v>
      </c>
      <c r="B60" s="17">
        <f>B58/B46</f>
        <v>0.94973662427732009</v>
      </c>
      <c r="C60" s="17">
        <f>C58/B46</f>
        <v>1.3153706871681321</v>
      </c>
      <c r="D60" s="17">
        <f>D58/B46</f>
        <v>2.3212810639956709</v>
      </c>
      <c r="E60" s="17">
        <f>E58/E46</f>
        <v>1.2897178085207883</v>
      </c>
      <c r="F60" s="17">
        <f>F58/E46</f>
        <v>1.9381148092424743</v>
      </c>
      <c r="G60" s="17">
        <f>G58/E46</f>
        <v>2.5146856996073539</v>
      </c>
      <c r="H60" s="94">
        <f>H58/H46</f>
        <v>1.2914415642482471</v>
      </c>
      <c r="I60" s="94">
        <f>I58/H46</f>
        <v>1.8785308454835932</v>
      </c>
      <c r="J60" s="94">
        <f>J58/H46</f>
        <v>2.8061483767543813</v>
      </c>
      <c r="K60" s="18">
        <f>K58/K46</f>
        <v>1.3124154870815172</v>
      </c>
      <c r="L60" s="18">
        <f>L58/K46</f>
        <v>2.6797276972969897</v>
      </c>
      <c r="M60" s="18">
        <f>M58/K46</f>
        <v>3.5295986625830404</v>
      </c>
    </row>
    <row r="61" spans="1:13" ht="32.1" customHeight="1" thickBot="1" x14ac:dyDescent="0.35">
      <c r="A61" s="43" t="s">
        <v>107</v>
      </c>
      <c r="B61" s="240" t="s">
        <v>189</v>
      </c>
      <c r="C61" s="241"/>
      <c r="D61" s="242"/>
      <c r="E61" s="240" t="s">
        <v>174</v>
      </c>
      <c r="F61" s="241"/>
      <c r="G61" s="242"/>
      <c r="H61" s="306" t="s">
        <v>70</v>
      </c>
      <c r="I61" s="307"/>
      <c r="J61" s="308"/>
      <c r="K61" s="252" t="s">
        <v>71</v>
      </c>
      <c r="L61" s="253"/>
      <c r="M61" s="254"/>
    </row>
    <row r="62" spans="1:13" ht="15" thickBot="1" x14ac:dyDescent="0.35">
      <c r="A62" s="39" t="s">
        <v>66</v>
      </c>
      <c r="B62" s="232">
        <v>2.1299999999999999E-2</v>
      </c>
      <c r="C62" s="233"/>
      <c r="D62" s="234"/>
      <c r="E62" s="232">
        <v>2.3300000000000001E-2</v>
      </c>
      <c r="F62" s="233"/>
      <c r="G62" s="234"/>
      <c r="H62" s="208">
        <v>2.47E-2</v>
      </c>
      <c r="I62" s="319"/>
      <c r="J62" s="210"/>
      <c r="K62" s="256">
        <v>2.4899999999999999E-2</v>
      </c>
      <c r="L62" s="257"/>
      <c r="M62" s="258"/>
    </row>
  </sheetData>
  <sheetProtection algorithmName="SHA-512" hashValue="gASw144/e1+BAxXvx/gamZH/rLe3lySNB9UoOu3HgIAmKvkEqMpgP5pcQU11DTCN01CNMr3I9xK1lAjIUUkWCw==" saltValue="McOmkL8sfEaFDkDdt9rLHA==" spinCount="100000" sheet="1" objects="1" scenarios="1"/>
  <mergeCells count="120">
    <mergeCell ref="E15:G15"/>
    <mergeCell ref="E50:G50"/>
    <mergeCell ref="E51:G51"/>
    <mergeCell ref="E62:G62"/>
    <mergeCell ref="E30:G30"/>
    <mergeCell ref="E61:G61"/>
    <mergeCell ref="E43:G43"/>
    <mergeCell ref="E46:G46"/>
    <mergeCell ref="E47:G47"/>
    <mergeCell ref="E48:G48"/>
    <mergeCell ref="E49:G49"/>
    <mergeCell ref="E31:G31"/>
    <mergeCell ref="E39:G39"/>
    <mergeCell ref="E40:G40"/>
    <mergeCell ref="E41:G41"/>
    <mergeCell ref="E42:G42"/>
    <mergeCell ref="B17:D17"/>
    <mergeCell ref="K17:M17"/>
    <mergeCell ref="H49:J49"/>
    <mergeCell ref="K49:M49"/>
    <mergeCell ref="H18:J18"/>
    <mergeCell ref="K18:M18"/>
    <mergeCell ref="H45:J45"/>
    <mergeCell ref="K45:M45"/>
    <mergeCell ref="H42:J42"/>
    <mergeCell ref="K42:M42"/>
    <mergeCell ref="H44:J44"/>
    <mergeCell ref="K44:M44"/>
    <mergeCell ref="H31:J31"/>
    <mergeCell ref="K31:M31"/>
    <mergeCell ref="H20:J20"/>
    <mergeCell ref="K20:M20"/>
    <mergeCell ref="K40:M40"/>
    <mergeCell ref="H46:J46"/>
    <mergeCell ref="K30:M30"/>
    <mergeCell ref="H41:J41"/>
    <mergeCell ref="K43:M43"/>
    <mergeCell ref="H30:J30"/>
    <mergeCell ref="K46:M46"/>
    <mergeCell ref="E17:G17"/>
    <mergeCell ref="H17:J17"/>
    <mergeCell ref="K8:M8"/>
    <mergeCell ref="H8:J8"/>
    <mergeCell ref="H9:J9"/>
    <mergeCell ref="K14:M14"/>
    <mergeCell ref="K15:M15"/>
    <mergeCell ref="H14:J14"/>
    <mergeCell ref="H15:J15"/>
    <mergeCell ref="K9:M9"/>
    <mergeCell ref="K10:M10"/>
    <mergeCell ref="H10:J10"/>
    <mergeCell ref="H11:J11"/>
    <mergeCell ref="A1:M3"/>
    <mergeCell ref="B8:D8"/>
    <mergeCell ref="B9:D9"/>
    <mergeCell ref="B10:D10"/>
    <mergeCell ref="B11:D11"/>
    <mergeCell ref="B12:D12"/>
    <mergeCell ref="B13:D13"/>
    <mergeCell ref="B15:D15"/>
    <mergeCell ref="B16:D16"/>
    <mergeCell ref="K11:M11"/>
    <mergeCell ref="H13:J13"/>
    <mergeCell ref="K13:M13"/>
    <mergeCell ref="H12:J12"/>
    <mergeCell ref="K12:M12"/>
    <mergeCell ref="K16:M16"/>
    <mergeCell ref="A4:A7"/>
    <mergeCell ref="H16:J16"/>
    <mergeCell ref="E8:G8"/>
    <mergeCell ref="B14:D14"/>
    <mergeCell ref="E16:G16"/>
    <mergeCell ref="E9:G9"/>
    <mergeCell ref="E10:G10"/>
    <mergeCell ref="E11:G11"/>
    <mergeCell ref="E12:G12"/>
    <mergeCell ref="H62:J62"/>
    <mergeCell ref="K62:M62"/>
    <mergeCell ref="H61:J61"/>
    <mergeCell ref="K61:M61"/>
    <mergeCell ref="H50:J50"/>
    <mergeCell ref="K50:M50"/>
    <mergeCell ref="H51:J51"/>
    <mergeCell ref="K51:M51"/>
    <mergeCell ref="H48:J48"/>
    <mergeCell ref="K48:M48"/>
    <mergeCell ref="B18:D18"/>
    <mergeCell ref="B19:D19"/>
    <mergeCell ref="B20:D20"/>
    <mergeCell ref="H47:J47"/>
    <mergeCell ref="K47:M47"/>
    <mergeCell ref="H43:J43"/>
    <mergeCell ref="H19:J19"/>
    <mergeCell ref="K19:M19"/>
    <mergeCell ref="A32:M34"/>
    <mergeCell ref="K41:M41"/>
    <mergeCell ref="B39:D39"/>
    <mergeCell ref="B40:D40"/>
    <mergeCell ref="A35:A38"/>
    <mergeCell ref="H39:J39"/>
    <mergeCell ref="K39:M39"/>
    <mergeCell ref="H40:J40"/>
    <mergeCell ref="E18:G18"/>
    <mergeCell ref="E19:G19"/>
    <mergeCell ref="E20:G20"/>
    <mergeCell ref="B62:D62"/>
    <mergeCell ref="B50:D50"/>
    <mergeCell ref="B51:D51"/>
    <mergeCell ref="B30:D30"/>
    <mergeCell ref="B31:D31"/>
    <mergeCell ref="B61:D61"/>
    <mergeCell ref="B45:D45"/>
    <mergeCell ref="B46:D46"/>
    <mergeCell ref="B47:D47"/>
    <mergeCell ref="B48:D48"/>
    <mergeCell ref="B49:D49"/>
    <mergeCell ref="B41:D41"/>
    <mergeCell ref="B42:D42"/>
    <mergeCell ref="B43:D43"/>
    <mergeCell ref="B44:D44"/>
  </mergeCells>
  <conditionalFormatting sqref="B24 H24 K24 E24">
    <cfRule type="top10" dxfId="126" priority="2" rank="1"/>
  </conditionalFormatting>
  <conditionalFormatting sqref="B25 E25 H25 K25">
    <cfRule type="top10" dxfId="125" priority="24" rank="1"/>
  </conditionalFormatting>
  <conditionalFormatting sqref="B25 H25 K25">
    <cfRule type="top10" dxfId="124" priority="21" rank="1"/>
  </conditionalFormatting>
  <conditionalFormatting sqref="B28 H28 K28">
    <cfRule type="top10" dxfId="123" priority="18" rank="1"/>
  </conditionalFormatting>
  <conditionalFormatting sqref="B29 E29 H29 K29">
    <cfRule type="top10" dxfId="122" priority="15" rank="1"/>
  </conditionalFormatting>
  <conditionalFormatting sqref="B55 H55 K55 E55">
    <cfRule type="top10" dxfId="121" priority="12" rank="1"/>
  </conditionalFormatting>
  <conditionalFormatting sqref="B56 H56 K56">
    <cfRule type="top10" dxfId="120" priority="9" rank="1"/>
  </conditionalFormatting>
  <conditionalFormatting sqref="B59 H59 K59">
    <cfRule type="top10" dxfId="119" priority="6" rank="1"/>
  </conditionalFormatting>
  <conditionalFormatting sqref="B60 H60 K60">
    <cfRule type="top10" dxfId="118" priority="3" rank="1"/>
  </conditionalFormatting>
  <conditionalFormatting sqref="B31:M31">
    <cfRule type="top10" dxfId="117" priority="402" rank="1"/>
  </conditionalFormatting>
  <conditionalFormatting sqref="B62:M62">
    <cfRule type="top10" dxfId="116" priority="403" rank="1"/>
  </conditionalFormatting>
  <conditionalFormatting sqref="C24 I24 L24 F24">
    <cfRule type="top10" dxfId="115" priority="1" rank="1"/>
  </conditionalFormatting>
  <conditionalFormatting sqref="C25 F25 I25 L25">
    <cfRule type="top10" dxfId="114" priority="25" rank="1"/>
  </conditionalFormatting>
  <conditionalFormatting sqref="C25 I25 L25 F25">
    <cfRule type="top10" dxfId="113" priority="22" rank="1"/>
  </conditionalFormatting>
  <conditionalFormatting sqref="C28 I28 L28 F28">
    <cfRule type="top10" dxfId="112" priority="19" rank="1"/>
  </conditionalFormatting>
  <conditionalFormatting sqref="C29 I29 L29 F29">
    <cfRule type="top10" dxfId="111" priority="16" rank="1"/>
  </conditionalFormatting>
  <conditionalFormatting sqref="C55 I55 L55 F55">
    <cfRule type="top10" dxfId="110" priority="13" rank="1"/>
  </conditionalFormatting>
  <conditionalFormatting sqref="C56 I56 L56 F56">
    <cfRule type="top10" dxfId="109" priority="10" rank="1"/>
  </conditionalFormatting>
  <conditionalFormatting sqref="C59 I59 L59 F59">
    <cfRule type="top10" dxfId="108" priority="7" rank="1"/>
  </conditionalFormatting>
  <conditionalFormatting sqref="C60 I60 L60 F60">
    <cfRule type="top10" dxfId="107" priority="4" rank="1"/>
  </conditionalFormatting>
  <conditionalFormatting sqref="D24 J24 M24 G24">
    <cfRule type="top10" dxfId="106" priority="26" rank="1"/>
  </conditionalFormatting>
  <conditionalFormatting sqref="D25 J25 M25 G25">
    <cfRule type="top10" dxfId="105" priority="23" rank="1"/>
  </conditionalFormatting>
  <conditionalFormatting sqref="D28 J28 M28 G28">
    <cfRule type="top10" dxfId="104" priority="20" rank="1"/>
  </conditionalFormatting>
  <conditionalFormatting sqref="D29 J29 M29 G29">
    <cfRule type="top10" dxfId="103" priority="17" rank="1"/>
  </conditionalFormatting>
  <conditionalFormatting sqref="D55 J55 M55 G55">
    <cfRule type="top10" dxfId="102" priority="14" rank="1"/>
  </conditionalFormatting>
  <conditionalFormatting sqref="D56 J56 M56 G56">
    <cfRule type="top10" dxfId="101" priority="11" rank="1"/>
  </conditionalFormatting>
  <conditionalFormatting sqref="D59 J59 M59 G59">
    <cfRule type="top10" dxfId="100" priority="8" rank="1"/>
  </conditionalFormatting>
  <conditionalFormatting sqref="D60 J60 M60 G60">
    <cfRule type="top10" dxfId="99" priority="5" rank="1"/>
  </conditionalFormatting>
  <printOptions horizontalCentered="1" verticalCentered="1"/>
  <pageMargins left="0" right="0" top="0" bottom="0" header="0" footer="0"/>
  <pageSetup paperSize="9" scale="62" orientation="landscape" r:id="rId1"/>
  <headerFooter>
    <oddFooter>&amp;L_x000D_&amp;1#&amp;"Calibri"&amp;8&amp;K008000 Public</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F0E9F-DEBA-44DE-8F88-A0419E6AD53F}">
  <sheetPr>
    <pageSetUpPr fitToPage="1"/>
  </sheetPr>
  <dimension ref="A1:K65"/>
  <sheetViews>
    <sheetView showGridLines="0" zoomScale="75" zoomScaleNormal="75" workbookViewId="0">
      <selection activeCell="J25" sqref="J25"/>
    </sheetView>
  </sheetViews>
  <sheetFormatPr defaultRowHeight="14.4" x14ac:dyDescent="0.3"/>
  <cols>
    <col min="1" max="1" width="54.5546875" customWidth="1"/>
    <col min="2" max="2" width="12.77734375" customWidth="1"/>
    <col min="3" max="3" width="15.44140625" customWidth="1"/>
    <col min="4" max="4" width="14.77734375" customWidth="1"/>
    <col min="5" max="10" width="14.21875" customWidth="1"/>
  </cols>
  <sheetData>
    <row r="1" spans="1:11" ht="15" customHeight="1" x14ac:dyDescent="0.3">
      <c r="A1" s="205" t="s">
        <v>25</v>
      </c>
      <c r="B1" s="205"/>
      <c r="C1" s="205"/>
      <c r="D1" s="205"/>
      <c r="E1" s="205"/>
      <c r="F1" s="205"/>
      <c r="G1" s="205"/>
      <c r="H1" s="205"/>
      <c r="I1" s="205"/>
      <c r="J1" s="205"/>
      <c r="K1" s="5"/>
    </row>
    <row r="2" spans="1:11" x14ac:dyDescent="0.3">
      <c r="A2" s="205"/>
      <c r="B2" s="205"/>
      <c r="C2" s="205"/>
      <c r="D2" s="205"/>
      <c r="E2" s="205"/>
      <c r="F2" s="205"/>
      <c r="G2" s="205"/>
      <c r="H2" s="205"/>
      <c r="I2" s="205"/>
      <c r="J2" s="205"/>
      <c r="K2" s="5"/>
    </row>
    <row r="3" spans="1:11" x14ac:dyDescent="0.3">
      <c r="A3" s="205"/>
      <c r="B3" s="205"/>
      <c r="C3" s="205"/>
      <c r="D3" s="205"/>
      <c r="E3" s="205"/>
      <c r="F3" s="205"/>
      <c r="G3" s="205"/>
      <c r="H3" s="205"/>
      <c r="I3" s="205"/>
      <c r="J3" s="205"/>
      <c r="K3" s="5"/>
    </row>
    <row r="4" spans="1:11" x14ac:dyDescent="0.3">
      <c r="A4" s="259" t="s">
        <v>202</v>
      </c>
      <c r="B4" s="49"/>
      <c r="C4" s="10"/>
      <c r="D4" t="s">
        <v>95</v>
      </c>
    </row>
    <row r="5" spans="1:11" x14ac:dyDescent="0.3">
      <c r="A5" s="259"/>
      <c r="B5" s="49"/>
      <c r="C5" s="11"/>
      <c r="D5" t="s">
        <v>99</v>
      </c>
    </row>
    <row r="6" spans="1:11" x14ac:dyDescent="0.3">
      <c r="A6" s="259"/>
      <c r="B6" s="49"/>
      <c r="C6" s="40"/>
      <c r="D6" t="s">
        <v>96</v>
      </c>
    </row>
    <row r="7" spans="1:11" x14ac:dyDescent="0.3">
      <c r="A7" s="259"/>
      <c r="B7" s="49"/>
      <c r="C7" s="49"/>
      <c r="D7" s="49"/>
    </row>
    <row r="8" spans="1:11" ht="16.05" customHeight="1" thickBot="1" x14ac:dyDescent="0.35">
      <c r="A8" s="259"/>
      <c r="B8" s="49"/>
      <c r="C8" s="49"/>
      <c r="D8" s="49"/>
    </row>
    <row r="9" spans="1:11" ht="15" thickBot="1" x14ac:dyDescent="0.35">
      <c r="A9" s="6" t="s">
        <v>26</v>
      </c>
      <c r="B9" s="277" t="s">
        <v>118</v>
      </c>
      <c r="C9" s="277"/>
      <c r="D9" s="277"/>
      <c r="E9" s="286" t="s">
        <v>180</v>
      </c>
      <c r="F9" s="287"/>
      <c r="G9" s="288"/>
      <c r="H9" s="260" t="s">
        <v>10</v>
      </c>
      <c r="I9" s="221"/>
      <c r="J9" s="261"/>
    </row>
    <row r="10" spans="1:11" ht="15" thickBot="1" x14ac:dyDescent="0.35">
      <c r="A10" s="63" t="s">
        <v>7</v>
      </c>
      <c r="B10" s="277" t="s">
        <v>143</v>
      </c>
      <c r="C10" s="277"/>
      <c r="D10" s="277"/>
      <c r="E10" s="292" t="s">
        <v>181</v>
      </c>
      <c r="F10" s="287"/>
      <c r="G10" s="293"/>
      <c r="H10" s="220" t="s">
        <v>63</v>
      </c>
      <c r="I10" s="221"/>
      <c r="J10" s="222"/>
    </row>
    <row r="11" spans="1:11" x14ac:dyDescent="0.3">
      <c r="A11" s="38" t="s">
        <v>30</v>
      </c>
      <c r="B11" s="243" t="s">
        <v>33</v>
      </c>
      <c r="C11" s="244"/>
      <c r="D11" s="245"/>
      <c r="E11" s="301" t="s">
        <v>33</v>
      </c>
      <c r="F11" s="302"/>
      <c r="G11" s="303"/>
      <c r="H11" s="262" t="s">
        <v>33</v>
      </c>
      <c r="I11" s="262"/>
      <c r="J11" s="262"/>
    </row>
    <row r="12" spans="1:11" x14ac:dyDescent="0.3">
      <c r="A12" s="4" t="s">
        <v>31</v>
      </c>
      <c r="B12" s="211" t="s">
        <v>33</v>
      </c>
      <c r="C12" s="212"/>
      <c r="D12" s="213"/>
      <c r="E12" s="282" t="s">
        <v>33</v>
      </c>
      <c r="F12" s="279"/>
      <c r="G12" s="248"/>
      <c r="H12" s="273" t="s">
        <v>33</v>
      </c>
      <c r="I12" s="273"/>
      <c r="J12" s="273"/>
    </row>
    <row r="13" spans="1:11" x14ac:dyDescent="0.3">
      <c r="A13" s="4" t="s">
        <v>101</v>
      </c>
      <c r="B13" s="263" t="s">
        <v>108</v>
      </c>
      <c r="C13" s="212"/>
      <c r="D13" s="213"/>
      <c r="E13" s="274">
        <f>E20/E17</f>
        <v>2.8</v>
      </c>
      <c r="F13" s="275"/>
      <c r="G13" s="276"/>
      <c r="H13" s="211" t="s">
        <v>108</v>
      </c>
      <c r="I13" s="212"/>
      <c r="J13" s="213"/>
    </row>
    <row r="14" spans="1:11" x14ac:dyDescent="0.3">
      <c r="A14" s="4" t="s">
        <v>75</v>
      </c>
      <c r="B14" s="211">
        <v>86</v>
      </c>
      <c r="C14" s="212"/>
      <c r="D14" s="213"/>
      <c r="E14" s="282">
        <v>85</v>
      </c>
      <c r="F14" s="279"/>
      <c r="G14" s="248"/>
      <c r="H14" s="211">
        <v>85</v>
      </c>
      <c r="I14" s="212"/>
      <c r="J14" s="213"/>
    </row>
    <row r="15" spans="1:11" x14ac:dyDescent="0.3">
      <c r="A15" s="4" t="s">
        <v>9</v>
      </c>
      <c r="B15" s="211">
        <v>3</v>
      </c>
      <c r="C15" s="212"/>
      <c r="D15" s="213"/>
      <c r="E15" s="282">
        <v>1</v>
      </c>
      <c r="F15" s="279"/>
      <c r="G15" s="248"/>
      <c r="H15" s="211">
        <v>1</v>
      </c>
      <c r="I15" s="212"/>
      <c r="J15" s="213"/>
    </row>
    <row r="16" spans="1:11" x14ac:dyDescent="0.3">
      <c r="A16" s="4" t="s">
        <v>145</v>
      </c>
      <c r="B16" s="235">
        <f>327485.55*3</f>
        <v>982456.64999999991</v>
      </c>
      <c r="C16" s="236"/>
      <c r="D16" s="213"/>
      <c r="E16" s="246">
        <v>957650</v>
      </c>
      <c r="F16" s="247"/>
      <c r="G16" s="248"/>
      <c r="H16" s="235">
        <v>685300.05</v>
      </c>
      <c r="I16" s="236"/>
      <c r="J16" s="305"/>
    </row>
    <row r="17" spans="1:10" x14ac:dyDescent="0.3">
      <c r="A17" s="4" t="s">
        <v>32</v>
      </c>
      <c r="B17" s="235">
        <v>1091000</v>
      </c>
      <c r="C17" s="236"/>
      <c r="D17" s="213"/>
      <c r="E17" s="246">
        <v>1070000</v>
      </c>
      <c r="F17" s="247"/>
      <c r="G17" s="248"/>
      <c r="H17" s="235">
        <v>1090909</v>
      </c>
      <c r="I17" s="236"/>
      <c r="J17" s="213"/>
    </row>
    <row r="18" spans="1:10" x14ac:dyDescent="0.3">
      <c r="A18" s="4" t="s">
        <v>36</v>
      </c>
      <c r="B18" s="235">
        <v>235789</v>
      </c>
      <c r="C18" s="236"/>
      <c r="D18" s="213"/>
      <c r="E18" s="246">
        <v>770908</v>
      </c>
      <c r="F18" s="247"/>
      <c r="G18" s="248"/>
      <c r="H18" s="235">
        <v>548240.04</v>
      </c>
      <c r="I18" s="236"/>
      <c r="J18" s="213"/>
    </row>
    <row r="19" spans="1:10" x14ac:dyDescent="0.3">
      <c r="A19" s="4" t="s">
        <v>146</v>
      </c>
      <c r="B19" s="217">
        <f>B18/327485.55</f>
        <v>0.71999818007237271</v>
      </c>
      <c r="C19" s="218"/>
      <c r="D19" s="219"/>
      <c r="E19" s="274">
        <f>E18/E16</f>
        <v>0.80499973894429067</v>
      </c>
      <c r="F19" s="283"/>
      <c r="G19" s="284"/>
      <c r="H19" s="274">
        <f t="shared" ref="H19" si="0">H18/H16</f>
        <v>0.8</v>
      </c>
      <c r="I19" s="283"/>
      <c r="J19" s="284"/>
    </row>
    <row r="20" spans="1:10" x14ac:dyDescent="0.3">
      <c r="A20" s="4" t="s">
        <v>104</v>
      </c>
      <c r="B20" s="235">
        <v>3000250</v>
      </c>
      <c r="C20" s="236"/>
      <c r="D20" s="213"/>
      <c r="E20" s="246">
        <v>2996000</v>
      </c>
      <c r="F20" s="247"/>
      <c r="G20" s="248"/>
      <c r="H20" s="235">
        <v>3000000</v>
      </c>
      <c r="I20" s="236"/>
      <c r="J20" s="213"/>
    </row>
    <row r="21" spans="1:10" x14ac:dyDescent="0.3">
      <c r="A21" s="4" t="s">
        <v>147</v>
      </c>
      <c r="B21" s="264">
        <f>B20/B16</f>
        <v>3.0538243086857828</v>
      </c>
      <c r="C21" s="265"/>
      <c r="D21" s="266"/>
      <c r="E21" s="237">
        <f>E20/E16</f>
        <v>3.1284916201117317</v>
      </c>
      <c r="F21" s="238"/>
      <c r="G21" s="239"/>
      <c r="H21" s="229">
        <f>H20/H16</f>
        <v>4.3776445076868153</v>
      </c>
      <c r="I21" s="230"/>
      <c r="J21" s="231"/>
    </row>
    <row r="22" spans="1:10" x14ac:dyDescent="0.3">
      <c r="A22" s="8" t="s">
        <v>67</v>
      </c>
      <c r="B22" s="9" t="s">
        <v>92</v>
      </c>
      <c r="C22" s="9" t="s">
        <v>93</v>
      </c>
      <c r="D22" s="9" t="s">
        <v>94</v>
      </c>
      <c r="E22" s="92" t="s">
        <v>89</v>
      </c>
      <c r="F22" s="92" t="s">
        <v>91</v>
      </c>
      <c r="G22" s="92" t="s">
        <v>90</v>
      </c>
      <c r="H22" s="9" t="s">
        <v>83</v>
      </c>
      <c r="I22" s="9" t="s">
        <v>84</v>
      </c>
      <c r="J22" s="9" t="s">
        <v>85</v>
      </c>
    </row>
    <row r="23" spans="1:10" x14ac:dyDescent="0.3">
      <c r="A23" s="4" t="s">
        <v>41</v>
      </c>
      <c r="B23" s="21">
        <v>3000250</v>
      </c>
      <c r="C23" s="21">
        <v>3000250</v>
      </c>
      <c r="D23" s="21">
        <v>1800150</v>
      </c>
      <c r="E23" s="93">
        <v>2996000</v>
      </c>
      <c r="F23" s="93">
        <v>2996000</v>
      </c>
      <c r="G23" s="93">
        <v>1070000</v>
      </c>
      <c r="H23" s="21">
        <v>3000000</v>
      </c>
      <c r="I23" s="21">
        <v>3000000</v>
      </c>
      <c r="J23" s="21">
        <v>1090909</v>
      </c>
    </row>
    <row r="24" spans="1:10" ht="15" thickBot="1" x14ac:dyDescent="0.35">
      <c r="A24" s="37" t="s">
        <v>27</v>
      </c>
      <c r="B24" s="21">
        <v>3000250</v>
      </c>
      <c r="C24" s="21">
        <v>3000250</v>
      </c>
      <c r="D24" s="36">
        <v>3258978</v>
      </c>
      <c r="E24" s="96">
        <v>2996000</v>
      </c>
      <c r="F24" s="96">
        <v>2996000</v>
      </c>
      <c r="G24" s="96">
        <v>3527117</v>
      </c>
      <c r="H24" s="21">
        <v>3000000</v>
      </c>
      <c r="I24" s="21">
        <v>3084719</v>
      </c>
      <c r="J24" s="36">
        <v>3641680</v>
      </c>
    </row>
    <row r="25" spans="1:10" ht="15" thickBot="1" x14ac:dyDescent="0.35">
      <c r="A25" s="39" t="s">
        <v>148</v>
      </c>
      <c r="B25" s="17">
        <f>B23/B16</f>
        <v>3.0538243086857828</v>
      </c>
      <c r="C25" s="17">
        <f>C23/B16</f>
        <v>3.0538243086857828</v>
      </c>
      <c r="D25" s="17">
        <f>D23/B16</f>
        <v>1.8322945852114698</v>
      </c>
      <c r="E25" s="94">
        <f>E23/E16</f>
        <v>3.1284916201117317</v>
      </c>
      <c r="F25" s="94">
        <f>F23/E16</f>
        <v>3.1284916201117317</v>
      </c>
      <c r="G25" s="94">
        <f>G23/E16</f>
        <v>1.1173184357541899</v>
      </c>
      <c r="H25" s="18">
        <f t="shared" ref="H25" si="1">H23/H16</f>
        <v>4.3776445076868153</v>
      </c>
      <c r="I25" s="18">
        <f>I23/H16</f>
        <v>4.3776445076868153</v>
      </c>
      <c r="J25" s="18">
        <f>J23/H16</f>
        <v>1.5918705974120386</v>
      </c>
    </row>
    <row r="26" spans="1:10" ht="15" thickBot="1" x14ac:dyDescent="0.35">
      <c r="A26" s="39" t="s">
        <v>149</v>
      </c>
      <c r="B26" s="17">
        <f>B24/B16</f>
        <v>3.0538243086857828</v>
      </c>
      <c r="C26" s="17">
        <f>C24/B16</f>
        <v>3.0538243086857828</v>
      </c>
      <c r="D26" s="17">
        <f>D24/B16</f>
        <v>3.3171723149311476</v>
      </c>
      <c r="E26" s="94">
        <f>E24/E16</f>
        <v>3.1284916201117317</v>
      </c>
      <c r="F26" s="94">
        <f>F24/E16</f>
        <v>3.1284916201117317</v>
      </c>
      <c r="G26" s="94">
        <f>G24/E16</f>
        <v>3.6830961207121602</v>
      </c>
      <c r="H26" s="18">
        <f t="shared" ref="H26" si="2">H24/H16</f>
        <v>4.3776445076868153</v>
      </c>
      <c r="I26" s="18">
        <f>I24/H16</f>
        <v>4.5012677293690553</v>
      </c>
      <c r="J26" s="18">
        <f>J24/H16</f>
        <v>5.3139934835843068</v>
      </c>
    </row>
    <row r="27" spans="1:10" x14ac:dyDescent="0.3">
      <c r="A27" s="38" t="s">
        <v>28</v>
      </c>
      <c r="B27" s="21">
        <v>805614</v>
      </c>
      <c r="C27" s="21">
        <v>844912</v>
      </c>
      <c r="D27" s="21">
        <v>987368</v>
      </c>
      <c r="E27" s="95">
        <v>861885</v>
      </c>
      <c r="F27" s="95">
        <v>909768</v>
      </c>
      <c r="G27" s="95">
        <v>957650</v>
      </c>
      <c r="H27" s="20">
        <v>685300</v>
      </c>
      <c r="I27" s="20">
        <v>685300</v>
      </c>
      <c r="J27" s="20">
        <v>685300</v>
      </c>
    </row>
    <row r="28" spans="1:10" ht="15" thickBot="1" x14ac:dyDescent="0.35">
      <c r="A28" s="37" t="s">
        <v>29</v>
      </c>
      <c r="B28" s="21">
        <v>918379</v>
      </c>
      <c r="C28" s="21">
        <v>1229486</v>
      </c>
      <c r="D28" s="36">
        <v>2081184</v>
      </c>
      <c r="E28" s="96">
        <v>1220833</v>
      </c>
      <c r="F28" s="96">
        <v>1761221</v>
      </c>
      <c r="G28" s="96">
        <v>2474290</v>
      </c>
      <c r="H28" s="36">
        <v>884159</v>
      </c>
      <c r="I28" s="36">
        <v>1754485</v>
      </c>
      <c r="J28" s="36">
        <v>2295446</v>
      </c>
    </row>
    <row r="29" spans="1:10" ht="15" thickBot="1" x14ac:dyDescent="0.35">
      <c r="A29" s="39" t="s">
        <v>150</v>
      </c>
      <c r="B29" s="17">
        <f>B27/B16</f>
        <v>0.81999953891095356</v>
      </c>
      <c r="C29" s="17">
        <f>C27/B16</f>
        <v>0.85999926816109395</v>
      </c>
      <c r="D29" s="17">
        <f>D27/B16</f>
        <v>1.0049990500853143</v>
      </c>
      <c r="E29" s="94">
        <f>E27/E16</f>
        <v>0.9</v>
      </c>
      <c r="F29" s="94">
        <f>F27/E16</f>
        <v>0.95000052211141861</v>
      </c>
      <c r="G29" s="100">
        <f>G27/E16</f>
        <v>1</v>
      </c>
      <c r="H29" s="18">
        <f>H27/H16</f>
        <v>0.99999992703925811</v>
      </c>
      <c r="I29" s="18">
        <f>I27/H16</f>
        <v>0.99999992703925811</v>
      </c>
      <c r="J29" s="101">
        <f>J27/H16</f>
        <v>0.99999992703925811</v>
      </c>
    </row>
    <row r="30" spans="1:10" ht="15" thickBot="1" x14ac:dyDescent="0.35">
      <c r="A30" s="39" t="s">
        <v>151</v>
      </c>
      <c r="B30" s="17">
        <f>B28/B16</f>
        <v>0.93477814008383997</v>
      </c>
      <c r="C30" s="17">
        <f>C28/B16</f>
        <v>1.2514404579581198</v>
      </c>
      <c r="D30" s="17">
        <f>D28/B16</f>
        <v>2.1183469011075453</v>
      </c>
      <c r="E30" s="94">
        <f>E28/E16</f>
        <v>1.2748216989505561</v>
      </c>
      <c r="F30" s="94">
        <f>F28/E16</f>
        <v>1.8391071894742339</v>
      </c>
      <c r="G30" s="94">
        <f>G28/E16</f>
        <v>2.5837101237404063</v>
      </c>
      <c r="H30" s="18">
        <f>H28/H16</f>
        <v>1.2901779300906222</v>
      </c>
      <c r="I30" s="18">
        <f>I28/H16</f>
        <v>2.5601705413563005</v>
      </c>
      <c r="J30" s="18">
        <f>J28/H16</f>
        <v>3.349548858197223</v>
      </c>
    </row>
    <row r="31" spans="1:10" ht="33" customHeight="1" thickBot="1" x14ac:dyDescent="0.35">
      <c r="A31" s="43" t="s">
        <v>107</v>
      </c>
      <c r="B31" s="240" t="s">
        <v>189</v>
      </c>
      <c r="C31" s="241"/>
      <c r="D31" s="242"/>
      <c r="E31" s="306" t="s">
        <v>70</v>
      </c>
      <c r="F31" s="307"/>
      <c r="G31" s="308"/>
      <c r="H31" s="252" t="s">
        <v>71</v>
      </c>
      <c r="I31" s="253"/>
      <c r="J31" s="254"/>
    </row>
    <row r="32" spans="1:10" ht="15" thickBot="1" x14ac:dyDescent="0.35">
      <c r="A32" s="70" t="s">
        <v>66</v>
      </c>
      <c r="B32" s="232">
        <v>1.9400000000000001E-2</v>
      </c>
      <c r="C32" s="255"/>
      <c r="D32" s="312"/>
      <c r="E32" s="326">
        <v>2.4E-2</v>
      </c>
      <c r="F32" s="327"/>
      <c r="G32" s="328"/>
      <c r="H32" s="232">
        <v>2.3699999999999999E-2</v>
      </c>
      <c r="I32" s="255"/>
      <c r="J32" s="312"/>
    </row>
    <row r="33" spans="1:10" x14ac:dyDescent="0.3">
      <c r="B33" s="65"/>
      <c r="C33" s="66"/>
      <c r="D33" s="66"/>
      <c r="E33" s="65"/>
      <c r="F33" s="65"/>
      <c r="G33" s="66"/>
      <c r="H33" s="65"/>
      <c r="I33" s="65"/>
      <c r="J33" s="66"/>
    </row>
    <row r="34" spans="1:10" x14ac:dyDescent="0.3">
      <c r="A34" s="205" t="s">
        <v>25</v>
      </c>
      <c r="B34" s="205"/>
      <c r="C34" s="205"/>
      <c r="D34" s="205"/>
      <c r="E34" s="205"/>
      <c r="F34" s="205"/>
      <c r="G34" s="205"/>
      <c r="H34" s="205"/>
      <c r="I34" s="205"/>
      <c r="J34" s="205"/>
    </row>
    <row r="35" spans="1:10" x14ac:dyDescent="0.3">
      <c r="A35" s="205"/>
      <c r="B35" s="205"/>
      <c r="C35" s="205"/>
      <c r="D35" s="205"/>
      <c r="E35" s="205"/>
      <c r="F35" s="205"/>
      <c r="G35" s="205"/>
      <c r="H35" s="205"/>
      <c r="I35" s="205"/>
      <c r="J35" s="205"/>
    </row>
    <row r="36" spans="1:10" x14ac:dyDescent="0.3">
      <c r="A36" s="205"/>
      <c r="B36" s="205"/>
      <c r="C36" s="205"/>
      <c r="D36" s="205"/>
      <c r="E36" s="205"/>
      <c r="F36" s="205"/>
      <c r="G36" s="205"/>
      <c r="H36" s="205"/>
      <c r="I36" s="205"/>
      <c r="J36" s="205"/>
    </row>
    <row r="37" spans="1:10" x14ac:dyDescent="0.3">
      <c r="A37" s="259" t="s">
        <v>203</v>
      </c>
      <c r="B37" s="49"/>
      <c r="C37" s="10"/>
      <c r="D37" t="s">
        <v>95</v>
      </c>
    </row>
    <row r="38" spans="1:10" x14ac:dyDescent="0.3">
      <c r="A38" s="259"/>
      <c r="B38" s="49"/>
      <c r="C38" s="11"/>
      <c r="D38" t="s">
        <v>99</v>
      </c>
    </row>
    <row r="39" spans="1:10" x14ac:dyDescent="0.3">
      <c r="A39" s="259"/>
      <c r="B39" s="49"/>
      <c r="C39" s="40"/>
      <c r="D39" t="s">
        <v>96</v>
      </c>
    </row>
    <row r="40" spans="1:10" x14ac:dyDescent="0.3">
      <c r="A40" s="259"/>
      <c r="B40" s="49"/>
      <c r="C40" s="49"/>
      <c r="D40" s="49"/>
    </row>
    <row r="41" spans="1:10" ht="20.55" customHeight="1" thickBot="1" x14ac:dyDescent="0.35">
      <c r="A41" s="259"/>
      <c r="B41" s="49"/>
      <c r="C41" s="49"/>
      <c r="D41" s="49"/>
    </row>
    <row r="42" spans="1:10" ht="15" thickBot="1" x14ac:dyDescent="0.35">
      <c r="A42" s="6" t="s">
        <v>26</v>
      </c>
      <c r="B42" s="277" t="s">
        <v>118</v>
      </c>
      <c r="C42" s="277"/>
      <c r="D42" s="277"/>
      <c r="E42" s="286" t="s">
        <v>180</v>
      </c>
      <c r="F42" s="287"/>
      <c r="G42" s="288"/>
      <c r="H42" s="260" t="s">
        <v>10</v>
      </c>
      <c r="I42" s="221"/>
      <c r="J42" s="261"/>
    </row>
    <row r="43" spans="1:10" ht="15" thickBot="1" x14ac:dyDescent="0.35">
      <c r="A43" s="7" t="s">
        <v>7</v>
      </c>
      <c r="B43" s="296" t="s">
        <v>143</v>
      </c>
      <c r="C43" s="296"/>
      <c r="D43" s="296"/>
      <c r="E43" s="316" t="s">
        <v>181</v>
      </c>
      <c r="F43" s="317"/>
      <c r="G43" s="318"/>
      <c r="H43" s="323" t="s">
        <v>63</v>
      </c>
      <c r="I43" s="324"/>
      <c r="J43" s="325"/>
    </row>
    <row r="44" spans="1:10" x14ac:dyDescent="0.3">
      <c r="A44" s="38" t="s">
        <v>30</v>
      </c>
      <c r="B44" s="243" t="s">
        <v>33</v>
      </c>
      <c r="C44" s="244"/>
      <c r="D44" s="245"/>
      <c r="E44" s="282" t="s">
        <v>33</v>
      </c>
      <c r="F44" s="279"/>
      <c r="G44" s="248"/>
      <c r="H44" s="273" t="s">
        <v>33</v>
      </c>
      <c r="I44" s="273"/>
      <c r="J44" s="273"/>
    </row>
    <row r="45" spans="1:10" x14ac:dyDescent="0.3">
      <c r="A45" s="4" t="s">
        <v>31</v>
      </c>
      <c r="B45" s="211" t="s">
        <v>33</v>
      </c>
      <c r="C45" s="212"/>
      <c r="D45" s="213"/>
      <c r="E45" s="282" t="s">
        <v>33</v>
      </c>
      <c r="F45" s="279"/>
      <c r="G45" s="248"/>
      <c r="H45" s="273" t="s">
        <v>33</v>
      </c>
      <c r="I45" s="273"/>
      <c r="J45" s="273"/>
    </row>
    <row r="46" spans="1:10" x14ac:dyDescent="0.3">
      <c r="A46" s="4" t="s">
        <v>101</v>
      </c>
      <c r="B46" s="263" t="s">
        <v>108</v>
      </c>
      <c r="C46" s="212"/>
      <c r="D46" s="213"/>
      <c r="E46" s="274">
        <v>2.8</v>
      </c>
      <c r="F46" s="275"/>
      <c r="G46" s="276"/>
      <c r="H46" s="211" t="s">
        <v>108</v>
      </c>
      <c r="I46" s="212"/>
      <c r="J46" s="213"/>
    </row>
    <row r="47" spans="1:10" x14ac:dyDescent="0.3">
      <c r="A47" s="4" t="s">
        <v>75</v>
      </c>
      <c r="B47" s="211">
        <v>86</v>
      </c>
      <c r="C47" s="212"/>
      <c r="D47" s="213"/>
      <c r="E47" s="282">
        <v>85</v>
      </c>
      <c r="F47" s="279"/>
      <c r="G47" s="248"/>
      <c r="H47" s="211">
        <v>85</v>
      </c>
      <c r="I47" s="212"/>
      <c r="J47" s="213"/>
    </row>
    <row r="48" spans="1:10" x14ac:dyDescent="0.3">
      <c r="A48" s="4" t="s">
        <v>9</v>
      </c>
      <c r="B48" s="211">
        <v>3</v>
      </c>
      <c r="C48" s="212"/>
      <c r="D48" s="213"/>
      <c r="E48" s="282">
        <v>1</v>
      </c>
      <c r="F48" s="279"/>
      <c r="G48" s="248"/>
      <c r="H48" s="211">
        <v>1</v>
      </c>
      <c r="I48" s="212"/>
      <c r="J48" s="213"/>
    </row>
    <row r="49" spans="1:10" x14ac:dyDescent="0.3">
      <c r="A49" s="4" t="s">
        <v>145</v>
      </c>
      <c r="B49" s="235">
        <f>294433.65*3</f>
        <v>883300.95000000007</v>
      </c>
      <c r="C49" s="236"/>
      <c r="D49" s="213"/>
      <c r="E49" s="246">
        <v>916990</v>
      </c>
      <c r="F49" s="247"/>
      <c r="G49" s="248"/>
      <c r="H49" s="246">
        <v>636522.51</v>
      </c>
      <c r="I49" s="247"/>
      <c r="J49" s="285"/>
    </row>
    <row r="50" spans="1:10" x14ac:dyDescent="0.3">
      <c r="A50" s="4" t="s">
        <v>32</v>
      </c>
      <c r="B50" s="235">
        <v>1091000</v>
      </c>
      <c r="C50" s="236"/>
      <c r="D50" s="213"/>
      <c r="E50" s="246">
        <v>1070000</v>
      </c>
      <c r="F50" s="247"/>
      <c r="G50" s="248"/>
      <c r="H50" s="246">
        <v>1090909</v>
      </c>
      <c r="I50" s="247"/>
      <c r="J50" s="248"/>
    </row>
    <row r="51" spans="1:10" x14ac:dyDescent="0.3">
      <c r="A51" s="4" t="s">
        <v>36</v>
      </c>
      <c r="B51" s="235">
        <v>211992</v>
      </c>
      <c r="C51" s="236"/>
      <c r="D51" s="213"/>
      <c r="E51" s="246">
        <v>738177</v>
      </c>
      <c r="F51" s="247"/>
      <c r="G51" s="248"/>
      <c r="H51" s="246">
        <v>509218</v>
      </c>
      <c r="I51" s="247"/>
      <c r="J51" s="248"/>
    </row>
    <row r="52" spans="1:10" x14ac:dyDescent="0.3">
      <c r="A52" s="4" t="s">
        <v>146</v>
      </c>
      <c r="B52" s="217">
        <f>B51/294433.65</f>
        <v>0.7199992256319887</v>
      </c>
      <c r="C52" s="218"/>
      <c r="D52" s="219"/>
      <c r="E52" s="274">
        <f>E51/E49</f>
        <v>0.8050000545262217</v>
      </c>
      <c r="F52" s="283"/>
      <c r="G52" s="284"/>
      <c r="H52" s="278">
        <v>0.8</v>
      </c>
      <c r="I52" s="294"/>
      <c r="J52" s="295"/>
    </row>
    <row r="53" spans="1:10" x14ac:dyDescent="0.3">
      <c r="A53" s="4" t="s">
        <v>104</v>
      </c>
      <c r="B53" s="235">
        <v>3000250</v>
      </c>
      <c r="C53" s="236"/>
      <c r="D53" s="213"/>
      <c r="E53" s="246">
        <v>2996000</v>
      </c>
      <c r="F53" s="247"/>
      <c r="G53" s="248"/>
      <c r="H53" s="246">
        <v>3000000</v>
      </c>
      <c r="I53" s="247"/>
      <c r="J53" s="248"/>
    </row>
    <row r="54" spans="1:10" x14ac:dyDescent="0.3">
      <c r="A54" s="4" t="s">
        <v>147</v>
      </c>
      <c r="B54" s="237">
        <f>B53/B49</f>
        <v>3.396633955844834</v>
      </c>
      <c r="C54" s="238"/>
      <c r="D54" s="239"/>
      <c r="E54" s="237">
        <f>E53/E49</f>
        <v>3.2672112018669779</v>
      </c>
      <c r="F54" s="238"/>
      <c r="G54" s="239"/>
      <c r="H54" s="229">
        <f>H53/H49</f>
        <v>4.7131090462142495</v>
      </c>
      <c r="I54" s="230"/>
      <c r="J54" s="231"/>
    </row>
    <row r="55" spans="1:10" x14ac:dyDescent="0.3">
      <c r="A55" s="8" t="s">
        <v>67</v>
      </c>
      <c r="B55" s="9" t="s">
        <v>92</v>
      </c>
      <c r="C55" s="9" t="s">
        <v>93</v>
      </c>
      <c r="D55" s="9" t="s">
        <v>94</v>
      </c>
      <c r="E55" s="92" t="s">
        <v>89</v>
      </c>
      <c r="F55" s="92" t="s">
        <v>91</v>
      </c>
      <c r="G55" s="92" t="s">
        <v>90</v>
      </c>
      <c r="H55" s="92" t="s">
        <v>83</v>
      </c>
      <c r="I55" s="92" t="s">
        <v>84</v>
      </c>
      <c r="J55" s="92" t="s">
        <v>85</v>
      </c>
    </row>
    <row r="56" spans="1:10" x14ac:dyDescent="0.3">
      <c r="A56" s="4" t="s">
        <v>41</v>
      </c>
      <c r="B56" s="21">
        <v>3000250</v>
      </c>
      <c r="C56" s="21">
        <v>3000250</v>
      </c>
      <c r="D56" s="21">
        <v>1800150</v>
      </c>
      <c r="E56" s="93">
        <v>2996000</v>
      </c>
      <c r="F56" s="93">
        <v>2996000</v>
      </c>
      <c r="G56" s="93">
        <v>1070000</v>
      </c>
      <c r="H56" s="93">
        <v>3000000</v>
      </c>
      <c r="I56" s="93">
        <v>3000000</v>
      </c>
      <c r="J56" s="93">
        <v>1090909</v>
      </c>
    </row>
    <row r="57" spans="1:10" ht="15" thickBot="1" x14ac:dyDescent="0.35">
      <c r="A57" s="37" t="s">
        <v>27</v>
      </c>
      <c r="B57" s="21">
        <v>3000250</v>
      </c>
      <c r="C57" s="21">
        <v>3000250</v>
      </c>
      <c r="D57" s="36">
        <v>3258978</v>
      </c>
      <c r="E57" s="96">
        <v>2996000</v>
      </c>
      <c r="F57" s="93">
        <v>2996000</v>
      </c>
      <c r="G57" s="96">
        <v>3527117</v>
      </c>
      <c r="H57" s="93">
        <v>3000000</v>
      </c>
      <c r="I57" s="93">
        <v>3084719</v>
      </c>
      <c r="J57" s="96">
        <v>3641680</v>
      </c>
    </row>
    <row r="58" spans="1:10" ht="15" thickBot="1" x14ac:dyDescent="0.35">
      <c r="A58" s="39" t="s">
        <v>148</v>
      </c>
      <c r="B58" s="17">
        <f>B56/B49</f>
        <v>3.396633955844834</v>
      </c>
      <c r="C58" s="17">
        <f>C56/B49</f>
        <v>3.396633955844834</v>
      </c>
      <c r="D58" s="17">
        <f>D56/B49</f>
        <v>2.0379803735069002</v>
      </c>
      <c r="E58" s="18">
        <f>E56/E49</f>
        <v>3.2672112018669779</v>
      </c>
      <c r="F58" s="18">
        <f>F56/E49</f>
        <v>3.2672112018669779</v>
      </c>
      <c r="G58" s="18">
        <f>G56/E49</f>
        <v>1.1668611435239207</v>
      </c>
      <c r="H58" s="18">
        <f t="shared" ref="H58" si="3">H56/H49</f>
        <v>4.7131090462142495</v>
      </c>
      <c r="I58" s="18">
        <f>I56/H49</f>
        <v>4.7131090462142495</v>
      </c>
      <c r="J58" s="18">
        <f>J56/H49</f>
        <v>1.7138576921655135</v>
      </c>
    </row>
    <row r="59" spans="1:10" ht="15" thickBot="1" x14ac:dyDescent="0.35">
      <c r="A59" s="39" t="s">
        <v>149</v>
      </c>
      <c r="B59" s="17">
        <f>B57/B49</f>
        <v>3.396633955844834</v>
      </c>
      <c r="C59" s="17">
        <f>C57/B49</f>
        <v>3.396633955844834</v>
      </c>
      <c r="D59" s="17">
        <f>D57/B49</f>
        <v>3.689544316690704</v>
      </c>
      <c r="E59" s="18">
        <f>E57/E49</f>
        <v>3.2672112018669779</v>
      </c>
      <c r="F59" s="18">
        <f>F57/E49</f>
        <v>3.2672112018669779</v>
      </c>
      <c r="G59" s="18">
        <f>G57/E49</f>
        <v>3.8464072672548228</v>
      </c>
      <c r="H59" s="18">
        <f t="shared" ref="H59" si="4">H57/H49</f>
        <v>4.7131090462142495</v>
      </c>
      <c r="I59" s="18">
        <f>I57/H49</f>
        <v>4.8462056746429907</v>
      </c>
      <c r="J59" s="18">
        <f>J57/H49</f>
        <v>5.7212116504725028</v>
      </c>
    </row>
    <row r="60" spans="1:10" x14ac:dyDescent="0.3">
      <c r="A60" s="38" t="s">
        <v>28</v>
      </c>
      <c r="B60" s="21">
        <v>724306</v>
      </c>
      <c r="C60" s="21">
        <v>759638</v>
      </c>
      <c r="D60" s="21">
        <v>887717</v>
      </c>
      <c r="E60" s="95">
        <v>825291</v>
      </c>
      <c r="F60" s="95">
        <v>916990</v>
      </c>
      <c r="G60" s="95">
        <v>916990</v>
      </c>
      <c r="H60" s="20">
        <v>636523</v>
      </c>
      <c r="I60" s="20">
        <v>636523</v>
      </c>
      <c r="J60" s="20">
        <v>636523</v>
      </c>
    </row>
    <row r="61" spans="1:10" ht="15" thickBot="1" x14ac:dyDescent="0.35">
      <c r="A61" s="37" t="s">
        <v>29</v>
      </c>
      <c r="B61" s="21">
        <v>830863</v>
      </c>
      <c r="C61" s="21">
        <v>1133647</v>
      </c>
      <c r="D61" s="36">
        <v>1968814</v>
      </c>
      <c r="E61" s="96">
        <v>1184239</v>
      </c>
      <c r="F61" s="96">
        <v>1722594</v>
      </c>
      <c r="G61" s="96">
        <v>2573210</v>
      </c>
      <c r="H61" s="36">
        <v>835382</v>
      </c>
      <c r="I61" s="36">
        <v>1705707</v>
      </c>
      <c r="J61" s="36">
        <v>2246669</v>
      </c>
    </row>
    <row r="62" spans="1:10" ht="15" thickBot="1" x14ac:dyDescent="0.35">
      <c r="A62" s="39" t="s">
        <v>150</v>
      </c>
      <c r="B62" s="17">
        <f>B60/B49</f>
        <v>0.819999118080876</v>
      </c>
      <c r="C62" s="17">
        <f>C60/B49</f>
        <v>0.85999907506043094</v>
      </c>
      <c r="D62" s="99">
        <f>D60/B49</f>
        <v>1.0049994851698052</v>
      </c>
      <c r="E62" s="94">
        <f>E60/E49</f>
        <v>0.9</v>
      </c>
      <c r="F62" s="94">
        <f>F60/E49</f>
        <v>1</v>
      </c>
      <c r="G62" s="100">
        <f>G60/E49</f>
        <v>1</v>
      </c>
      <c r="H62" s="18">
        <f>H60/H49</f>
        <v>1.0000007698078108</v>
      </c>
      <c r="I62" s="18">
        <f>I60/H49</f>
        <v>1.0000007698078108</v>
      </c>
      <c r="J62" s="101">
        <f>J60/H49</f>
        <v>1.0000007698078108</v>
      </c>
    </row>
    <row r="63" spans="1:10" ht="15" thickBot="1" x14ac:dyDescent="0.35">
      <c r="A63" s="39" t="s">
        <v>151</v>
      </c>
      <c r="B63" s="17">
        <f>B61/B49</f>
        <v>0.9406341066428151</v>
      </c>
      <c r="C63" s="17">
        <f>C61/B49</f>
        <v>1.2834210129627959</v>
      </c>
      <c r="D63" s="17">
        <f>D61/B49</f>
        <v>2.2289277510683076</v>
      </c>
      <c r="E63" s="94">
        <f>E61/E49</f>
        <v>1.2914415642482471</v>
      </c>
      <c r="F63" s="94">
        <f>F61/E49</f>
        <v>1.8785308454835932</v>
      </c>
      <c r="G63" s="94">
        <f>G61/E49</f>
        <v>2.8061483767543813</v>
      </c>
      <c r="H63" s="18">
        <f>H61/H49</f>
        <v>1.3124154870815172</v>
      </c>
      <c r="I63" s="18">
        <f>I61/H49</f>
        <v>2.6797276972969897</v>
      </c>
      <c r="J63" s="18">
        <f>J61/H49</f>
        <v>3.5295986625830404</v>
      </c>
    </row>
    <row r="64" spans="1:10" ht="32.1" customHeight="1" thickBot="1" x14ac:dyDescent="0.35">
      <c r="A64" s="43" t="s">
        <v>107</v>
      </c>
      <c r="B64" s="240" t="s">
        <v>189</v>
      </c>
      <c r="C64" s="241"/>
      <c r="D64" s="242"/>
      <c r="E64" s="306" t="s">
        <v>70</v>
      </c>
      <c r="F64" s="307"/>
      <c r="G64" s="308"/>
      <c r="H64" s="252" t="s">
        <v>71</v>
      </c>
      <c r="I64" s="253"/>
      <c r="J64" s="254"/>
    </row>
    <row r="65" spans="1:10" ht="15" thickBot="1" x14ac:dyDescent="0.35">
      <c r="A65" s="70" t="s">
        <v>66</v>
      </c>
      <c r="B65" s="232">
        <v>2.0799999999999999E-2</v>
      </c>
      <c r="C65" s="233"/>
      <c r="D65" s="234"/>
      <c r="E65" s="208">
        <v>2.47E-2</v>
      </c>
      <c r="F65" s="319"/>
      <c r="G65" s="210"/>
      <c r="H65" s="256">
        <v>2.4899999999999999E-2</v>
      </c>
      <c r="I65" s="257"/>
      <c r="J65" s="258"/>
    </row>
  </sheetData>
  <sheetProtection algorithmName="SHA-512" hashValue="eEPxwsxseDT/g4STg6uYnIOOUjowUhTJtymR/58E9a/UwNBjqiINZSPYyTa0QV8QNZZ9l9819QJxJVBE0zcMjw==" saltValue="CYigYNX2bu4Cx58rcGQAaw==" spinCount="100000" sheet="1" objects="1" scenarios="1"/>
  <mergeCells count="94">
    <mergeCell ref="B64:D64"/>
    <mergeCell ref="E64:G64"/>
    <mergeCell ref="H64:J64"/>
    <mergeCell ref="B65:D65"/>
    <mergeCell ref="E65:G65"/>
    <mergeCell ref="H65:J65"/>
    <mergeCell ref="B53:D53"/>
    <mergeCell ref="E53:G53"/>
    <mergeCell ref="H53:J53"/>
    <mergeCell ref="B54:D54"/>
    <mergeCell ref="E54:G54"/>
    <mergeCell ref="H54:J54"/>
    <mergeCell ref="B51:D51"/>
    <mergeCell ref="E51:G51"/>
    <mergeCell ref="H51:J51"/>
    <mergeCell ref="B52:D52"/>
    <mergeCell ref="E52:G52"/>
    <mergeCell ref="H52:J52"/>
    <mergeCell ref="B49:D49"/>
    <mergeCell ref="E49:G49"/>
    <mergeCell ref="H49:J49"/>
    <mergeCell ref="B50:D50"/>
    <mergeCell ref="E50:G50"/>
    <mergeCell ref="H50:J50"/>
    <mergeCell ref="B47:D47"/>
    <mergeCell ref="E47:G47"/>
    <mergeCell ref="H47:J47"/>
    <mergeCell ref="B48:D48"/>
    <mergeCell ref="E48:G48"/>
    <mergeCell ref="H48:J48"/>
    <mergeCell ref="B46:D46"/>
    <mergeCell ref="E46:G46"/>
    <mergeCell ref="H46:J46"/>
    <mergeCell ref="B44:D44"/>
    <mergeCell ref="E44:G44"/>
    <mergeCell ref="H44:J44"/>
    <mergeCell ref="B45:D45"/>
    <mergeCell ref="E45:G45"/>
    <mergeCell ref="H45:J45"/>
    <mergeCell ref="B42:D42"/>
    <mergeCell ref="E42:G42"/>
    <mergeCell ref="H42:J42"/>
    <mergeCell ref="B43:D43"/>
    <mergeCell ref="E43:G43"/>
    <mergeCell ref="H43:J43"/>
    <mergeCell ref="B32:D32"/>
    <mergeCell ref="E32:G32"/>
    <mergeCell ref="H32:J32"/>
    <mergeCell ref="A34:J36"/>
    <mergeCell ref="A37:A41"/>
    <mergeCell ref="B21:D21"/>
    <mergeCell ref="E21:G21"/>
    <mergeCell ref="H21:J21"/>
    <mergeCell ref="B31:D31"/>
    <mergeCell ref="E31:G31"/>
    <mergeCell ref="H31:J31"/>
    <mergeCell ref="B19:D19"/>
    <mergeCell ref="E19:G19"/>
    <mergeCell ref="H19:J19"/>
    <mergeCell ref="B20:D20"/>
    <mergeCell ref="E20:G20"/>
    <mergeCell ref="H20:J20"/>
    <mergeCell ref="B17:D17"/>
    <mergeCell ref="E17:G17"/>
    <mergeCell ref="H17:J17"/>
    <mergeCell ref="B18:D18"/>
    <mergeCell ref="E18:G18"/>
    <mergeCell ref="H18:J18"/>
    <mergeCell ref="B16:D16"/>
    <mergeCell ref="E16:G16"/>
    <mergeCell ref="H16:J16"/>
    <mergeCell ref="B13:D13"/>
    <mergeCell ref="E13:G13"/>
    <mergeCell ref="H13:J13"/>
    <mergeCell ref="B14:D14"/>
    <mergeCell ref="E14:G14"/>
    <mergeCell ref="H14:J14"/>
    <mergeCell ref="B15:D15"/>
    <mergeCell ref="E15:G15"/>
    <mergeCell ref="H15:J15"/>
    <mergeCell ref="A1:J3"/>
    <mergeCell ref="A4:A8"/>
    <mergeCell ref="B9:D9"/>
    <mergeCell ref="E9:G9"/>
    <mergeCell ref="H9:J9"/>
    <mergeCell ref="B12:D12"/>
    <mergeCell ref="E12:G12"/>
    <mergeCell ref="H12:J12"/>
    <mergeCell ref="B10:D10"/>
    <mergeCell ref="E10:G10"/>
    <mergeCell ref="H10:J10"/>
    <mergeCell ref="B11:D11"/>
    <mergeCell ref="E11:G11"/>
    <mergeCell ref="H11:J11"/>
  </mergeCells>
  <conditionalFormatting sqref="B25 E25 H25">
    <cfRule type="top10" dxfId="98" priority="394" rank="1"/>
  </conditionalFormatting>
  <conditionalFormatting sqref="B26 E26 H26">
    <cfRule type="top10" dxfId="97" priority="397" rank="1"/>
  </conditionalFormatting>
  <conditionalFormatting sqref="B29 E29 H29">
    <cfRule type="top10" dxfId="96" priority="400" rank="1"/>
  </conditionalFormatting>
  <conditionalFormatting sqref="B30 E30 H30">
    <cfRule type="top10" dxfId="95" priority="403" rank="1"/>
  </conditionalFormatting>
  <conditionalFormatting sqref="B58 E58 H58">
    <cfRule type="top10" dxfId="94" priority="406" rank="1"/>
  </conditionalFormatting>
  <conditionalFormatting sqref="B59 E59 H59">
    <cfRule type="top10" dxfId="93" priority="409" rank="1"/>
  </conditionalFormatting>
  <conditionalFormatting sqref="B62 E62 H62">
    <cfRule type="top10" dxfId="92" priority="412" rank="1"/>
  </conditionalFormatting>
  <conditionalFormatting sqref="B63 E63 H63">
    <cfRule type="top10" dxfId="91" priority="415" rank="1"/>
  </conditionalFormatting>
  <conditionalFormatting sqref="B32:J32">
    <cfRule type="top10" dxfId="90" priority="418" rank="1"/>
  </conditionalFormatting>
  <conditionalFormatting sqref="B65:J65">
    <cfRule type="top10" dxfId="89" priority="419" rank="1"/>
  </conditionalFormatting>
  <conditionalFormatting sqref="C25 F25 I25">
    <cfRule type="top10" dxfId="88" priority="420" rank="1"/>
  </conditionalFormatting>
  <conditionalFormatting sqref="C26 F26 I26">
    <cfRule type="top10" dxfId="87" priority="423" rank="1"/>
  </conditionalFormatting>
  <conditionalFormatting sqref="C29 F29 I29">
    <cfRule type="top10" dxfId="86" priority="426" rank="1"/>
  </conditionalFormatting>
  <conditionalFormatting sqref="C30 F30 I30">
    <cfRule type="top10" dxfId="85" priority="429" rank="1"/>
  </conditionalFormatting>
  <conditionalFormatting sqref="C58 F58 I58">
    <cfRule type="top10" dxfId="84" priority="432" rank="1"/>
  </conditionalFormatting>
  <conditionalFormatting sqref="C59 F59 I59">
    <cfRule type="top10" dxfId="83" priority="435" rank="1"/>
  </conditionalFormatting>
  <conditionalFormatting sqref="C62 F62 I62">
    <cfRule type="top10" dxfId="82" priority="438" rank="1"/>
  </conditionalFormatting>
  <conditionalFormatting sqref="C63 F63 I63">
    <cfRule type="top10" dxfId="81" priority="441" rank="1"/>
  </conditionalFormatting>
  <conditionalFormatting sqref="D25 G25 J25">
    <cfRule type="top10" dxfId="80" priority="444" rank="1"/>
  </conditionalFormatting>
  <conditionalFormatting sqref="D26 G26 J26">
    <cfRule type="top10" dxfId="79" priority="447" rank="1"/>
  </conditionalFormatting>
  <conditionalFormatting sqref="D29 G29 J29">
    <cfRule type="top10" dxfId="78" priority="450" rank="1"/>
  </conditionalFormatting>
  <conditionalFormatting sqref="D30 G30 J30">
    <cfRule type="top10" dxfId="77" priority="453" rank="1"/>
  </conditionalFormatting>
  <conditionalFormatting sqref="D58 G58 J58">
    <cfRule type="top10" dxfId="76" priority="456" rank="1"/>
  </conditionalFormatting>
  <conditionalFormatting sqref="D59 G59 J59">
    <cfRule type="top10" dxfId="75" priority="459" rank="1"/>
  </conditionalFormatting>
  <conditionalFormatting sqref="D62 G62 J62">
    <cfRule type="top10" dxfId="74" priority="462" rank="1"/>
  </conditionalFormatting>
  <conditionalFormatting sqref="D63 G63 J63">
    <cfRule type="top10" dxfId="73" priority="465" rank="1"/>
  </conditionalFormatting>
  <printOptions horizontalCentered="1" verticalCentered="1"/>
  <pageMargins left="0" right="0" top="0" bottom="0" header="0" footer="0"/>
  <pageSetup paperSize="9" scale="62" orientation="landscape" r:id="rId1"/>
  <headerFooter>
    <oddFooter>&amp;L_x000D_&amp;1#&amp;"Calibri"&amp;8&amp;K008000 Public</oddFoot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K64"/>
  <sheetViews>
    <sheetView showGridLines="0" zoomScale="75" zoomScaleNormal="75" workbookViewId="0">
      <selection activeCell="O85" sqref="O85"/>
    </sheetView>
  </sheetViews>
  <sheetFormatPr defaultRowHeight="14.4" x14ac:dyDescent="0.3"/>
  <cols>
    <col min="1" max="1" width="60.77734375" bestFit="1" customWidth="1"/>
    <col min="2" max="3" width="11.77734375" bestFit="1" customWidth="1"/>
    <col min="4" max="4" width="13.77734375" customWidth="1"/>
    <col min="5" max="7" width="13.5546875" customWidth="1"/>
    <col min="8" max="8" width="14" customWidth="1"/>
    <col min="9" max="9" width="13.21875" customWidth="1"/>
    <col min="10" max="10" width="12.44140625" customWidth="1"/>
  </cols>
  <sheetData>
    <row r="1" spans="1:11" ht="15" customHeight="1" x14ac:dyDescent="0.3">
      <c r="A1" s="205" t="s">
        <v>25</v>
      </c>
      <c r="B1" s="205"/>
      <c r="C1" s="205"/>
      <c r="D1" s="205"/>
      <c r="E1" s="205"/>
      <c r="F1" s="205"/>
      <c r="G1" s="205"/>
      <c r="H1" s="5"/>
      <c r="I1" s="5"/>
      <c r="J1" s="5"/>
      <c r="K1" s="5"/>
    </row>
    <row r="2" spans="1:11" x14ac:dyDescent="0.3">
      <c r="A2" s="205"/>
      <c r="B2" s="205"/>
      <c r="C2" s="205"/>
      <c r="D2" s="205"/>
      <c r="E2" s="205"/>
      <c r="F2" s="205"/>
      <c r="G2" s="205"/>
      <c r="H2" s="5"/>
      <c r="I2" s="5"/>
      <c r="J2" s="5"/>
      <c r="K2" s="5"/>
    </row>
    <row r="3" spans="1:11" x14ac:dyDescent="0.3">
      <c r="A3" s="205"/>
      <c r="B3" s="205"/>
      <c r="C3" s="205"/>
      <c r="D3" s="205"/>
      <c r="E3" s="205"/>
      <c r="F3" s="205"/>
      <c r="G3" s="205"/>
      <c r="H3" s="5"/>
      <c r="I3" s="5"/>
      <c r="J3" s="5"/>
      <c r="K3" s="5"/>
    </row>
    <row r="4" spans="1:11" x14ac:dyDescent="0.3">
      <c r="A4" s="75" t="s">
        <v>153</v>
      </c>
      <c r="B4" s="69"/>
      <c r="C4" s="10"/>
      <c r="D4" t="s">
        <v>95</v>
      </c>
      <c r="E4" s="69"/>
      <c r="F4" s="69"/>
      <c r="G4" s="69"/>
      <c r="H4" s="5"/>
      <c r="I4" s="5"/>
      <c r="J4" s="5"/>
      <c r="K4" s="5"/>
    </row>
    <row r="5" spans="1:11" ht="16.05" customHeight="1" x14ac:dyDescent="0.3">
      <c r="A5" s="74" t="s">
        <v>156</v>
      </c>
      <c r="B5" s="49"/>
      <c r="C5" s="11"/>
      <c r="D5" t="s">
        <v>96</v>
      </c>
    </row>
    <row r="6" spans="1:11" ht="15" customHeight="1" x14ac:dyDescent="0.3">
      <c r="A6" s="74" t="s">
        <v>191</v>
      </c>
      <c r="B6" s="72"/>
      <c r="C6" s="40"/>
      <c r="D6" t="s">
        <v>97</v>
      </c>
    </row>
    <row r="7" spans="1:11" ht="15" customHeight="1" x14ac:dyDescent="0.3">
      <c r="A7" s="74" t="s">
        <v>190</v>
      </c>
      <c r="B7" s="72"/>
    </row>
    <row r="8" spans="1:11" s="73" customFormat="1" ht="14.55" customHeight="1" thickBot="1" x14ac:dyDescent="0.35">
      <c r="A8" s="74" t="s">
        <v>155</v>
      </c>
      <c r="B8" s="49"/>
      <c r="C8" s="49"/>
      <c r="D8" s="49"/>
    </row>
    <row r="9" spans="1:11" ht="15" thickBot="1" x14ac:dyDescent="0.35">
      <c r="A9" s="6" t="s">
        <v>26</v>
      </c>
      <c r="B9" s="260" t="s">
        <v>118</v>
      </c>
      <c r="C9" s="221"/>
      <c r="D9" s="221"/>
      <c r="E9" s="260" t="s">
        <v>118</v>
      </c>
      <c r="F9" s="221"/>
      <c r="G9" s="261"/>
      <c r="H9" s="260" t="s">
        <v>10</v>
      </c>
      <c r="I9" s="221"/>
      <c r="J9" s="261"/>
    </row>
    <row r="10" spans="1:11" x14ac:dyDescent="0.3">
      <c r="A10" s="7" t="s">
        <v>7</v>
      </c>
      <c r="B10" s="344" t="s">
        <v>119</v>
      </c>
      <c r="C10" s="332"/>
      <c r="D10" s="332"/>
      <c r="E10" s="361" t="s">
        <v>119</v>
      </c>
      <c r="F10" s="356"/>
      <c r="G10" s="357"/>
      <c r="H10" s="355" t="s">
        <v>58</v>
      </c>
      <c r="I10" s="356"/>
      <c r="J10" s="357"/>
    </row>
    <row r="11" spans="1:11" x14ac:dyDescent="0.3">
      <c r="A11" s="4" t="s">
        <v>30</v>
      </c>
      <c r="B11" s="211" t="s">
        <v>33</v>
      </c>
      <c r="C11" s="212"/>
      <c r="D11" s="212"/>
      <c r="E11" s="334" t="s">
        <v>33</v>
      </c>
      <c r="F11" s="212"/>
      <c r="G11" s="213"/>
      <c r="H11" s="273" t="s">
        <v>33</v>
      </c>
      <c r="I11" s="273"/>
      <c r="J11" s="273"/>
    </row>
    <row r="12" spans="1:11" x14ac:dyDescent="0.3">
      <c r="A12" s="4" t="s">
        <v>31</v>
      </c>
      <c r="B12" s="211" t="s">
        <v>34</v>
      </c>
      <c r="C12" s="212"/>
      <c r="D12" s="212"/>
      <c r="E12" s="334" t="s">
        <v>34</v>
      </c>
      <c r="F12" s="212"/>
      <c r="G12" s="213"/>
      <c r="H12" s="273" t="s">
        <v>33</v>
      </c>
      <c r="I12" s="273"/>
      <c r="J12" s="273"/>
    </row>
    <row r="13" spans="1:11" x14ac:dyDescent="0.3">
      <c r="A13" s="4" t="s">
        <v>101</v>
      </c>
      <c r="B13" s="354" t="s">
        <v>103</v>
      </c>
      <c r="C13" s="275"/>
      <c r="D13" s="275"/>
      <c r="E13" s="336" t="s">
        <v>103</v>
      </c>
      <c r="F13" s="275"/>
      <c r="G13" s="276"/>
      <c r="H13" s="211" t="s">
        <v>102</v>
      </c>
      <c r="I13" s="212"/>
      <c r="J13" s="213"/>
    </row>
    <row r="14" spans="1:11" x14ac:dyDescent="0.3">
      <c r="A14" s="4" t="s">
        <v>75</v>
      </c>
      <c r="B14" s="211">
        <v>86</v>
      </c>
      <c r="C14" s="212"/>
      <c r="D14" s="212"/>
      <c r="E14" s="334">
        <v>86</v>
      </c>
      <c r="F14" s="212"/>
      <c r="G14" s="213"/>
      <c r="H14" s="211">
        <v>85</v>
      </c>
      <c r="I14" s="212"/>
      <c r="J14" s="213"/>
    </row>
    <row r="15" spans="1:11" x14ac:dyDescent="0.3">
      <c r="A15" s="4" t="s">
        <v>9</v>
      </c>
      <c r="B15" s="354">
        <v>5</v>
      </c>
      <c r="C15" s="275"/>
      <c r="D15" s="275"/>
      <c r="E15" s="334">
        <v>1</v>
      </c>
      <c r="F15" s="212"/>
      <c r="G15" s="213"/>
      <c r="H15" s="211">
        <v>1</v>
      </c>
      <c r="I15" s="212"/>
      <c r="J15" s="213"/>
    </row>
    <row r="16" spans="1:11" x14ac:dyDescent="0.3">
      <c r="A16" s="4" t="s">
        <v>175</v>
      </c>
      <c r="B16" s="235">
        <v>86033.65</v>
      </c>
      <c r="C16" s="212"/>
      <c r="D16" s="212"/>
      <c r="E16" s="337">
        <v>378650.65</v>
      </c>
      <c r="F16" s="212"/>
      <c r="G16" s="213"/>
      <c r="H16" s="235">
        <v>383894</v>
      </c>
      <c r="I16" s="236"/>
      <c r="J16" s="305"/>
    </row>
    <row r="17" spans="1:10" x14ac:dyDescent="0.3">
      <c r="A17" s="4" t="s">
        <v>130</v>
      </c>
      <c r="B17" s="235">
        <f>B16*B15</f>
        <v>430168.25</v>
      </c>
      <c r="C17" s="212"/>
      <c r="D17" s="212"/>
      <c r="E17" s="337">
        <f>E16*E15</f>
        <v>378650.65</v>
      </c>
      <c r="F17" s="212"/>
      <c r="G17" s="213"/>
      <c r="H17" s="235">
        <v>383894</v>
      </c>
      <c r="I17" s="236"/>
      <c r="J17" s="305"/>
    </row>
    <row r="18" spans="1:10" x14ac:dyDescent="0.3">
      <c r="A18" s="4" t="s">
        <v>32</v>
      </c>
      <c r="B18" s="235">
        <v>924000</v>
      </c>
      <c r="C18" s="212"/>
      <c r="D18" s="212"/>
      <c r="E18" s="337">
        <v>924000</v>
      </c>
      <c r="F18" s="212"/>
      <c r="G18" s="213"/>
      <c r="H18" s="235">
        <v>1000000</v>
      </c>
      <c r="I18" s="236"/>
      <c r="J18" s="213"/>
    </row>
    <row r="19" spans="1:10" x14ac:dyDescent="0.3">
      <c r="A19" s="4" t="s">
        <v>36</v>
      </c>
      <c r="B19" s="235">
        <v>21508</v>
      </c>
      <c r="C19" s="212"/>
      <c r="D19" s="212"/>
      <c r="E19" s="337">
        <v>302920.52</v>
      </c>
      <c r="F19" s="212"/>
      <c r="G19" s="213"/>
      <c r="H19" s="235">
        <v>307115</v>
      </c>
      <c r="I19" s="236"/>
      <c r="J19" s="213"/>
    </row>
    <row r="20" spans="1:10" x14ac:dyDescent="0.3">
      <c r="A20" s="4" t="s">
        <v>133</v>
      </c>
      <c r="B20" s="263">
        <f>B19/B16</f>
        <v>0.24999520536441266</v>
      </c>
      <c r="C20" s="280"/>
      <c r="D20" s="280"/>
      <c r="E20" s="338">
        <f>E19/E16</f>
        <v>0.8</v>
      </c>
      <c r="F20" s="280"/>
      <c r="G20" s="281"/>
      <c r="H20" s="263">
        <f>H19/H17</f>
        <v>0.79999947902285529</v>
      </c>
      <c r="I20" s="280"/>
      <c r="J20" s="281"/>
    </row>
    <row r="21" spans="1:10" x14ac:dyDescent="0.3">
      <c r="A21" s="4" t="s">
        <v>172</v>
      </c>
      <c r="B21" s="235">
        <v>3003000</v>
      </c>
      <c r="C21" s="212"/>
      <c r="D21" s="212"/>
      <c r="E21" s="337">
        <v>3003000</v>
      </c>
      <c r="F21" s="212"/>
      <c r="G21" s="213"/>
      <c r="H21" s="235">
        <v>3000000</v>
      </c>
      <c r="I21" s="236"/>
      <c r="J21" s="213"/>
    </row>
    <row r="22" spans="1:10" x14ac:dyDescent="0.3">
      <c r="A22" s="4" t="s">
        <v>173</v>
      </c>
      <c r="B22" s="339">
        <f>B21/B17</f>
        <v>6.9809894151881267</v>
      </c>
      <c r="C22" s="340"/>
      <c r="D22" s="340"/>
      <c r="E22" s="335">
        <f>E21/E17</f>
        <v>7.9307931994834808</v>
      </c>
      <c r="F22" s="227"/>
      <c r="G22" s="228"/>
      <c r="H22" s="264">
        <f>H21/H17</f>
        <v>7.8146571709899089</v>
      </c>
      <c r="I22" s="265"/>
      <c r="J22" s="266"/>
    </row>
    <row r="23" spans="1:10" x14ac:dyDescent="0.3">
      <c r="A23" s="8" t="s">
        <v>68</v>
      </c>
      <c r="B23" s="9" t="s">
        <v>80</v>
      </c>
      <c r="C23" s="9" t="s">
        <v>81</v>
      </c>
      <c r="D23" s="80" t="s">
        <v>82</v>
      </c>
      <c r="E23" s="84" t="s">
        <v>80</v>
      </c>
      <c r="F23" s="9" t="s">
        <v>81</v>
      </c>
      <c r="G23" s="9" t="s">
        <v>82</v>
      </c>
      <c r="H23" s="9" t="s">
        <v>77</v>
      </c>
      <c r="I23" s="9" t="s">
        <v>78</v>
      </c>
      <c r="J23" s="9" t="s">
        <v>79</v>
      </c>
    </row>
    <row r="24" spans="1:10" x14ac:dyDescent="0.3">
      <c r="A24" s="4" t="s">
        <v>41</v>
      </c>
      <c r="B24" s="21">
        <v>3003000</v>
      </c>
      <c r="C24" s="21">
        <v>3003000</v>
      </c>
      <c r="D24" s="90">
        <v>1801800</v>
      </c>
      <c r="E24" s="21">
        <v>3003000</v>
      </c>
      <c r="F24" s="21">
        <v>3003000</v>
      </c>
      <c r="G24" s="90">
        <v>1801800</v>
      </c>
      <c r="H24" s="21">
        <v>3000000</v>
      </c>
      <c r="I24" s="21">
        <v>3000000</v>
      </c>
      <c r="J24" s="21">
        <v>1000000</v>
      </c>
    </row>
    <row r="25" spans="1:10" ht="15" thickBot="1" x14ac:dyDescent="0.35">
      <c r="A25" s="37" t="s">
        <v>27</v>
      </c>
      <c r="B25" s="21">
        <v>3003000</v>
      </c>
      <c r="C25" s="36">
        <v>3303038</v>
      </c>
      <c r="D25" s="91">
        <v>4765890</v>
      </c>
      <c r="E25" s="21">
        <v>3003000</v>
      </c>
      <c r="F25" s="36">
        <v>3303038</v>
      </c>
      <c r="G25" s="91">
        <v>4765890</v>
      </c>
      <c r="H25" s="36">
        <v>3000000</v>
      </c>
      <c r="I25" s="36">
        <v>3000000</v>
      </c>
      <c r="J25" s="22">
        <v>4166384</v>
      </c>
    </row>
    <row r="26" spans="1:10" ht="15" thickBot="1" x14ac:dyDescent="0.35">
      <c r="A26" s="39" t="s">
        <v>126</v>
      </c>
      <c r="B26" s="17">
        <f>B24/B17</f>
        <v>6.9809894151881267</v>
      </c>
      <c r="C26" s="17">
        <f>C24/B17</f>
        <v>6.9809894151881267</v>
      </c>
      <c r="D26" s="17">
        <f>D24/B17</f>
        <v>4.1885936491128763</v>
      </c>
      <c r="E26" s="18">
        <f>E24/E17</f>
        <v>7.9307931994834808</v>
      </c>
      <c r="F26" s="18">
        <f>F24/E17</f>
        <v>7.9307931994834808</v>
      </c>
      <c r="G26" s="18">
        <f>G24/E17</f>
        <v>4.7584759196900883</v>
      </c>
      <c r="H26" s="18">
        <f>H24/H17</f>
        <v>7.8146571709899089</v>
      </c>
      <c r="I26" s="18">
        <f>I24/H17</f>
        <v>7.8146571709899089</v>
      </c>
      <c r="J26" s="18">
        <f>J24/H17</f>
        <v>2.604885723663303</v>
      </c>
    </row>
    <row r="27" spans="1:10" ht="15" thickBot="1" x14ac:dyDescent="0.35">
      <c r="A27" s="39" t="s">
        <v>127</v>
      </c>
      <c r="B27" s="17">
        <f>B25/B17</f>
        <v>6.9809894151881267</v>
      </c>
      <c r="C27" s="17">
        <f>C25/B17</f>
        <v>7.678479292695358</v>
      </c>
      <c r="D27" s="17">
        <f>D25/B17</f>
        <v>11.079130084565749</v>
      </c>
      <c r="E27" s="18">
        <f>E25/E17</f>
        <v>7.9307931994834808</v>
      </c>
      <c r="F27" s="18">
        <f>F25/E17</f>
        <v>8.7231805887564171</v>
      </c>
      <c r="G27" s="18">
        <f>G25/E17</f>
        <v>12.586509491004438</v>
      </c>
      <c r="H27" s="18">
        <f>H25/H17</f>
        <v>7.8146571709899089</v>
      </c>
      <c r="I27" s="18">
        <f>I25/H17</f>
        <v>7.8146571709899089</v>
      </c>
      <c r="J27" s="18">
        <f>J25/H17</f>
        <v>10.852954200899207</v>
      </c>
    </row>
    <row r="28" spans="1:10" x14ac:dyDescent="0.3">
      <c r="A28" s="38" t="s">
        <v>28</v>
      </c>
      <c r="B28" s="20">
        <v>430168</v>
      </c>
      <c r="C28" s="20">
        <v>430168</v>
      </c>
      <c r="D28" s="20">
        <v>430168</v>
      </c>
      <c r="E28" s="86">
        <v>340785</v>
      </c>
      <c r="F28" s="20">
        <v>386223</v>
      </c>
      <c r="G28" s="20">
        <v>401369</v>
      </c>
      <c r="H28" s="20">
        <v>383894</v>
      </c>
      <c r="I28" s="20">
        <v>468424</v>
      </c>
      <c r="J28" s="20">
        <v>571566</v>
      </c>
    </row>
    <row r="29" spans="1:10" ht="15" thickBot="1" x14ac:dyDescent="0.35">
      <c r="A29" s="37" t="s">
        <v>29</v>
      </c>
      <c r="B29" s="36">
        <v>607844</v>
      </c>
      <c r="C29" s="36">
        <v>1526905</v>
      </c>
      <c r="D29" s="91">
        <v>3073388</v>
      </c>
      <c r="E29" s="87">
        <v>418005</v>
      </c>
      <c r="F29" s="36">
        <v>1208775</v>
      </c>
      <c r="G29" s="36">
        <v>3044589</v>
      </c>
      <c r="H29" s="22">
        <v>504775</v>
      </c>
      <c r="I29" s="22">
        <v>1161762</v>
      </c>
      <c r="J29" s="22">
        <v>2588441</v>
      </c>
    </row>
    <row r="30" spans="1:10" ht="15" thickBot="1" x14ac:dyDescent="0.35">
      <c r="A30" s="39" t="s">
        <v>128</v>
      </c>
      <c r="B30" s="17">
        <f>B28/B17</f>
        <v>0.99999941883205001</v>
      </c>
      <c r="C30" s="17">
        <f>C28/B17</f>
        <v>0.99999941883205001</v>
      </c>
      <c r="D30" s="17">
        <f>D28/B17</f>
        <v>0.99999941883205001</v>
      </c>
      <c r="E30" s="18">
        <f>E28/E17</f>
        <v>0.89999845504028575</v>
      </c>
      <c r="F30" s="18">
        <f>F28/E17</f>
        <v>1.0199982490456572</v>
      </c>
      <c r="G30" s="18">
        <f>G28/E17</f>
        <v>1.059998180380781</v>
      </c>
      <c r="H30" s="18">
        <f>H28/H17</f>
        <v>1</v>
      </c>
      <c r="I30" s="18">
        <f>I28/H17</f>
        <v>1.2201909902212591</v>
      </c>
      <c r="J30" s="18">
        <f>J28/H17</f>
        <v>1.4888641135313394</v>
      </c>
    </row>
    <row r="31" spans="1:10" ht="15" thickBot="1" x14ac:dyDescent="0.35">
      <c r="A31" s="39" t="s">
        <v>129</v>
      </c>
      <c r="B31" s="17">
        <f>B29/B17</f>
        <v>1.4130378055563142</v>
      </c>
      <c r="C31" s="17">
        <f>C29/B17</f>
        <v>3.5495529946712709</v>
      </c>
      <c r="D31" s="17">
        <f>D29/B17</f>
        <v>7.1446184138415605</v>
      </c>
      <c r="E31" s="18">
        <f>E29/E17</f>
        <v>1.1039331373127181</v>
      </c>
      <c r="F31" s="18">
        <f>F29/E17</f>
        <v>3.1923225273745071</v>
      </c>
      <c r="G31" s="18">
        <f>G29/E17</f>
        <v>8.0406279508565479</v>
      </c>
      <c r="H31" s="18">
        <f>H29/H17</f>
        <v>1.3148811911621436</v>
      </c>
      <c r="I31" s="18">
        <f>I29/H17</f>
        <v>3.026257248094526</v>
      </c>
      <c r="J31" s="18">
        <f>J29/H17</f>
        <v>6.7425930074447633</v>
      </c>
    </row>
    <row r="32" spans="1:10" ht="15" thickBot="1" x14ac:dyDescent="0.35">
      <c r="A32" s="39" t="s">
        <v>107</v>
      </c>
      <c r="B32" s="341" t="s">
        <v>132</v>
      </c>
      <c r="C32" s="342"/>
      <c r="D32" s="342"/>
      <c r="E32" s="329" t="s">
        <v>174</v>
      </c>
      <c r="F32" s="209"/>
      <c r="G32" s="330"/>
      <c r="H32" s="358" t="s">
        <v>71</v>
      </c>
      <c r="I32" s="359"/>
      <c r="J32" s="360"/>
    </row>
    <row r="33" spans="1:10" ht="15" thickBot="1" x14ac:dyDescent="0.35">
      <c r="A33" s="39" t="s">
        <v>76</v>
      </c>
      <c r="B33" s="343">
        <v>3.39E-2</v>
      </c>
      <c r="C33" s="209"/>
      <c r="D33" s="209"/>
      <c r="E33" s="208">
        <v>2.9399999999999999E-2</v>
      </c>
      <c r="F33" s="209"/>
      <c r="G33" s="330"/>
      <c r="H33" s="256">
        <v>2.8000000000000001E-2</v>
      </c>
      <c r="I33" s="257"/>
      <c r="J33" s="258"/>
    </row>
    <row r="35" spans="1:10" ht="15" customHeight="1" x14ac:dyDescent="0.3">
      <c r="A35" s="74" t="s">
        <v>152</v>
      </c>
      <c r="B35" s="49"/>
      <c r="C35" s="10"/>
      <c r="D35" t="s">
        <v>95</v>
      </c>
      <c r="E35" s="49"/>
    </row>
    <row r="36" spans="1:10" ht="13.5" customHeight="1" x14ac:dyDescent="0.3">
      <c r="A36" s="74" t="s">
        <v>154</v>
      </c>
      <c r="B36" s="49"/>
      <c r="C36" s="11"/>
      <c r="D36" t="s">
        <v>96</v>
      </c>
      <c r="E36" s="49"/>
    </row>
    <row r="37" spans="1:10" ht="13.5" customHeight="1" x14ac:dyDescent="0.3">
      <c r="A37" s="74" t="s">
        <v>191</v>
      </c>
      <c r="B37" s="49"/>
      <c r="C37" s="40"/>
      <c r="D37" t="s">
        <v>97</v>
      </c>
      <c r="E37" s="49"/>
    </row>
    <row r="38" spans="1:10" ht="13.5" customHeight="1" x14ac:dyDescent="0.3">
      <c r="A38" s="74" t="s">
        <v>190</v>
      </c>
      <c r="B38" s="49"/>
      <c r="C38" s="49"/>
      <c r="D38" s="49"/>
      <c r="E38" s="49"/>
      <c r="F38" s="49"/>
      <c r="G38" s="49"/>
    </row>
    <row r="39" spans="1:10" ht="13.5" customHeight="1" thickBot="1" x14ac:dyDescent="0.35">
      <c r="A39" s="74" t="s">
        <v>155</v>
      </c>
      <c r="B39" s="49"/>
      <c r="C39" s="49"/>
      <c r="D39" s="49"/>
      <c r="E39" s="49"/>
      <c r="F39" s="49"/>
      <c r="G39" s="49"/>
    </row>
    <row r="40" spans="1:10" ht="15" thickBot="1" x14ac:dyDescent="0.35">
      <c r="A40" s="6" t="s">
        <v>26</v>
      </c>
      <c r="B40" s="260" t="s">
        <v>118</v>
      </c>
      <c r="C40" s="221"/>
      <c r="D40" s="221"/>
      <c r="E40" s="260" t="s">
        <v>118</v>
      </c>
      <c r="F40" s="221"/>
      <c r="G40" s="261"/>
      <c r="H40" s="260" t="s">
        <v>10</v>
      </c>
      <c r="I40" s="221"/>
      <c r="J40" s="261"/>
    </row>
    <row r="41" spans="1:10" x14ac:dyDescent="0.3">
      <c r="A41" s="7" t="s">
        <v>7</v>
      </c>
      <c r="B41" s="344" t="s">
        <v>119</v>
      </c>
      <c r="C41" s="332"/>
      <c r="D41" s="332"/>
      <c r="E41" s="331" t="s">
        <v>119</v>
      </c>
      <c r="F41" s="332"/>
      <c r="G41" s="333"/>
      <c r="H41" s="355" t="s">
        <v>58</v>
      </c>
      <c r="I41" s="356"/>
      <c r="J41" s="357"/>
    </row>
    <row r="42" spans="1:10" x14ac:dyDescent="0.3">
      <c r="A42" s="4" t="s">
        <v>30</v>
      </c>
      <c r="B42" s="211" t="s">
        <v>33</v>
      </c>
      <c r="C42" s="212"/>
      <c r="D42" s="212"/>
      <c r="E42" s="334" t="s">
        <v>33</v>
      </c>
      <c r="F42" s="212"/>
      <c r="G42" s="213"/>
      <c r="H42" s="273" t="s">
        <v>33</v>
      </c>
      <c r="I42" s="273"/>
      <c r="J42" s="273"/>
    </row>
    <row r="43" spans="1:10" x14ac:dyDescent="0.3">
      <c r="A43" s="4" t="s">
        <v>31</v>
      </c>
      <c r="B43" s="211" t="s">
        <v>34</v>
      </c>
      <c r="C43" s="212"/>
      <c r="D43" s="212"/>
      <c r="E43" s="334" t="s">
        <v>34</v>
      </c>
      <c r="F43" s="212"/>
      <c r="G43" s="213"/>
      <c r="H43" s="273" t="s">
        <v>33</v>
      </c>
      <c r="I43" s="273"/>
      <c r="J43" s="273"/>
    </row>
    <row r="44" spans="1:10" x14ac:dyDescent="0.3">
      <c r="A44" s="4" t="s">
        <v>101</v>
      </c>
      <c r="B44" s="354" t="s">
        <v>103</v>
      </c>
      <c r="C44" s="275"/>
      <c r="D44" s="275"/>
      <c r="E44" s="336" t="s">
        <v>103</v>
      </c>
      <c r="F44" s="275"/>
      <c r="G44" s="276"/>
      <c r="H44" s="211" t="s">
        <v>102</v>
      </c>
      <c r="I44" s="212"/>
      <c r="J44" s="213"/>
    </row>
    <row r="45" spans="1:10" x14ac:dyDescent="0.3">
      <c r="A45" s="4" t="s">
        <v>75</v>
      </c>
      <c r="B45" s="211">
        <v>86</v>
      </c>
      <c r="C45" s="212"/>
      <c r="D45" s="212"/>
      <c r="E45" s="334">
        <v>86</v>
      </c>
      <c r="F45" s="212"/>
      <c r="G45" s="213"/>
      <c r="H45" s="211">
        <v>85</v>
      </c>
      <c r="I45" s="212"/>
      <c r="J45" s="213"/>
    </row>
    <row r="46" spans="1:10" x14ac:dyDescent="0.3">
      <c r="A46" s="4" t="s">
        <v>9</v>
      </c>
      <c r="B46" s="282">
        <v>5</v>
      </c>
      <c r="C46" s="279"/>
      <c r="D46" s="279"/>
      <c r="E46" s="334">
        <v>1</v>
      </c>
      <c r="F46" s="212"/>
      <c r="G46" s="213"/>
      <c r="H46" s="211">
        <v>1</v>
      </c>
      <c r="I46" s="212"/>
      <c r="J46" s="213"/>
    </row>
    <row r="47" spans="1:10" x14ac:dyDescent="0.3">
      <c r="A47" s="4" t="s">
        <v>175</v>
      </c>
      <c r="B47" s="214">
        <v>79175.75</v>
      </c>
      <c r="C47" s="215"/>
      <c r="D47" s="215"/>
      <c r="E47" s="348">
        <v>341441.1</v>
      </c>
      <c r="F47" s="215"/>
      <c r="G47" s="216"/>
      <c r="H47" s="235">
        <v>342706</v>
      </c>
      <c r="I47" s="236"/>
      <c r="J47" s="305"/>
    </row>
    <row r="48" spans="1:10" x14ac:dyDescent="0.3">
      <c r="A48" s="4" t="s">
        <v>130</v>
      </c>
      <c r="B48" s="214">
        <f>B47*5</f>
        <v>395878.75</v>
      </c>
      <c r="C48" s="215"/>
      <c r="D48" s="215"/>
      <c r="E48" s="348">
        <f>E47*E46</f>
        <v>341441.1</v>
      </c>
      <c r="F48" s="215"/>
      <c r="G48" s="216"/>
      <c r="H48" s="235">
        <v>342706</v>
      </c>
      <c r="I48" s="236"/>
      <c r="J48" s="305"/>
    </row>
    <row r="49" spans="1:10" x14ac:dyDescent="0.3">
      <c r="A49" s="4" t="s">
        <v>32</v>
      </c>
      <c r="B49" s="214">
        <v>924000</v>
      </c>
      <c r="C49" s="215"/>
      <c r="D49" s="215"/>
      <c r="E49" s="348">
        <v>924000</v>
      </c>
      <c r="F49" s="215"/>
      <c r="G49" s="216"/>
      <c r="H49" s="235">
        <v>1000000</v>
      </c>
      <c r="I49" s="236"/>
      <c r="J49" s="213"/>
    </row>
    <row r="50" spans="1:10" x14ac:dyDescent="0.3">
      <c r="A50" s="4" t="s">
        <v>36</v>
      </c>
      <c r="B50" s="214">
        <v>19793</v>
      </c>
      <c r="C50" s="215"/>
      <c r="D50" s="215"/>
      <c r="E50" s="348">
        <v>273152.88</v>
      </c>
      <c r="F50" s="215"/>
      <c r="G50" s="216"/>
      <c r="H50" s="235">
        <v>274165</v>
      </c>
      <c r="I50" s="236"/>
      <c r="J50" s="213"/>
    </row>
    <row r="51" spans="1:10" x14ac:dyDescent="0.3">
      <c r="A51" s="4" t="s">
        <v>133</v>
      </c>
      <c r="B51" s="263">
        <f>B50/B47</f>
        <v>0.24998815925330672</v>
      </c>
      <c r="C51" s="280"/>
      <c r="D51" s="280"/>
      <c r="E51" s="349">
        <f>E50/E47</f>
        <v>0.8</v>
      </c>
      <c r="F51" s="283"/>
      <c r="G51" s="284"/>
      <c r="H51" s="274">
        <f>H50/H48</f>
        <v>0.80000058359059956</v>
      </c>
      <c r="I51" s="283"/>
      <c r="J51" s="284"/>
    </row>
    <row r="52" spans="1:10" x14ac:dyDescent="0.3">
      <c r="A52" s="4" t="s">
        <v>172</v>
      </c>
      <c r="B52" s="214">
        <v>3003000</v>
      </c>
      <c r="C52" s="215"/>
      <c r="D52" s="215"/>
      <c r="E52" s="348">
        <v>3003000</v>
      </c>
      <c r="F52" s="215"/>
      <c r="G52" s="216"/>
      <c r="H52" s="235">
        <v>3000000</v>
      </c>
      <c r="I52" s="236"/>
      <c r="J52" s="213"/>
    </row>
    <row r="53" spans="1:10" x14ac:dyDescent="0.3">
      <c r="A53" s="4" t="s">
        <v>173</v>
      </c>
      <c r="B53" s="339">
        <f>B52/B48</f>
        <v>7.5856559615791452</v>
      </c>
      <c r="C53" s="340"/>
      <c r="D53" s="340"/>
      <c r="E53" s="335">
        <f>E52/E48</f>
        <v>8.7950747581354456</v>
      </c>
      <c r="F53" s="227"/>
      <c r="G53" s="228"/>
      <c r="H53" s="264">
        <f>H52/H48</f>
        <v>8.7538589928393442</v>
      </c>
      <c r="I53" s="265"/>
      <c r="J53" s="266"/>
    </row>
    <row r="54" spans="1:10" x14ac:dyDescent="0.3">
      <c r="A54" s="8" t="s">
        <v>68</v>
      </c>
      <c r="B54" s="9" t="s">
        <v>80</v>
      </c>
      <c r="C54" s="9" t="s">
        <v>81</v>
      </c>
      <c r="D54" s="80" t="s">
        <v>82</v>
      </c>
      <c r="E54" s="84" t="s">
        <v>80</v>
      </c>
      <c r="F54" s="9" t="s">
        <v>81</v>
      </c>
      <c r="G54" s="9" t="s">
        <v>82</v>
      </c>
      <c r="H54" s="9" t="s">
        <v>77</v>
      </c>
      <c r="I54" s="9" t="s">
        <v>78</v>
      </c>
      <c r="J54" s="9" t="s">
        <v>79</v>
      </c>
    </row>
    <row r="55" spans="1:10" x14ac:dyDescent="0.3">
      <c r="A55" s="4" t="s">
        <v>41</v>
      </c>
      <c r="B55" s="50">
        <v>3003000</v>
      </c>
      <c r="C55" s="50">
        <v>3003000</v>
      </c>
      <c r="D55" s="81">
        <v>1801800</v>
      </c>
      <c r="E55" s="50">
        <v>3003000</v>
      </c>
      <c r="F55" s="50">
        <v>3003000</v>
      </c>
      <c r="G55" s="81">
        <v>1801800</v>
      </c>
      <c r="H55" s="21">
        <v>3000000</v>
      </c>
      <c r="I55" s="21">
        <v>3000000</v>
      </c>
      <c r="J55" s="36">
        <v>1000000</v>
      </c>
    </row>
    <row r="56" spans="1:10" ht="15" thickBot="1" x14ac:dyDescent="0.35">
      <c r="A56" s="37" t="s">
        <v>27</v>
      </c>
      <c r="B56" s="50">
        <v>3003000</v>
      </c>
      <c r="C56" s="51">
        <v>3303038</v>
      </c>
      <c r="D56" s="82">
        <v>4765890</v>
      </c>
      <c r="E56" s="50">
        <v>3003000</v>
      </c>
      <c r="F56" s="51">
        <v>3303038</v>
      </c>
      <c r="G56" s="82">
        <v>4765890</v>
      </c>
      <c r="H56" s="21">
        <v>3000000</v>
      </c>
      <c r="I56" s="21">
        <v>3000000</v>
      </c>
      <c r="J56" s="22">
        <v>4166384</v>
      </c>
    </row>
    <row r="57" spans="1:10" ht="15" thickBot="1" x14ac:dyDescent="0.35">
      <c r="A57" s="39" t="s">
        <v>126</v>
      </c>
      <c r="B57" s="17">
        <f>B55/B48</f>
        <v>7.5856559615791452</v>
      </c>
      <c r="C57" s="17">
        <f>C55/B48</f>
        <v>7.5856559615791452</v>
      </c>
      <c r="D57" s="17">
        <f>D55/B48</f>
        <v>4.5513935769474871</v>
      </c>
      <c r="E57" s="18">
        <f>E55/E48</f>
        <v>8.7950747581354456</v>
      </c>
      <c r="F57" s="98">
        <f>F55/E48</f>
        <v>8.7950747581354456</v>
      </c>
      <c r="G57" s="18">
        <f>G55/E48</f>
        <v>5.2770448548812672</v>
      </c>
      <c r="H57" s="114">
        <f>H55/H48</f>
        <v>8.7538589928393442</v>
      </c>
      <c r="I57" s="18">
        <f>I55/H48</f>
        <v>8.7538589928393442</v>
      </c>
      <c r="J57" s="18">
        <f>J55/H48</f>
        <v>2.9179529976131144</v>
      </c>
    </row>
    <row r="58" spans="1:10" ht="15" thickBot="1" x14ac:dyDescent="0.35">
      <c r="A58" s="39" t="s">
        <v>127</v>
      </c>
      <c r="B58" s="17">
        <f>B56/B48</f>
        <v>7.5856559615791452</v>
      </c>
      <c r="C58" s="17">
        <f>C56/B48</f>
        <v>8.3435597389352161</v>
      </c>
      <c r="D58" s="17">
        <f>D56/B48</f>
        <v>12.038761868375103</v>
      </c>
      <c r="E58" s="18">
        <f>E56/E48</f>
        <v>8.7950747581354456</v>
      </c>
      <c r="F58" s="18">
        <f>F56/E48</f>
        <v>9.6738148980893044</v>
      </c>
      <c r="G58" s="18">
        <f>G56/E48</f>
        <v>13.958161451565147</v>
      </c>
      <c r="H58" s="114">
        <f>H56/H48</f>
        <v>8.7538589928393442</v>
      </c>
      <c r="I58" s="18">
        <f>I56/H48</f>
        <v>8.7538589928393442</v>
      </c>
      <c r="J58" s="18">
        <f>J56/H48</f>
        <v>12.157312682007317</v>
      </c>
    </row>
    <row r="59" spans="1:10" x14ac:dyDescent="0.3">
      <c r="A59" s="38" t="s">
        <v>28</v>
      </c>
      <c r="B59" s="52">
        <v>395878</v>
      </c>
      <c r="C59" s="52">
        <v>395878</v>
      </c>
      <c r="D59" s="52">
        <v>395878</v>
      </c>
      <c r="E59" s="89">
        <v>307296</v>
      </c>
      <c r="F59" s="52">
        <v>348269</v>
      </c>
      <c r="G59" s="52">
        <v>361927</v>
      </c>
      <c r="H59" s="20">
        <v>342706</v>
      </c>
      <c r="I59" s="20">
        <v>418166</v>
      </c>
      <c r="J59" s="20">
        <v>510242</v>
      </c>
    </row>
    <row r="60" spans="1:10" ht="15" thickBot="1" x14ac:dyDescent="0.35">
      <c r="A60" s="37" t="s">
        <v>29</v>
      </c>
      <c r="B60" s="51">
        <v>559887</v>
      </c>
      <c r="C60" s="51">
        <v>1433138</v>
      </c>
      <c r="D60" s="82">
        <v>3008363</v>
      </c>
      <c r="E60" s="88">
        <v>378576</v>
      </c>
      <c r="F60" s="51">
        <v>1126214</v>
      </c>
      <c r="G60" s="51">
        <v>2974412</v>
      </c>
      <c r="H60" s="22">
        <v>463587</v>
      </c>
      <c r="I60" s="22">
        <v>1111505</v>
      </c>
      <c r="J60" s="22">
        <v>2527118</v>
      </c>
    </row>
    <row r="61" spans="1:10" ht="15" thickBot="1" x14ac:dyDescent="0.35">
      <c r="A61" s="39" t="s">
        <v>128</v>
      </c>
      <c r="B61" s="17">
        <f>B59/B48</f>
        <v>0.99999810548052903</v>
      </c>
      <c r="C61" s="17">
        <f>C59/B48</f>
        <v>0.99999810548052903</v>
      </c>
      <c r="D61" s="17">
        <f>D59/B48</f>
        <v>0.99999810548052903</v>
      </c>
      <c r="E61" s="18">
        <f>E59/E48</f>
        <v>0.89999710052480508</v>
      </c>
      <c r="F61" s="18">
        <f>F59/E48</f>
        <v>1.019997299680677</v>
      </c>
      <c r="G61" s="18">
        <f>G59/E48</f>
        <v>1.0599983423202421</v>
      </c>
      <c r="H61" s="18">
        <f>H59/H48</f>
        <v>1</v>
      </c>
      <c r="I61" s="18">
        <f>I59/H48</f>
        <v>1.2201887331998855</v>
      </c>
      <c r="J61" s="18">
        <f>J59/H48</f>
        <v>1.4888621734081107</v>
      </c>
    </row>
    <row r="62" spans="1:10" ht="15" thickBot="1" x14ac:dyDescent="0.35">
      <c r="A62" s="39" t="s">
        <v>129</v>
      </c>
      <c r="B62" s="17">
        <f>B60/B48</f>
        <v>1.4142890973561981</v>
      </c>
      <c r="C62" s="17">
        <f>C60/B48</f>
        <v>3.6201437940278431</v>
      </c>
      <c r="D62" s="17">
        <f>D60/B48</f>
        <v>7.5992030388092315</v>
      </c>
      <c r="E62" s="18">
        <f>E60/E48</f>
        <v>1.108759314564064</v>
      </c>
      <c r="F62" s="18">
        <f>F60/E48</f>
        <v>3.2984136941920585</v>
      </c>
      <c r="G62" s="18">
        <f>G60/E48</f>
        <v>8.7113472865451769</v>
      </c>
      <c r="H62" s="18">
        <f>H60/H48</f>
        <v>1.3527250763044709</v>
      </c>
      <c r="I62" s="18">
        <f>I60/H48</f>
        <v>3.243319346611965</v>
      </c>
      <c r="J62" s="18">
        <f>J60/H48</f>
        <v>7.3740115434220588</v>
      </c>
    </row>
    <row r="63" spans="1:10" ht="15" thickBot="1" x14ac:dyDescent="0.35">
      <c r="A63" s="39" t="s">
        <v>107</v>
      </c>
      <c r="B63" s="350" t="s">
        <v>132</v>
      </c>
      <c r="C63" s="351"/>
      <c r="D63" s="351"/>
      <c r="E63" s="329" t="s">
        <v>174</v>
      </c>
      <c r="F63" s="209"/>
      <c r="G63" s="330"/>
      <c r="H63" s="358" t="s">
        <v>71</v>
      </c>
      <c r="I63" s="359"/>
      <c r="J63" s="360"/>
    </row>
    <row r="64" spans="1:10" ht="15" thickBot="1" x14ac:dyDescent="0.35">
      <c r="A64" s="70" t="s">
        <v>76</v>
      </c>
      <c r="B64" s="352">
        <v>3.44E-2</v>
      </c>
      <c r="C64" s="353"/>
      <c r="D64" s="353"/>
      <c r="E64" s="345">
        <v>3.0300000000000001E-2</v>
      </c>
      <c r="F64" s="346"/>
      <c r="G64" s="347"/>
      <c r="H64" s="256">
        <v>2.98E-2</v>
      </c>
      <c r="I64" s="257"/>
      <c r="J64" s="258"/>
    </row>
  </sheetData>
  <sheetProtection algorithmName="SHA-512" hashValue="XTA0zStZHloGKCfkrgBwDcYRfNGK5kB++i/5KztHZbZaJ/vf/12fQOxrZBW+soYeCMDTrRnCWDTWF09IgWuYlw==" saltValue="8tZU3/r5lwQtPklA5wSNYQ==" spinCount="100000" sheet="1" objects="1" scenarios="1"/>
  <mergeCells count="97">
    <mergeCell ref="A1:G3"/>
    <mergeCell ref="H9:J9"/>
    <mergeCell ref="H19:J19"/>
    <mergeCell ref="H21:J21"/>
    <mergeCell ref="H17:J17"/>
    <mergeCell ref="H18:J18"/>
    <mergeCell ref="H15:J15"/>
    <mergeCell ref="H14:J14"/>
    <mergeCell ref="H20:J20"/>
    <mergeCell ref="H12:J12"/>
    <mergeCell ref="H10:J10"/>
    <mergeCell ref="H11:J11"/>
    <mergeCell ref="B18:D18"/>
    <mergeCell ref="B15:D15"/>
    <mergeCell ref="B16:D16"/>
    <mergeCell ref="B17:D17"/>
    <mergeCell ref="E43:G43"/>
    <mergeCell ref="E44:G44"/>
    <mergeCell ref="B14:D14"/>
    <mergeCell ref="H16:J16"/>
    <mergeCell ref="E9:G9"/>
    <mergeCell ref="E10:G10"/>
    <mergeCell ref="E11:G11"/>
    <mergeCell ref="E12:G12"/>
    <mergeCell ref="H13:J13"/>
    <mergeCell ref="B9:D9"/>
    <mergeCell ref="B10:D10"/>
    <mergeCell ref="B11:D11"/>
    <mergeCell ref="B12:D12"/>
    <mergeCell ref="B13:D13"/>
    <mergeCell ref="H32:J32"/>
    <mergeCell ref="H33:J33"/>
    <mergeCell ref="H63:J63"/>
    <mergeCell ref="H49:J49"/>
    <mergeCell ref="H50:J50"/>
    <mergeCell ref="H52:J52"/>
    <mergeCell ref="H46:J46"/>
    <mergeCell ref="H40:J40"/>
    <mergeCell ref="H41:J41"/>
    <mergeCell ref="H53:J53"/>
    <mergeCell ref="H51:J51"/>
    <mergeCell ref="H48:J48"/>
    <mergeCell ref="H45:J45"/>
    <mergeCell ref="B43:D43"/>
    <mergeCell ref="B44:D44"/>
    <mergeCell ref="B46:D46"/>
    <mergeCell ref="B47:D47"/>
    <mergeCell ref="B48:D48"/>
    <mergeCell ref="E45:G45"/>
    <mergeCell ref="E46:G46"/>
    <mergeCell ref="E47:G47"/>
    <mergeCell ref="E48:G48"/>
    <mergeCell ref="E49:G49"/>
    <mergeCell ref="B63:D63"/>
    <mergeCell ref="B64:D64"/>
    <mergeCell ref="B45:D45"/>
    <mergeCell ref="B51:D51"/>
    <mergeCell ref="B52:D52"/>
    <mergeCell ref="B53:D53"/>
    <mergeCell ref="B49:D49"/>
    <mergeCell ref="B50:D50"/>
    <mergeCell ref="E64:G64"/>
    <mergeCell ref="E50:G50"/>
    <mergeCell ref="E51:G51"/>
    <mergeCell ref="E52:G52"/>
    <mergeCell ref="E53:G53"/>
    <mergeCell ref="E63:G63"/>
    <mergeCell ref="B19:D19"/>
    <mergeCell ref="B20:D20"/>
    <mergeCell ref="B21:D21"/>
    <mergeCell ref="B22:D22"/>
    <mergeCell ref="H64:J64"/>
    <mergeCell ref="H42:J42"/>
    <mergeCell ref="H43:J43"/>
    <mergeCell ref="H44:J44"/>
    <mergeCell ref="B32:D32"/>
    <mergeCell ref="B33:D33"/>
    <mergeCell ref="B40:D40"/>
    <mergeCell ref="B41:D41"/>
    <mergeCell ref="B42:D42"/>
    <mergeCell ref="H47:J47"/>
    <mergeCell ref="H22:J22"/>
    <mergeCell ref="E21:G21"/>
    <mergeCell ref="E22:G22"/>
    <mergeCell ref="E13:G13"/>
    <mergeCell ref="E14:G14"/>
    <mergeCell ref="E15:G15"/>
    <mergeCell ref="E16:G16"/>
    <mergeCell ref="E17:G17"/>
    <mergeCell ref="E19:G19"/>
    <mergeCell ref="E20:G20"/>
    <mergeCell ref="E18:G18"/>
    <mergeCell ref="E32:G32"/>
    <mergeCell ref="E33:G33"/>
    <mergeCell ref="E40:G40"/>
    <mergeCell ref="E41:G41"/>
    <mergeCell ref="E42:G42"/>
  </mergeCells>
  <conditionalFormatting sqref="B26 E26 H26">
    <cfRule type="top10" dxfId="72" priority="466" rank="1"/>
  </conditionalFormatting>
  <conditionalFormatting sqref="B27 E27 H27">
    <cfRule type="top10" dxfId="71" priority="469" rank="1"/>
  </conditionalFormatting>
  <conditionalFormatting sqref="B30 E30 H30">
    <cfRule type="top10" dxfId="70" priority="472" rank="1"/>
  </conditionalFormatting>
  <conditionalFormatting sqref="B31 E31 H31">
    <cfRule type="top10" dxfId="69" priority="475" rank="1"/>
  </conditionalFormatting>
  <conditionalFormatting sqref="B57 E57 H57">
    <cfRule type="top10" dxfId="68" priority="478" rank="1"/>
  </conditionalFormatting>
  <conditionalFormatting sqref="B58 E58 H58">
    <cfRule type="top10" dxfId="67" priority="481" rank="1"/>
  </conditionalFormatting>
  <conditionalFormatting sqref="B61 E61 H61">
    <cfRule type="top10" dxfId="66" priority="484" rank="1"/>
  </conditionalFormatting>
  <conditionalFormatting sqref="B62 E62 H62">
    <cfRule type="top10" dxfId="65" priority="487" rank="1"/>
  </conditionalFormatting>
  <conditionalFormatting sqref="B33:J33">
    <cfRule type="top10" dxfId="64" priority="490" rank="1"/>
  </conditionalFormatting>
  <conditionalFormatting sqref="C26 F26 I26">
    <cfRule type="top10" dxfId="63" priority="491" rank="1"/>
  </conditionalFormatting>
  <conditionalFormatting sqref="C27 F27 I27">
    <cfRule type="top10" dxfId="62" priority="494" rank="1"/>
  </conditionalFormatting>
  <conditionalFormatting sqref="C30 F30 I30">
    <cfRule type="top10" dxfId="61" priority="497" rank="1"/>
  </conditionalFormatting>
  <conditionalFormatting sqref="C31 F31 I31">
    <cfRule type="top10" dxfId="60" priority="500" rank="1"/>
  </conditionalFormatting>
  <conditionalFormatting sqref="C57 F57 I57">
    <cfRule type="top10" dxfId="59" priority="503" rank="1"/>
  </conditionalFormatting>
  <conditionalFormatting sqref="C58 F58 I58">
    <cfRule type="top10" dxfId="58" priority="506" rank="1"/>
  </conditionalFormatting>
  <conditionalFormatting sqref="C61 F61 I61">
    <cfRule type="top10" dxfId="57" priority="509" rank="1"/>
  </conditionalFormatting>
  <conditionalFormatting sqref="C62 F62 I62">
    <cfRule type="top10" dxfId="56" priority="512" rank="1"/>
  </conditionalFormatting>
  <conditionalFormatting sqref="D26 G26 J26">
    <cfRule type="top10" dxfId="55" priority="515" rank="1"/>
  </conditionalFormatting>
  <conditionalFormatting sqref="D27 G27 J27">
    <cfRule type="top10" dxfId="54" priority="518" rank="1"/>
  </conditionalFormatting>
  <conditionalFormatting sqref="D30 G30 J30">
    <cfRule type="top10" dxfId="53" priority="521" rank="1"/>
  </conditionalFormatting>
  <conditionalFormatting sqref="D31 G31 J31">
    <cfRule type="top10" dxfId="52" priority="524" rank="1"/>
  </conditionalFormatting>
  <conditionalFormatting sqref="D57 G57 J57">
    <cfRule type="top10" dxfId="51" priority="527" rank="1"/>
  </conditionalFormatting>
  <conditionalFormatting sqref="D58 G58 J58">
    <cfRule type="top10" dxfId="50" priority="530" rank="1"/>
  </conditionalFormatting>
  <conditionalFormatting sqref="D61 G61 J61">
    <cfRule type="top10" dxfId="49" priority="533" rank="1"/>
  </conditionalFormatting>
  <conditionalFormatting sqref="D62 G62 J62">
    <cfRule type="top10" dxfId="48" priority="536" rank="1"/>
  </conditionalFormatting>
  <printOptions horizontalCentered="1" verticalCentered="1"/>
  <pageMargins left="0" right="0" top="0" bottom="0" header="0" footer="0"/>
  <pageSetup paperSize="9" scale="77" orientation="portrait" horizontalDpi="300" verticalDpi="300" r:id="rId1"/>
  <headerFooter>
    <oddFooter>&amp;L_x000D_&amp;1#&amp;"Calibri"&amp;8&amp;K008000 Public</oddFooter>
  </headerFooter>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pageSetUpPr fitToPage="1"/>
  </sheetPr>
  <dimension ref="A1:L64"/>
  <sheetViews>
    <sheetView showGridLines="0" zoomScale="75" zoomScaleNormal="75" workbookViewId="0">
      <selection activeCell="P31" sqref="P31"/>
    </sheetView>
  </sheetViews>
  <sheetFormatPr defaultRowHeight="14.4" x14ac:dyDescent="0.3"/>
  <cols>
    <col min="1" max="1" width="60.77734375" bestFit="1" customWidth="1"/>
    <col min="2" max="4" width="12" bestFit="1" customWidth="1"/>
    <col min="5" max="7" width="13.5546875" customWidth="1"/>
    <col min="8" max="8" width="14" customWidth="1"/>
    <col min="9" max="9" width="13.21875" customWidth="1"/>
    <col min="10" max="10" width="12.44140625" customWidth="1"/>
  </cols>
  <sheetData>
    <row r="1" spans="1:12" ht="15" customHeight="1" x14ac:dyDescent="0.3">
      <c r="A1" s="205" t="s">
        <v>25</v>
      </c>
      <c r="B1" s="205"/>
      <c r="C1" s="205"/>
      <c r="D1" s="205"/>
      <c r="E1" s="205"/>
      <c r="F1" s="205"/>
      <c r="G1" s="205"/>
      <c r="H1" s="5"/>
      <c r="I1" s="5"/>
      <c r="J1" s="5"/>
      <c r="K1" s="5"/>
      <c r="L1" s="5"/>
    </row>
    <row r="2" spans="1:12" x14ac:dyDescent="0.3">
      <c r="A2" s="205"/>
      <c r="B2" s="205"/>
      <c r="C2" s="205"/>
      <c r="D2" s="205"/>
      <c r="E2" s="205"/>
      <c r="F2" s="205"/>
      <c r="G2" s="205"/>
      <c r="H2" s="5"/>
      <c r="I2" s="5"/>
      <c r="J2" s="5"/>
      <c r="K2" s="5"/>
      <c r="L2" s="5"/>
    </row>
    <row r="3" spans="1:12" x14ac:dyDescent="0.3">
      <c r="A3" s="205"/>
      <c r="B3" s="205"/>
      <c r="C3" s="205"/>
      <c r="D3" s="205"/>
      <c r="E3" s="205"/>
      <c r="F3" s="205"/>
      <c r="G3" s="205"/>
      <c r="H3" s="5"/>
      <c r="I3" s="5"/>
      <c r="J3" s="5"/>
      <c r="K3" s="5"/>
      <c r="L3" s="5"/>
    </row>
    <row r="4" spans="1:12" ht="14.55" customHeight="1" x14ac:dyDescent="0.3">
      <c r="A4" s="74" t="s">
        <v>157</v>
      </c>
      <c r="B4" s="49"/>
      <c r="C4" s="10"/>
      <c r="D4" t="s">
        <v>95</v>
      </c>
    </row>
    <row r="5" spans="1:12" x14ac:dyDescent="0.3">
      <c r="A5" s="74" t="s">
        <v>154</v>
      </c>
      <c r="B5" s="49"/>
      <c r="C5" s="11"/>
      <c r="D5" t="s">
        <v>96</v>
      </c>
    </row>
    <row r="6" spans="1:12" ht="13.5" customHeight="1" x14ac:dyDescent="0.3">
      <c r="A6" s="74" t="s">
        <v>191</v>
      </c>
      <c r="B6" s="49"/>
      <c r="C6" s="40"/>
      <c r="D6" t="s">
        <v>98</v>
      </c>
    </row>
    <row r="7" spans="1:12" ht="13.5" customHeight="1" x14ac:dyDescent="0.3">
      <c r="A7" s="74" t="s">
        <v>204</v>
      </c>
      <c r="B7" s="49"/>
      <c r="C7" s="49"/>
      <c r="D7" s="49"/>
    </row>
    <row r="8" spans="1:12" ht="18" customHeight="1" thickBot="1" x14ac:dyDescent="0.35">
      <c r="A8" s="74" t="s">
        <v>155</v>
      </c>
      <c r="B8" s="49"/>
      <c r="C8" s="49"/>
      <c r="D8" s="49"/>
    </row>
    <row r="9" spans="1:12" ht="15" thickBot="1" x14ac:dyDescent="0.35">
      <c r="A9" s="6" t="s">
        <v>26</v>
      </c>
      <c r="B9" s="260" t="s">
        <v>118</v>
      </c>
      <c r="C9" s="221"/>
      <c r="D9" s="221"/>
      <c r="E9" s="260" t="s">
        <v>118</v>
      </c>
      <c r="F9" s="221"/>
      <c r="G9" s="261"/>
      <c r="H9" s="260" t="s">
        <v>10</v>
      </c>
      <c r="I9" s="221"/>
      <c r="J9" s="261"/>
    </row>
    <row r="10" spans="1:12" x14ac:dyDescent="0.3">
      <c r="A10" s="7" t="s">
        <v>7</v>
      </c>
      <c r="B10" s="344" t="s">
        <v>119</v>
      </c>
      <c r="C10" s="332"/>
      <c r="D10" s="332"/>
      <c r="E10" s="361" t="s">
        <v>119</v>
      </c>
      <c r="F10" s="356"/>
      <c r="G10" s="357"/>
      <c r="H10" s="355" t="s">
        <v>58</v>
      </c>
      <c r="I10" s="356"/>
      <c r="J10" s="357"/>
    </row>
    <row r="11" spans="1:12" x14ac:dyDescent="0.3">
      <c r="A11" s="4" t="s">
        <v>30</v>
      </c>
      <c r="B11" s="211" t="s">
        <v>33</v>
      </c>
      <c r="C11" s="212"/>
      <c r="D11" s="212"/>
      <c r="E11" s="334" t="s">
        <v>33</v>
      </c>
      <c r="F11" s="212"/>
      <c r="G11" s="213"/>
      <c r="H11" s="273" t="s">
        <v>33</v>
      </c>
      <c r="I11" s="273"/>
      <c r="J11" s="273"/>
    </row>
    <row r="12" spans="1:12" x14ac:dyDescent="0.3">
      <c r="A12" s="4" t="s">
        <v>31</v>
      </c>
      <c r="B12" s="211" t="s">
        <v>34</v>
      </c>
      <c r="C12" s="212"/>
      <c r="D12" s="212"/>
      <c r="E12" s="334" t="s">
        <v>34</v>
      </c>
      <c r="F12" s="212"/>
      <c r="G12" s="213"/>
      <c r="H12" s="273" t="s">
        <v>33</v>
      </c>
      <c r="I12" s="273"/>
      <c r="J12" s="273"/>
    </row>
    <row r="13" spans="1:12" x14ac:dyDescent="0.3">
      <c r="A13" s="4" t="s">
        <v>101</v>
      </c>
      <c r="B13" s="354" t="s">
        <v>102</v>
      </c>
      <c r="C13" s="275"/>
      <c r="D13" s="275"/>
      <c r="E13" s="336" t="s">
        <v>102</v>
      </c>
      <c r="F13" s="275"/>
      <c r="G13" s="276"/>
      <c r="H13" s="211" t="s">
        <v>108</v>
      </c>
      <c r="I13" s="212"/>
      <c r="J13" s="213"/>
    </row>
    <row r="14" spans="1:12" x14ac:dyDescent="0.3">
      <c r="A14" s="4" t="s">
        <v>75</v>
      </c>
      <c r="B14" s="211">
        <v>86</v>
      </c>
      <c r="C14" s="212"/>
      <c r="D14" s="212"/>
      <c r="E14" s="334">
        <v>86</v>
      </c>
      <c r="F14" s="212"/>
      <c r="G14" s="213"/>
      <c r="H14" s="211">
        <v>85</v>
      </c>
      <c r="I14" s="212"/>
      <c r="J14" s="213"/>
    </row>
    <row r="15" spans="1:12" x14ac:dyDescent="0.3">
      <c r="A15" s="4" t="s">
        <v>9</v>
      </c>
      <c r="B15" s="354">
        <v>5</v>
      </c>
      <c r="C15" s="275"/>
      <c r="D15" s="275"/>
      <c r="E15" s="334">
        <v>1</v>
      </c>
      <c r="F15" s="212"/>
      <c r="G15" s="213"/>
      <c r="H15" s="211">
        <v>1</v>
      </c>
      <c r="I15" s="212"/>
      <c r="J15" s="213"/>
    </row>
    <row r="16" spans="1:12" x14ac:dyDescent="0.3">
      <c r="A16" s="4" t="s">
        <v>175</v>
      </c>
      <c r="B16" s="214">
        <v>127225</v>
      </c>
      <c r="C16" s="215"/>
      <c r="D16" s="215"/>
      <c r="E16" s="337">
        <v>558825</v>
      </c>
      <c r="F16" s="212"/>
      <c r="G16" s="213"/>
      <c r="H16" s="235">
        <v>568243.32999999996</v>
      </c>
      <c r="I16" s="236"/>
      <c r="J16" s="305"/>
    </row>
    <row r="17" spans="1:10" x14ac:dyDescent="0.3">
      <c r="A17" s="4" t="s">
        <v>130</v>
      </c>
      <c r="B17" s="214">
        <f>B16*5</f>
        <v>636125</v>
      </c>
      <c r="C17" s="212"/>
      <c r="D17" s="212"/>
      <c r="E17" s="337">
        <f>E16*E15</f>
        <v>558825</v>
      </c>
      <c r="F17" s="212"/>
      <c r="G17" s="213"/>
      <c r="H17" s="235">
        <f>H16</f>
        <v>568243.32999999996</v>
      </c>
      <c r="I17" s="236"/>
      <c r="J17" s="305"/>
    </row>
    <row r="18" spans="1:10" x14ac:dyDescent="0.3">
      <c r="A18" s="4" t="s">
        <v>32</v>
      </c>
      <c r="B18" s="235">
        <v>1000000</v>
      </c>
      <c r="C18" s="212"/>
      <c r="D18" s="212"/>
      <c r="E18" s="337">
        <v>1000000</v>
      </c>
      <c r="F18" s="212"/>
      <c r="G18" s="213"/>
      <c r="H18" s="235">
        <v>1090909</v>
      </c>
      <c r="I18" s="236"/>
      <c r="J18" s="213"/>
    </row>
    <row r="19" spans="1:10" x14ac:dyDescent="0.3">
      <c r="A19" s="4" t="s">
        <v>36</v>
      </c>
      <c r="B19" s="235">
        <v>31806</v>
      </c>
      <c r="C19" s="212"/>
      <c r="D19" s="212"/>
      <c r="E19" s="337">
        <v>447060</v>
      </c>
      <c r="F19" s="212"/>
      <c r="G19" s="213"/>
      <c r="H19" s="235">
        <v>454594.66</v>
      </c>
      <c r="I19" s="236"/>
      <c r="J19" s="213"/>
    </row>
    <row r="20" spans="1:10" x14ac:dyDescent="0.3">
      <c r="A20" s="79" t="s">
        <v>133</v>
      </c>
      <c r="B20" s="263">
        <f>B19/B16</f>
        <v>0.24999803497740225</v>
      </c>
      <c r="C20" s="280"/>
      <c r="D20" s="280"/>
      <c r="E20" s="349">
        <f>E19/E16</f>
        <v>0.8</v>
      </c>
      <c r="F20" s="283"/>
      <c r="G20" s="284"/>
      <c r="H20" s="274">
        <f>H19/H17</f>
        <v>0.79999999296076207</v>
      </c>
      <c r="I20" s="283"/>
      <c r="J20" s="284"/>
    </row>
    <row r="21" spans="1:10" x14ac:dyDescent="0.3">
      <c r="A21" s="4" t="s">
        <v>172</v>
      </c>
      <c r="B21" s="235">
        <v>3000000</v>
      </c>
      <c r="C21" s="212"/>
      <c r="D21" s="212"/>
      <c r="E21" s="337">
        <v>3000000</v>
      </c>
      <c r="F21" s="212"/>
      <c r="G21" s="213"/>
      <c r="H21" s="235">
        <v>3000000</v>
      </c>
      <c r="I21" s="236"/>
      <c r="J21" s="213"/>
    </row>
    <row r="22" spans="1:10" x14ac:dyDescent="0.3">
      <c r="A22" s="4" t="s">
        <v>173</v>
      </c>
      <c r="B22" s="339">
        <f>B21/B17</f>
        <v>4.716054234623698</v>
      </c>
      <c r="C22" s="340"/>
      <c r="D22" s="340"/>
      <c r="E22" s="335">
        <f>E21/E17</f>
        <v>5.3684069252449333</v>
      </c>
      <c r="F22" s="227"/>
      <c r="G22" s="228"/>
      <c r="H22" s="264">
        <f>H21/H17</f>
        <v>5.2794284448530178</v>
      </c>
      <c r="I22" s="265"/>
      <c r="J22" s="266"/>
    </row>
    <row r="23" spans="1:10" x14ac:dyDescent="0.3">
      <c r="A23" s="8" t="s">
        <v>68</v>
      </c>
      <c r="B23" s="9" t="s">
        <v>86</v>
      </c>
      <c r="C23" s="9" t="s">
        <v>87</v>
      </c>
      <c r="D23" s="80" t="s">
        <v>88</v>
      </c>
      <c r="E23" s="84" t="s">
        <v>86</v>
      </c>
      <c r="F23" s="9" t="s">
        <v>87</v>
      </c>
      <c r="G23" s="9" t="s">
        <v>88</v>
      </c>
      <c r="H23" s="9" t="s">
        <v>83</v>
      </c>
      <c r="I23" s="9" t="s">
        <v>84</v>
      </c>
      <c r="J23" s="9" t="s">
        <v>85</v>
      </c>
    </row>
    <row r="24" spans="1:10" x14ac:dyDescent="0.3">
      <c r="A24" s="4" t="s">
        <v>41</v>
      </c>
      <c r="B24" s="50">
        <v>3000000</v>
      </c>
      <c r="C24" s="50">
        <v>3000000</v>
      </c>
      <c r="D24" s="81">
        <v>1800000</v>
      </c>
      <c r="E24" s="85">
        <v>3000000</v>
      </c>
      <c r="F24" s="21">
        <v>3000000</v>
      </c>
      <c r="G24" s="21">
        <v>1800000</v>
      </c>
      <c r="H24" s="21">
        <v>3000000</v>
      </c>
      <c r="I24" s="21">
        <v>3000000</v>
      </c>
      <c r="J24" s="36">
        <v>1090909</v>
      </c>
    </row>
    <row r="25" spans="1:10" ht="15" thickBot="1" x14ac:dyDescent="0.35">
      <c r="A25" s="37" t="s">
        <v>27</v>
      </c>
      <c r="B25" s="50">
        <v>3000000</v>
      </c>
      <c r="C25" s="51">
        <v>3574717</v>
      </c>
      <c r="D25" s="82">
        <v>4338706</v>
      </c>
      <c r="E25" s="85">
        <v>3000000</v>
      </c>
      <c r="F25" s="36">
        <v>3574717</v>
      </c>
      <c r="G25" s="36">
        <v>4338706</v>
      </c>
      <c r="H25" s="21">
        <v>3000000</v>
      </c>
      <c r="I25" s="22">
        <v>3182390</v>
      </c>
      <c r="J25" s="22">
        <v>3833263</v>
      </c>
    </row>
    <row r="26" spans="1:10" ht="15" thickBot="1" x14ac:dyDescent="0.35">
      <c r="A26" s="39" t="s">
        <v>126</v>
      </c>
      <c r="B26" s="17">
        <f>B24/B17</f>
        <v>4.716054234623698</v>
      </c>
      <c r="C26" s="17">
        <f>C24/B17</f>
        <v>4.716054234623698</v>
      </c>
      <c r="D26" s="17">
        <f>D24/B17</f>
        <v>2.8296325407742189</v>
      </c>
      <c r="E26" s="18">
        <f>E24/E17</f>
        <v>5.3684069252449333</v>
      </c>
      <c r="F26" s="18">
        <f>F24/E17</f>
        <v>5.3684069252449333</v>
      </c>
      <c r="G26" s="18">
        <f>G24/E17</f>
        <v>3.2210441551469602</v>
      </c>
      <c r="H26" s="18">
        <f>H24/H17</f>
        <v>5.2794284448530178</v>
      </c>
      <c r="I26" s="18">
        <f>I24/H17</f>
        <v>5.2794284448530178</v>
      </c>
      <c r="J26" s="18">
        <f>J24/H17</f>
        <v>1.9197920017820536</v>
      </c>
    </row>
    <row r="27" spans="1:10" ht="15" thickBot="1" x14ac:dyDescent="0.35">
      <c r="A27" s="39" t="s">
        <v>127</v>
      </c>
      <c r="B27" s="17">
        <f>B25/B17</f>
        <v>4.716054234623698</v>
      </c>
      <c r="C27" s="17">
        <f>C25/B17</f>
        <v>5.6195197484771073</v>
      </c>
      <c r="D27" s="17">
        <f>D25/B17</f>
        <v>6.8205242680290823</v>
      </c>
      <c r="E27" s="18">
        <f>E25/E17</f>
        <v>5.3684069252449333</v>
      </c>
      <c r="F27" s="18">
        <f>F25/E17</f>
        <v>6.3968451661969308</v>
      </c>
      <c r="G27" s="18">
        <f>G25/E17</f>
        <v>7.7639797790005813</v>
      </c>
      <c r="H27" s="18">
        <f>H25/H17</f>
        <v>5.2794284448530178</v>
      </c>
      <c r="I27" s="18">
        <f>I25/H17</f>
        <v>5.6004000962052656</v>
      </c>
      <c r="J27" s="18">
        <f>J25/H17</f>
        <v>6.7458125729342049</v>
      </c>
    </row>
    <row r="28" spans="1:10" x14ac:dyDescent="0.3">
      <c r="A28" s="38" t="s">
        <v>28</v>
      </c>
      <c r="B28" s="52">
        <v>636125</v>
      </c>
      <c r="C28" s="52">
        <v>636125</v>
      </c>
      <c r="D28" s="83">
        <v>636125</v>
      </c>
      <c r="E28" s="86">
        <v>502942</v>
      </c>
      <c r="F28" s="20">
        <v>570001</v>
      </c>
      <c r="G28" s="20">
        <v>581178</v>
      </c>
      <c r="H28" s="20">
        <v>568243</v>
      </c>
      <c r="I28" s="20">
        <v>693365</v>
      </c>
      <c r="J28" s="20">
        <v>765906</v>
      </c>
    </row>
    <row r="29" spans="1:10" ht="15" thickBot="1" x14ac:dyDescent="0.35">
      <c r="A29" s="37" t="s">
        <v>29</v>
      </c>
      <c r="B29" s="51">
        <v>894588</v>
      </c>
      <c r="C29" s="51">
        <v>2124311</v>
      </c>
      <c r="D29" s="82">
        <v>2933154</v>
      </c>
      <c r="E29" s="87">
        <v>615273</v>
      </c>
      <c r="F29" s="36">
        <v>1686141</v>
      </c>
      <c r="G29" s="36">
        <v>2734642</v>
      </c>
      <c r="H29" s="22">
        <v>744299</v>
      </c>
      <c r="I29" s="22">
        <v>1662919</v>
      </c>
      <c r="J29" s="22">
        <v>2467397</v>
      </c>
    </row>
    <row r="30" spans="1:10" ht="15" thickBot="1" x14ac:dyDescent="0.35">
      <c r="A30" s="39" t="s">
        <v>128</v>
      </c>
      <c r="B30" s="17">
        <f>B28/B17</f>
        <v>1</v>
      </c>
      <c r="C30" s="17">
        <f>C28/B17</f>
        <v>1</v>
      </c>
      <c r="D30" s="17">
        <f>D28/B17</f>
        <v>1</v>
      </c>
      <c r="E30" s="18">
        <f>E28/E17</f>
        <v>0.89999910526551241</v>
      </c>
      <c r="F30" s="18">
        <f>F28/E17</f>
        <v>1.0199991052655124</v>
      </c>
      <c r="G30" s="18">
        <f>G28/E17</f>
        <v>1.04</v>
      </c>
      <c r="H30" s="18">
        <f>H28/H17</f>
        <v>0.99999941926287117</v>
      </c>
      <c r="I30" s="18">
        <f>I28/H17</f>
        <v>1.2201903012218376</v>
      </c>
      <c r="J30" s="18">
        <f>J28/H17</f>
        <v>1.3478486408278652</v>
      </c>
    </row>
    <row r="31" spans="1:10" ht="15" thickBot="1" x14ac:dyDescent="0.35">
      <c r="A31" s="39" t="s">
        <v>129</v>
      </c>
      <c r="B31" s="17">
        <f>B29/B17</f>
        <v>1.4063085085478484</v>
      </c>
      <c r="C31" s="17">
        <f>C29/B17</f>
        <v>3.3394552957359012</v>
      </c>
      <c r="D31" s="17">
        <f>D29/B17</f>
        <v>4.6109711141678131</v>
      </c>
      <c r="E31" s="18">
        <f>E29/E17</f>
        <v>1.1010119447054088</v>
      </c>
      <c r="F31" s="18">
        <f>F29/E17</f>
        <v>3.0172970071131391</v>
      </c>
      <c r="G31" s="18">
        <f>G29/E17</f>
        <v>4.8935570169552189</v>
      </c>
      <c r="H31" s="18">
        <f>H29/H17</f>
        <v>1.3098244373585521</v>
      </c>
      <c r="I31" s="18">
        <f>I29/H17</f>
        <v>2.9264206233621786</v>
      </c>
      <c r="J31" s="18">
        <f>J29/H17</f>
        <v>4.3421486355150005</v>
      </c>
    </row>
    <row r="32" spans="1:10" ht="15" thickBot="1" x14ac:dyDescent="0.35">
      <c r="A32" s="39" t="s">
        <v>107</v>
      </c>
      <c r="B32" s="364" t="s">
        <v>132</v>
      </c>
      <c r="C32" s="342"/>
      <c r="D32" s="342"/>
      <c r="E32" s="329" t="s">
        <v>174</v>
      </c>
      <c r="F32" s="209"/>
      <c r="G32" s="330"/>
      <c r="H32" s="358" t="s">
        <v>71</v>
      </c>
      <c r="I32" s="359"/>
      <c r="J32" s="360"/>
    </row>
    <row r="33" spans="1:10" ht="15" thickBot="1" x14ac:dyDescent="0.35">
      <c r="A33" s="70" t="s">
        <v>177</v>
      </c>
      <c r="B33" s="367">
        <v>3.2199999999999999E-2</v>
      </c>
      <c r="C33" s="368"/>
      <c r="D33" s="368"/>
      <c r="E33" s="208">
        <v>2.8000000000000001E-2</v>
      </c>
      <c r="F33" s="209"/>
      <c r="G33" s="330"/>
      <c r="H33" s="256">
        <v>2.7199999999999998E-2</v>
      </c>
      <c r="I33" s="257"/>
      <c r="J33" s="258"/>
    </row>
    <row r="35" spans="1:10" ht="15" customHeight="1" x14ac:dyDescent="0.3">
      <c r="A35" s="74" t="s">
        <v>158</v>
      </c>
      <c r="B35" s="49"/>
      <c r="C35" s="10"/>
      <c r="D35" t="s">
        <v>95</v>
      </c>
    </row>
    <row r="36" spans="1:10" ht="15" customHeight="1" x14ac:dyDescent="0.3">
      <c r="A36" s="74" t="s">
        <v>154</v>
      </c>
      <c r="B36" s="49"/>
      <c r="C36" s="11"/>
      <c r="D36" t="s">
        <v>96</v>
      </c>
    </row>
    <row r="37" spans="1:10" ht="15" customHeight="1" x14ac:dyDescent="0.3">
      <c r="A37" s="74" t="s">
        <v>191</v>
      </c>
      <c r="B37" s="49"/>
      <c r="C37" s="40"/>
      <c r="D37" t="s">
        <v>98</v>
      </c>
    </row>
    <row r="38" spans="1:10" ht="17.100000000000001" customHeight="1" x14ac:dyDescent="0.3">
      <c r="A38" s="74" t="s">
        <v>204</v>
      </c>
      <c r="B38" s="49"/>
      <c r="C38" s="49"/>
      <c r="D38" s="49"/>
      <c r="E38" s="49"/>
      <c r="F38" s="49"/>
      <c r="G38" s="49"/>
    </row>
    <row r="39" spans="1:10" ht="16.05" customHeight="1" thickBot="1" x14ac:dyDescent="0.35">
      <c r="A39" s="76" t="s">
        <v>155</v>
      </c>
      <c r="B39" s="49"/>
      <c r="C39" s="49"/>
      <c r="D39" s="49"/>
      <c r="E39" s="49"/>
      <c r="F39" s="49"/>
      <c r="G39" s="49"/>
    </row>
    <row r="40" spans="1:10" ht="15" thickBot="1" x14ac:dyDescent="0.35">
      <c r="A40" s="6" t="s">
        <v>26</v>
      </c>
      <c r="B40" s="260" t="s">
        <v>118</v>
      </c>
      <c r="C40" s="221"/>
      <c r="D40" s="221"/>
      <c r="E40" s="260" t="s">
        <v>118</v>
      </c>
      <c r="F40" s="221"/>
      <c r="G40" s="261"/>
      <c r="H40" s="260" t="s">
        <v>10</v>
      </c>
      <c r="I40" s="221"/>
      <c r="J40" s="261"/>
    </row>
    <row r="41" spans="1:10" x14ac:dyDescent="0.3">
      <c r="A41" s="7" t="s">
        <v>7</v>
      </c>
      <c r="B41" s="344" t="s">
        <v>119</v>
      </c>
      <c r="C41" s="332"/>
      <c r="D41" s="332"/>
      <c r="E41" s="331" t="s">
        <v>119</v>
      </c>
      <c r="F41" s="332"/>
      <c r="G41" s="333"/>
      <c r="H41" s="355" t="s">
        <v>58</v>
      </c>
      <c r="I41" s="356"/>
      <c r="J41" s="357"/>
    </row>
    <row r="42" spans="1:10" x14ac:dyDescent="0.3">
      <c r="A42" s="4" t="s">
        <v>30</v>
      </c>
      <c r="B42" s="211" t="s">
        <v>33</v>
      </c>
      <c r="C42" s="212"/>
      <c r="D42" s="212"/>
      <c r="E42" s="334" t="s">
        <v>33</v>
      </c>
      <c r="F42" s="212"/>
      <c r="G42" s="213"/>
      <c r="H42" s="273" t="s">
        <v>33</v>
      </c>
      <c r="I42" s="273"/>
      <c r="J42" s="273"/>
    </row>
    <row r="43" spans="1:10" x14ac:dyDescent="0.3">
      <c r="A43" s="4" t="s">
        <v>31</v>
      </c>
      <c r="B43" s="211" t="s">
        <v>34</v>
      </c>
      <c r="C43" s="212"/>
      <c r="D43" s="212"/>
      <c r="E43" s="334" t="s">
        <v>34</v>
      </c>
      <c r="F43" s="212"/>
      <c r="G43" s="213"/>
      <c r="H43" s="273" t="s">
        <v>33</v>
      </c>
      <c r="I43" s="273"/>
      <c r="J43" s="273"/>
    </row>
    <row r="44" spans="1:10" x14ac:dyDescent="0.3">
      <c r="A44" s="4" t="s">
        <v>101</v>
      </c>
      <c r="B44" s="354" t="s">
        <v>102</v>
      </c>
      <c r="C44" s="275"/>
      <c r="D44" s="275"/>
      <c r="E44" s="336" t="s">
        <v>102</v>
      </c>
      <c r="F44" s="275"/>
      <c r="G44" s="276"/>
      <c r="H44" s="211" t="s">
        <v>108</v>
      </c>
      <c r="I44" s="212"/>
      <c r="J44" s="213"/>
    </row>
    <row r="45" spans="1:10" x14ac:dyDescent="0.3">
      <c r="A45" s="4" t="s">
        <v>75</v>
      </c>
      <c r="B45" s="211">
        <v>86</v>
      </c>
      <c r="C45" s="212"/>
      <c r="D45" s="212"/>
      <c r="E45" s="334">
        <v>86</v>
      </c>
      <c r="F45" s="212"/>
      <c r="G45" s="213"/>
      <c r="H45" s="211">
        <v>85</v>
      </c>
      <c r="I45" s="212"/>
      <c r="J45" s="213"/>
    </row>
    <row r="46" spans="1:10" x14ac:dyDescent="0.3">
      <c r="A46" s="4" t="s">
        <v>9</v>
      </c>
      <c r="B46" s="354">
        <v>5</v>
      </c>
      <c r="C46" s="275"/>
      <c r="D46" s="275"/>
      <c r="E46" s="334">
        <v>1</v>
      </c>
      <c r="F46" s="212"/>
      <c r="G46" s="213"/>
      <c r="H46" s="211">
        <v>1</v>
      </c>
      <c r="I46" s="212"/>
      <c r="J46" s="213"/>
    </row>
    <row r="47" spans="1:10" x14ac:dyDescent="0.3">
      <c r="A47" s="4" t="s">
        <v>131</v>
      </c>
      <c r="B47" s="214">
        <v>116443</v>
      </c>
      <c r="C47" s="215"/>
      <c r="D47" s="215"/>
      <c r="E47" s="337">
        <v>501825</v>
      </c>
      <c r="F47" s="212"/>
      <c r="G47" s="213"/>
      <c r="H47" s="246">
        <v>508670.15</v>
      </c>
      <c r="I47" s="247"/>
      <c r="J47" s="285"/>
    </row>
    <row r="48" spans="1:10" x14ac:dyDescent="0.3">
      <c r="A48" s="4" t="s">
        <v>130</v>
      </c>
      <c r="B48" s="214">
        <f>B47*5</f>
        <v>582215</v>
      </c>
      <c r="C48" s="215"/>
      <c r="D48" s="215"/>
      <c r="E48" s="337">
        <f>E47*E46</f>
        <v>501825</v>
      </c>
      <c r="F48" s="212"/>
      <c r="G48" s="213"/>
      <c r="H48" s="246">
        <f>H47</f>
        <v>508670.15</v>
      </c>
      <c r="I48" s="247"/>
      <c r="J48" s="285"/>
    </row>
    <row r="49" spans="1:10" x14ac:dyDescent="0.3">
      <c r="A49" s="4" t="s">
        <v>32</v>
      </c>
      <c r="B49" s="214">
        <v>1000000</v>
      </c>
      <c r="C49" s="215"/>
      <c r="D49" s="215"/>
      <c r="E49" s="337">
        <v>1000000</v>
      </c>
      <c r="F49" s="212"/>
      <c r="G49" s="213"/>
      <c r="H49" s="235">
        <v>1090909</v>
      </c>
      <c r="I49" s="236"/>
      <c r="J49" s="213"/>
    </row>
    <row r="50" spans="1:10" x14ac:dyDescent="0.3">
      <c r="A50" s="4" t="s">
        <v>36</v>
      </c>
      <c r="B50" s="214">
        <v>29110</v>
      </c>
      <c r="C50" s="215"/>
      <c r="D50" s="215"/>
      <c r="E50" s="337">
        <v>401460</v>
      </c>
      <c r="F50" s="212"/>
      <c r="G50" s="213"/>
      <c r="H50" s="235">
        <v>406936.12</v>
      </c>
      <c r="I50" s="236"/>
      <c r="J50" s="213"/>
    </row>
    <row r="51" spans="1:10" x14ac:dyDescent="0.3">
      <c r="A51" s="4" t="s">
        <v>133</v>
      </c>
      <c r="B51" s="263">
        <f>B50/B47</f>
        <v>0.24999355908040843</v>
      </c>
      <c r="C51" s="280"/>
      <c r="D51" s="280"/>
      <c r="E51" s="349">
        <f>E50/E47</f>
        <v>0.8</v>
      </c>
      <c r="F51" s="283"/>
      <c r="G51" s="284"/>
      <c r="H51" s="274">
        <f>H50/H48</f>
        <v>0.79999999999999993</v>
      </c>
      <c r="I51" s="283"/>
      <c r="J51" s="284"/>
    </row>
    <row r="52" spans="1:10" x14ac:dyDescent="0.3">
      <c r="A52" s="4" t="s">
        <v>172</v>
      </c>
      <c r="B52" s="214">
        <v>3000000</v>
      </c>
      <c r="C52" s="215"/>
      <c r="D52" s="215"/>
      <c r="E52" s="337">
        <v>3000000</v>
      </c>
      <c r="F52" s="212"/>
      <c r="G52" s="213"/>
      <c r="H52" s="235">
        <v>3000000</v>
      </c>
      <c r="I52" s="236"/>
      <c r="J52" s="213"/>
    </row>
    <row r="53" spans="1:10" x14ac:dyDescent="0.3">
      <c r="A53" s="4" t="s">
        <v>173</v>
      </c>
      <c r="B53" s="339">
        <f>B52/B48</f>
        <v>5.1527356732478555</v>
      </c>
      <c r="C53" s="340"/>
      <c r="D53" s="340"/>
      <c r="E53" s="335">
        <f>E52/E48</f>
        <v>5.9781796442983115</v>
      </c>
      <c r="F53" s="227"/>
      <c r="G53" s="228"/>
      <c r="H53" s="264">
        <f>H52/H48</f>
        <v>5.8977315653375761</v>
      </c>
      <c r="I53" s="265"/>
      <c r="J53" s="266"/>
    </row>
    <row r="54" spans="1:10" x14ac:dyDescent="0.3">
      <c r="A54" s="8" t="s">
        <v>68</v>
      </c>
      <c r="B54" s="9" t="s">
        <v>86</v>
      </c>
      <c r="C54" s="9" t="s">
        <v>87</v>
      </c>
      <c r="D54" s="80" t="s">
        <v>88</v>
      </c>
      <c r="E54" s="84" t="s">
        <v>86</v>
      </c>
      <c r="F54" s="9" t="s">
        <v>87</v>
      </c>
      <c r="G54" s="9" t="s">
        <v>88</v>
      </c>
      <c r="H54" s="9" t="s">
        <v>83</v>
      </c>
      <c r="I54" s="9" t="s">
        <v>84</v>
      </c>
      <c r="J54" s="9" t="s">
        <v>85</v>
      </c>
    </row>
    <row r="55" spans="1:10" x14ac:dyDescent="0.3">
      <c r="A55" s="4" t="s">
        <v>41</v>
      </c>
      <c r="B55" s="50">
        <v>3000000</v>
      </c>
      <c r="C55" s="50">
        <v>3000000</v>
      </c>
      <c r="D55" s="81">
        <v>1800000</v>
      </c>
      <c r="E55" s="85">
        <v>3000000</v>
      </c>
      <c r="F55" s="21">
        <v>3000000</v>
      </c>
      <c r="G55" s="21">
        <v>1800000</v>
      </c>
      <c r="H55" s="21">
        <v>3000000</v>
      </c>
      <c r="I55" s="21">
        <v>3000000</v>
      </c>
      <c r="J55" s="36">
        <v>1090909</v>
      </c>
    </row>
    <row r="56" spans="1:10" ht="15" thickBot="1" x14ac:dyDescent="0.35">
      <c r="A56" s="37" t="s">
        <v>27</v>
      </c>
      <c r="B56" s="50">
        <v>3000000</v>
      </c>
      <c r="C56" s="51">
        <v>3574717</v>
      </c>
      <c r="D56" s="82">
        <v>4338706</v>
      </c>
      <c r="E56" s="85">
        <v>3000000</v>
      </c>
      <c r="F56" s="36">
        <v>3574717</v>
      </c>
      <c r="G56" s="36">
        <v>4338706</v>
      </c>
      <c r="H56" s="21">
        <v>3000000</v>
      </c>
      <c r="I56" s="22">
        <v>3182390</v>
      </c>
      <c r="J56" s="22">
        <v>3833263</v>
      </c>
    </row>
    <row r="57" spans="1:10" ht="15" thickBot="1" x14ac:dyDescent="0.35">
      <c r="A57" s="39" t="s">
        <v>126</v>
      </c>
      <c r="B57" s="17">
        <f>B55/B48</f>
        <v>5.1527356732478555</v>
      </c>
      <c r="C57" s="17">
        <f>C55/B48</f>
        <v>5.1527356732478555</v>
      </c>
      <c r="D57" s="17">
        <f>D55/B48</f>
        <v>3.0916414039487132</v>
      </c>
      <c r="E57" s="18">
        <f>E55/E48</f>
        <v>5.9781796442983115</v>
      </c>
      <c r="F57" s="18">
        <f>F55/E48</f>
        <v>5.9781796442983115</v>
      </c>
      <c r="G57" s="18">
        <f>G55/E48</f>
        <v>3.5869077865789869</v>
      </c>
      <c r="H57" s="18">
        <f>H55/H48</f>
        <v>5.8977315653375761</v>
      </c>
      <c r="I57" s="18">
        <f>I55/H48</f>
        <v>5.8977315653375761</v>
      </c>
      <c r="J57" s="18">
        <f>J55/H48</f>
        <v>2.1446294814036166</v>
      </c>
    </row>
    <row r="58" spans="1:10" ht="15" thickBot="1" x14ac:dyDescent="0.35">
      <c r="A58" s="39" t="s">
        <v>127</v>
      </c>
      <c r="B58" s="17">
        <f>B56/B48</f>
        <v>5.1527356732478555</v>
      </c>
      <c r="C58" s="17">
        <f>C56/B48</f>
        <v>6.1398572692218512</v>
      </c>
      <c r="D58" s="17">
        <f>D56/B48</f>
        <v>7.4520683939781698</v>
      </c>
      <c r="E58" s="18">
        <f>E56/E48</f>
        <v>5.9781796442983115</v>
      </c>
      <c r="F58" s="18">
        <f>F56/E48</f>
        <v>7.123433467842375</v>
      </c>
      <c r="G58" s="18">
        <f>G56/E48</f>
        <v>8.6458546305983166</v>
      </c>
      <c r="H58" s="18">
        <f>H56/H48</f>
        <v>5.8977315653375761</v>
      </c>
      <c r="I58" s="18">
        <f>I56/H48</f>
        <v>6.2562939854048834</v>
      </c>
      <c r="J58" s="18">
        <f>J56/H48</f>
        <v>7.5358520644468712</v>
      </c>
    </row>
    <row r="59" spans="1:10" x14ac:dyDescent="0.3">
      <c r="A59" s="38" t="s">
        <v>28</v>
      </c>
      <c r="B59" s="52">
        <v>582215</v>
      </c>
      <c r="C59" s="52">
        <v>582215</v>
      </c>
      <c r="D59" s="83">
        <v>582215</v>
      </c>
      <c r="E59" s="86">
        <v>451642</v>
      </c>
      <c r="F59" s="20">
        <v>511861</v>
      </c>
      <c r="G59" s="20">
        <v>521898</v>
      </c>
      <c r="H59" s="20">
        <v>508670</v>
      </c>
      <c r="I59" s="20">
        <v>620674</v>
      </c>
      <c r="J59" s="20">
        <v>685611</v>
      </c>
    </row>
    <row r="60" spans="1:10" ht="15" thickBot="1" x14ac:dyDescent="0.35">
      <c r="A60" s="37" t="s">
        <v>29</v>
      </c>
      <c r="B60" s="51">
        <v>821215</v>
      </c>
      <c r="C60" s="51">
        <v>2029205</v>
      </c>
      <c r="D60" s="82">
        <v>2852535</v>
      </c>
      <c r="E60" s="87">
        <v>555514</v>
      </c>
      <c r="F60" s="36">
        <v>1597103</v>
      </c>
      <c r="G60" s="36">
        <v>2650323</v>
      </c>
      <c r="H60" s="22">
        <v>684726</v>
      </c>
      <c r="I60" s="22">
        <v>1590228</v>
      </c>
      <c r="J60" s="22">
        <v>2387101</v>
      </c>
    </row>
    <row r="61" spans="1:10" ht="15" thickBot="1" x14ac:dyDescent="0.35">
      <c r="A61" s="39" t="s">
        <v>128</v>
      </c>
      <c r="B61" s="17">
        <f>B59/B48</f>
        <v>1</v>
      </c>
      <c r="C61" s="17">
        <f>C59/B48</f>
        <v>1</v>
      </c>
      <c r="D61" s="17">
        <f>D59/B48</f>
        <v>1</v>
      </c>
      <c r="E61" s="18">
        <f>E59/E48</f>
        <v>0.89999900363672591</v>
      </c>
      <c r="F61" s="18">
        <f>F59/E48</f>
        <v>1.0199990036367259</v>
      </c>
      <c r="G61" s="18">
        <f>G59/E48</f>
        <v>1.04</v>
      </c>
      <c r="H61" s="18">
        <f>H59/H48</f>
        <v>0.99999970511342173</v>
      </c>
      <c r="I61" s="18">
        <f>I59/H48</f>
        <v>1.2201895471947783</v>
      </c>
      <c r="J61" s="18">
        <f>J59/H48</f>
        <v>1.3478498787475537</v>
      </c>
    </row>
    <row r="62" spans="1:10" ht="15" thickBot="1" x14ac:dyDescent="0.35">
      <c r="A62" s="39" t="s">
        <v>129</v>
      </c>
      <c r="B62" s="17">
        <f>B60/B48</f>
        <v>1.4105012753020791</v>
      </c>
      <c r="C62" s="17">
        <f>C60/B48</f>
        <v>3.4853189972776382</v>
      </c>
      <c r="D62" s="17">
        <f>D60/B48</f>
        <v>4.8994529512293568</v>
      </c>
      <c r="E62" s="18">
        <f>E60/E48</f>
        <v>1.1069874956409107</v>
      </c>
      <c r="F62" s="18">
        <f>F60/E48</f>
        <v>3.1825895481492554</v>
      </c>
      <c r="G62" s="18">
        <f>G60/E48</f>
        <v>5.2813690031385443</v>
      </c>
      <c r="H62" s="18">
        <f>H60/H48</f>
        <v>1.346110047935779</v>
      </c>
      <c r="I62" s="18">
        <f>I60/H48</f>
        <v>3.1262459572278813</v>
      </c>
      <c r="J62" s="18">
        <f>J60/H48</f>
        <v>4.6928269724496312</v>
      </c>
    </row>
    <row r="63" spans="1:10" ht="15" thickBot="1" x14ac:dyDescent="0.35">
      <c r="A63" s="39" t="s">
        <v>107</v>
      </c>
      <c r="B63" s="364" t="s">
        <v>132</v>
      </c>
      <c r="C63" s="342"/>
      <c r="D63" s="342"/>
      <c r="E63" s="329" t="s">
        <v>174</v>
      </c>
      <c r="F63" s="209"/>
      <c r="G63" s="330"/>
      <c r="H63" s="358" t="s">
        <v>71</v>
      </c>
      <c r="I63" s="359"/>
      <c r="J63" s="360"/>
    </row>
    <row r="64" spans="1:10" ht="15" thickBot="1" x14ac:dyDescent="0.35">
      <c r="A64" s="70" t="s">
        <v>177</v>
      </c>
      <c r="B64" s="365">
        <v>3.3399999999999999E-2</v>
      </c>
      <c r="C64" s="366"/>
      <c r="D64" s="366"/>
      <c r="E64" s="362">
        <v>2.9399999999999999E-2</v>
      </c>
      <c r="F64" s="342"/>
      <c r="G64" s="363"/>
      <c r="H64" s="256">
        <v>2.8899999999999999E-2</v>
      </c>
      <c r="I64" s="257"/>
      <c r="J64" s="258"/>
    </row>
  </sheetData>
  <sheetProtection algorithmName="SHA-512" hashValue="tIKmjNk2+s1ro2mPtNwq0SfnMxnzwij+rhV3KeI1HXBow4VXanONtRIIUeGSJg2794YIumKyuoMpKME9ylRtrA==" saltValue="ndiBN4iL/3fFlCRcVkdqnw==" spinCount="100000" sheet="1" objects="1" scenarios="1"/>
  <mergeCells count="97">
    <mergeCell ref="H50:J50"/>
    <mergeCell ref="H51:J51"/>
    <mergeCell ref="H64:J64"/>
    <mergeCell ref="H52:J52"/>
    <mergeCell ref="H53:J53"/>
    <mergeCell ref="H63:J63"/>
    <mergeCell ref="H45:J45"/>
    <mergeCell ref="H46:J46"/>
    <mergeCell ref="H48:J48"/>
    <mergeCell ref="H49:J49"/>
    <mergeCell ref="H40:J40"/>
    <mergeCell ref="H42:J42"/>
    <mergeCell ref="H41:J41"/>
    <mergeCell ref="H43:J43"/>
    <mergeCell ref="H44:J44"/>
    <mergeCell ref="H13:J13"/>
    <mergeCell ref="H14:J14"/>
    <mergeCell ref="H15:J15"/>
    <mergeCell ref="H17:J17"/>
    <mergeCell ref="H33:J33"/>
    <mergeCell ref="H18:J18"/>
    <mergeCell ref="H19:J19"/>
    <mergeCell ref="H20:J20"/>
    <mergeCell ref="H21:J21"/>
    <mergeCell ref="H22:J22"/>
    <mergeCell ref="H32:J32"/>
    <mergeCell ref="H9:J9"/>
    <mergeCell ref="H10:J10"/>
    <mergeCell ref="B9:D9"/>
    <mergeCell ref="B10:D10"/>
    <mergeCell ref="E9:G9"/>
    <mergeCell ref="E10:G10"/>
    <mergeCell ref="H11:J11"/>
    <mergeCell ref="B21:D21"/>
    <mergeCell ref="B42:D42"/>
    <mergeCell ref="B22:D22"/>
    <mergeCell ref="B11:D11"/>
    <mergeCell ref="B12:D12"/>
    <mergeCell ref="B13:D13"/>
    <mergeCell ref="B15:D15"/>
    <mergeCell ref="B16:D16"/>
    <mergeCell ref="E20:G20"/>
    <mergeCell ref="E41:G41"/>
    <mergeCell ref="E42:G42"/>
    <mergeCell ref="B33:D33"/>
    <mergeCell ref="B40:D40"/>
    <mergeCell ref="B41:D41"/>
    <mergeCell ref="H12:J12"/>
    <mergeCell ref="A1:G3"/>
    <mergeCell ref="E16:G16"/>
    <mergeCell ref="E17:G17"/>
    <mergeCell ref="E18:G18"/>
    <mergeCell ref="E19:G19"/>
    <mergeCell ref="E11:G11"/>
    <mergeCell ref="E12:G12"/>
    <mergeCell ref="E13:G13"/>
    <mergeCell ref="E14:G14"/>
    <mergeCell ref="E15:G15"/>
    <mergeCell ref="B64:D64"/>
    <mergeCell ref="B14:D14"/>
    <mergeCell ref="B45:D45"/>
    <mergeCell ref="H16:J16"/>
    <mergeCell ref="H47:J47"/>
    <mergeCell ref="B49:D49"/>
    <mergeCell ref="B50:D50"/>
    <mergeCell ref="B51:D51"/>
    <mergeCell ref="B52:D52"/>
    <mergeCell ref="B53:D53"/>
    <mergeCell ref="B43:D43"/>
    <mergeCell ref="B44:D44"/>
    <mergeCell ref="B46:D46"/>
    <mergeCell ref="B47:D47"/>
    <mergeCell ref="B48:D48"/>
    <mergeCell ref="B32:D32"/>
    <mergeCell ref="B63:D63"/>
    <mergeCell ref="B17:D17"/>
    <mergeCell ref="B18:D18"/>
    <mergeCell ref="B19:D19"/>
    <mergeCell ref="B20:D20"/>
    <mergeCell ref="E43:G43"/>
    <mergeCell ref="E44:G44"/>
    <mergeCell ref="E45:G45"/>
    <mergeCell ref="E21:G21"/>
    <mergeCell ref="E22:G22"/>
    <mergeCell ref="E32:G32"/>
    <mergeCell ref="E33:G33"/>
    <mergeCell ref="E40:G40"/>
    <mergeCell ref="E51:G51"/>
    <mergeCell ref="E52:G52"/>
    <mergeCell ref="E53:G53"/>
    <mergeCell ref="E63:G63"/>
    <mergeCell ref="E64:G64"/>
    <mergeCell ref="E46:G46"/>
    <mergeCell ref="E47:G47"/>
    <mergeCell ref="E48:G48"/>
    <mergeCell ref="E49:G49"/>
    <mergeCell ref="E50:G50"/>
  </mergeCells>
  <conditionalFormatting sqref="B26 E26 H26">
    <cfRule type="top10" dxfId="47" priority="537" rank="1"/>
  </conditionalFormatting>
  <conditionalFormatting sqref="B27 E27 H27">
    <cfRule type="top10" dxfId="46" priority="540" rank="1"/>
  </conditionalFormatting>
  <conditionalFormatting sqref="B30 E30 H30">
    <cfRule type="top10" dxfId="45" priority="543" rank="1"/>
  </conditionalFormatting>
  <conditionalFormatting sqref="B31 E31 H31">
    <cfRule type="top10" dxfId="44" priority="546" rank="1"/>
  </conditionalFormatting>
  <conditionalFormatting sqref="B57 E57 H57">
    <cfRule type="top10" dxfId="43" priority="549" rank="1"/>
  </conditionalFormatting>
  <conditionalFormatting sqref="B58 E58 H58">
    <cfRule type="top10" dxfId="42" priority="552" rank="1"/>
  </conditionalFormatting>
  <conditionalFormatting sqref="B61 E61 H61">
    <cfRule type="top10" dxfId="41" priority="555" rank="1"/>
  </conditionalFormatting>
  <conditionalFormatting sqref="B62 E62 H62">
    <cfRule type="top10" dxfId="40" priority="558" rank="1"/>
  </conditionalFormatting>
  <conditionalFormatting sqref="C26 F26 I26">
    <cfRule type="top10" dxfId="39" priority="561" rank="1"/>
  </conditionalFormatting>
  <conditionalFormatting sqref="C27 F27 I27">
    <cfRule type="top10" dxfId="38" priority="564" rank="1"/>
  </conditionalFormatting>
  <conditionalFormatting sqref="C30 F30 I30">
    <cfRule type="top10" dxfId="37" priority="567" rank="1"/>
  </conditionalFormatting>
  <conditionalFormatting sqref="C31 F31 I31">
    <cfRule type="top10" dxfId="36" priority="570" rank="1"/>
  </conditionalFormatting>
  <conditionalFormatting sqref="C57 F57 I57">
    <cfRule type="top10" dxfId="35" priority="573" rank="1"/>
  </conditionalFormatting>
  <conditionalFormatting sqref="C58 F58 I58">
    <cfRule type="top10" dxfId="34" priority="576" rank="1"/>
  </conditionalFormatting>
  <conditionalFormatting sqref="C61 F61 I61">
    <cfRule type="top10" dxfId="33" priority="579" rank="1"/>
  </conditionalFormatting>
  <conditionalFormatting sqref="C62 F62 I62">
    <cfRule type="top10" dxfId="32" priority="582" rank="1"/>
  </conditionalFormatting>
  <conditionalFormatting sqref="D26 G26 J26">
    <cfRule type="top10" dxfId="31" priority="585" rank="1"/>
  </conditionalFormatting>
  <conditionalFormatting sqref="D27 G27 J27">
    <cfRule type="top10" dxfId="30" priority="588" rank="1"/>
  </conditionalFormatting>
  <conditionalFormatting sqref="D30 G30 J30">
    <cfRule type="top10" dxfId="29" priority="591" rank="1"/>
  </conditionalFormatting>
  <conditionalFormatting sqref="D31 G31 J31">
    <cfRule type="top10" dxfId="28" priority="594" rank="1"/>
  </conditionalFormatting>
  <conditionalFormatting sqref="D57 G57 J57">
    <cfRule type="top10" dxfId="27" priority="597" rank="1"/>
  </conditionalFormatting>
  <conditionalFormatting sqref="D58 G58 J58">
    <cfRule type="top10" dxfId="26" priority="600" rank="1"/>
  </conditionalFormatting>
  <conditionalFormatting sqref="D61 G61 J61">
    <cfRule type="top10" dxfId="25" priority="603" rank="1"/>
  </conditionalFormatting>
  <conditionalFormatting sqref="D62 G62 J62">
    <cfRule type="top10" dxfId="24" priority="606" rank="1"/>
  </conditionalFormatting>
  <pageMargins left="0.7" right="0.7" top="0.75" bottom="0.75" header="0.3" footer="0.3"/>
  <pageSetup paperSize="9" scale="68" orientation="portrait" verticalDpi="300" r:id="rId1"/>
  <headerFooter>
    <oddFooter>&amp;L_x000D_&amp;1#&amp;"Calibri"&amp;8&amp;K008000 Public</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1:L64"/>
  <sheetViews>
    <sheetView showGridLines="0" zoomScale="75" zoomScaleNormal="75" workbookViewId="0">
      <selection activeCell="R30" sqref="R30"/>
    </sheetView>
  </sheetViews>
  <sheetFormatPr defaultRowHeight="14.4" x14ac:dyDescent="0.3"/>
  <cols>
    <col min="1" max="1" width="62.77734375" bestFit="1" customWidth="1"/>
    <col min="2" max="4" width="12" bestFit="1" customWidth="1"/>
    <col min="5" max="7" width="13.5546875" customWidth="1"/>
    <col min="8" max="8" width="14" customWidth="1"/>
    <col min="9" max="9" width="13.21875" customWidth="1"/>
    <col min="10" max="10" width="12.44140625" customWidth="1"/>
  </cols>
  <sheetData>
    <row r="1" spans="1:12" ht="15" customHeight="1" x14ac:dyDescent="0.3">
      <c r="A1" s="205" t="s">
        <v>25</v>
      </c>
      <c r="B1" s="205"/>
      <c r="C1" s="205"/>
      <c r="D1" s="205"/>
      <c r="E1" s="205"/>
      <c r="F1" s="205"/>
      <c r="G1" s="205"/>
      <c r="H1" s="5"/>
      <c r="I1" s="5"/>
      <c r="J1" s="5"/>
      <c r="K1" s="5"/>
      <c r="L1" s="5"/>
    </row>
    <row r="2" spans="1:12" x14ac:dyDescent="0.3">
      <c r="A2" s="205"/>
      <c r="B2" s="205"/>
      <c r="C2" s="205"/>
      <c r="D2" s="205"/>
      <c r="E2" s="205"/>
      <c r="F2" s="205"/>
      <c r="G2" s="205"/>
      <c r="H2" s="5"/>
      <c r="I2" s="5"/>
      <c r="J2" s="5"/>
      <c r="K2" s="5"/>
      <c r="L2" s="5"/>
    </row>
    <row r="3" spans="1:12" x14ac:dyDescent="0.3">
      <c r="A3" s="205"/>
      <c r="B3" s="205"/>
      <c r="C3" s="205"/>
      <c r="D3" s="205"/>
      <c r="E3" s="205"/>
      <c r="F3" s="205"/>
      <c r="G3" s="205"/>
      <c r="H3" s="5"/>
      <c r="I3" s="5"/>
      <c r="J3" s="5"/>
      <c r="K3" s="5"/>
      <c r="L3" s="5"/>
    </row>
    <row r="4" spans="1:12" ht="14.55" customHeight="1" x14ac:dyDescent="0.3">
      <c r="A4" s="74" t="s">
        <v>159</v>
      </c>
      <c r="B4" s="49"/>
      <c r="C4" s="10"/>
      <c r="D4" t="s">
        <v>95</v>
      </c>
    </row>
    <row r="5" spans="1:12" ht="14.55" customHeight="1" x14ac:dyDescent="0.3">
      <c r="A5" s="74" t="s">
        <v>154</v>
      </c>
      <c r="B5" s="49"/>
      <c r="C5" s="11"/>
      <c r="D5" t="s">
        <v>99</v>
      </c>
    </row>
    <row r="6" spans="1:12" ht="14.55" customHeight="1" x14ac:dyDescent="0.3">
      <c r="A6" s="74" t="s">
        <v>191</v>
      </c>
      <c r="B6" s="49"/>
      <c r="C6" s="40"/>
      <c r="D6" t="s">
        <v>96</v>
      </c>
    </row>
    <row r="7" spans="1:12" ht="14.55" customHeight="1" x14ac:dyDescent="0.3">
      <c r="A7" s="74" t="s">
        <v>204</v>
      </c>
      <c r="B7" s="49"/>
      <c r="C7" s="49"/>
      <c r="D7" s="49"/>
    </row>
    <row r="8" spans="1:12" ht="19.5" customHeight="1" thickBot="1" x14ac:dyDescent="0.35">
      <c r="A8" s="74" t="s">
        <v>155</v>
      </c>
      <c r="B8" s="49"/>
      <c r="C8" s="49"/>
      <c r="D8" s="49"/>
    </row>
    <row r="9" spans="1:12" ht="15" thickBot="1" x14ac:dyDescent="0.35">
      <c r="A9" s="6" t="s">
        <v>26</v>
      </c>
      <c r="B9" s="260" t="s">
        <v>118</v>
      </c>
      <c r="C9" s="221"/>
      <c r="D9" s="221"/>
      <c r="E9" s="260" t="s">
        <v>118</v>
      </c>
      <c r="F9" s="221"/>
      <c r="G9" s="261"/>
      <c r="H9" s="260" t="s">
        <v>10</v>
      </c>
      <c r="I9" s="221"/>
      <c r="J9" s="261"/>
    </row>
    <row r="10" spans="1:12" x14ac:dyDescent="0.3">
      <c r="A10" s="7" t="s">
        <v>7</v>
      </c>
      <c r="B10" s="344" t="s">
        <v>119</v>
      </c>
      <c r="C10" s="332"/>
      <c r="D10" s="332"/>
      <c r="E10" s="361" t="s">
        <v>119</v>
      </c>
      <c r="F10" s="356"/>
      <c r="G10" s="357"/>
      <c r="H10" s="355" t="s">
        <v>58</v>
      </c>
      <c r="I10" s="356"/>
      <c r="J10" s="357"/>
    </row>
    <row r="11" spans="1:12" x14ac:dyDescent="0.3">
      <c r="A11" s="4" t="s">
        <v>30</v>
      </c>
      <c r="B11" s="211" t="s">
        <v>33</v>
      </c>
      <c r="C11" s="212"/>
      <c r="D11" s="212"/>
      <c r="E11" s="334" t="s">
        <v>33</v>
      </c>
      <c r="F11" s="212"/>
      <c r="G11" s="213"/>
      <c r="H11" s="273" t="s">
        <v>33</v>
      </c>
      <c r="I11" s="273"/>
      <c r="J11" s="273"/>
    </row>
    <row r="12" spans="1:12" x14ac:dyDescent="0.3">
      <c r="A12" s="4" t="s">
        <v>31</v>
      </c>
      <c r="B12" s="211" t="s">
        <v>34</v>
      </c>
      <c r="C12" s="212"/>
      <c r="D12" s="212"/>
      <c r="E12" s="334" t="s">
        <v>34</v>
      </c>
      <c r="F12" s="212"/>
      <c r="G12" s="213"/>
      <c r="H12" s="273" t="s">
        <v>33</v>
      </c>
      <c r="I12" s="273"/>
      <c r="J12" s="273"/>
    </row>
    <row r="13" spans="1:12" x14ac:dyDescent="0.3">
      <c r="A13" s="4" t="s">
        <v>101</v>
      </c>
      <c r="B13" s="354" t="s">
        <v>108</v>
      </c>
      <c r="C13" s="275"/>
      <c r="D13" s="275"/>
      <c r="E13" s="336" t="s">
        <v>108</v>
      </c>
      <c r="F13" s="275"/>
      <c r="G13" s="276"/>
      <c r="H13" s="211" t="s">
        <v>109</v>
      </c>
      <c r="I13" s="212"/>
      <c r="J13" s="213"/>
    </row>
    <row r="14" spans="1:12" x14ac:dyDescent="0.3">
      <c r="A14" s="4" t="s">
        <v>75</v>
      </c>
      <c r="B14" s="211">
        <v>86</v>
      </c>
      <c r="C14" s="212"/>
      <c r="D14" s="212"/>
      <c r="E14" s="334">
        <v>86</v>
      </c>
      <c r="F14" s="212"/>
      <c r="G14" s="213"/>
      <c r="H14" s="211">
        <v>85</v>
      </c>
      <c r="I14" s="212"/>
      <c r="J14" s="213"/>
    </row>
    <row r="15" spans="1:12" x14ac:dyDescent="0.3">
      <c r="A15" s="4" t="s">
        <v>9</v>
      </c>
      <c r="B15" s="354">
        <v>5</v>
      </c>
      <c r="C15" s="275"/>
      <c r="D15" s="275"/>
      <c r="E15" s="334">
        <v>1</v>
      </c>
      <c r="F15" s="212"/>
      <c r="G15" s="213"/>
      <c r="H15" s="211">
        <v>1</v>
      </c>
      <c r="I15" s="212"/>
      <c r="J15" s="213"/>
    </row>
    <row r="16" spans="1:12" x14ac:dyDescent="0.3">
      <c r="A16" s="4" t="s">
        <v>175</v>
      </c>
      <c r="B16" s="214">
        <v>191171</v>
      </c>
      <c r="C16" s="215"/>
      <c r="D16" s="215"/>
      <c r="E16" s="337">
        <v>814053.25</v>
      </c>
      <c r="F16" s="212"/>
      <c r="G16" s="213"/>
      <c r="H16" s="235">
        <v>842780.4</v>
      </c>
      <c r="I16" s="236"/>
      <c r="J16" s="305"/>
    </row>
    <row r="17" spans="1:10" x14ac:dyDescent="0.3">
      <c r="A17" s="4" t="s">
        <v>130</v>
      </c>
      <c r="B17" s="214">
        <f>B16*5</f>
        <v>955855</v>
      </c>
      <c r="C17" s="215"/>
      <c r="D17" s="215"/>
      <c r="E17" s="337">
        <f>E16*E15</f>
        <v>814053.25</v>
      </c>
      <c r="F17" s="212"/>
      <c r="G17" s="213"/>
      <c r="H17" s="235">
        <f>H16</f>
        <v>842780.4</v>
      </c>
      <c r="I17" s="236"/>
      <c r="J17" s="305"/>
    </row>
    <row r="18" spans="1:10" x14ac:dyDescent="0.3">
      <c r="A18" s="4" t="s">
        <v>32</v>
      </c>
      <c r="B18" s="214">
        <v>1092000</v>
      </c>
      <c r="C18" s="215"/>
      <c r="D18" s="215"/>
      <c r="E18" s="337">
        <v>1092000</v>
      </c>
      <c r="F18" s="212"/>
      <c r="G18" s="213"/>
      <c r="H18" s="235">
        <v>1200000</v>
      </c>
      <c r="I18" s="236"/>
      <c r="J18" s="213"/>
    </row>
    <row r="19" spans="1:10" x14ac:dyDescent="0.3">
      <c r="A19" s="4" t="s">
        <v>36</v>
      </c>
      <c r="B19" s="214">
        <v>47792</v>
      </c>
      <c r="C19" s="215"/>
      <c r="D19" s="215"/>
      <c r="E19" s="337">
        <v>651242.6</v>
      </c>
      <c r="F19" s="212"/>
      <c r="G19" s="213"/>
      <c r="H19" s="235">
        <v>674224.32</v>
      </c>
      <c r="I19" s="236"/>
      <c r="J19" s="213"/>
    </row>
    <row r="20" spans="1:10" x14ac:dyDescent="0.3">
      <c r="A20" s="4" t="s">
        <v>133</v>
      </c>
      <c r="B20" s="263">
        <f>B19/B16</f>
        <v>0.24999607681081334</v>
      </c>
      <c r="C20" s="280"/>
      <c r="D20" s="280"/>
      <c r="E20" s="349">
        <f>E19/E16</f>
        <v>0.79999999999999993</v>
      </c>
      <c r="F20" s="283"/>
      <c r="G20" s="284"/>
      <c r="H20" s="274">
        <f>H19/H17</f>
        <v>0.79999999999999993</v>
      </c>
      <c r="I20" s="283"/>
      <c r="J20" s="284"/>
    </row>
    <row r="21" spans="1:10" x14ac:dyDescent="0.3">
      <c r="A21" s="4" t="s">
        <v>172</v>
      </c>
      <c r="B21" s="214">
        <v>3003000</v>
      </c>
      <c r="C21" s="215"/>
      <c r="D21" s="215"/>
      <c r="E21" s="337">
        <v>3003000</v>
      </c>
      <c r="F21" s="212"/>
      <c r="G21" s="213"/>
      <c r="H21" s="235">
        <v>3000000</v>
      </c>
      <c r="I21" s="236"/>
      <c r="J21" s="213"/>
    </row>
    <row r="22" spans="1:10" x14ac:dyDescent="0.3">
      <c r="A22" s="4" t="s">
        <v>173</v>
      </c>
      <c r="B22" s="339">
        <f>B21/B17</f>
        <v>3.1416899006648498</v>
      </c>
      <c r="C22" s="340"/>
      <c r="D22" s="340"/>
      <c r="E22" s="335">
        <f>E21/E17</f>
        <v>3.6889478667396758</v>
      </c>
      <c r="F22" s="227"/>
      <c r="G22" s="228"/>
      <c r="H22" s="264">
        <f>H21/H17</f>
        <v>3.5596461426962467</v>
      </c>
      <c r="I22" s="265"/>
      <c r="J22" s="266"/>
    </row>
    <row r="23" spans="1:10" x14ac:dyDescent="0.3">
      <c r="A23" s="8" t="s">
        <v>68</v>
      </c>
      <c r="B23" s="9" t="s">
        <v>92</v>
      </c>
      <c r="C23" s="9" t="s">
        <v>93</v>
      </c>
      <c r="D23" s="80" t="s">
        <v>94</v>
      </c>
      <c r="E23" s="84" t="s">
        <v>92</v>
      </c>
      <c r="F23" s="9" t="s">
        <v>93</v>
      </c>
      <c r="G23" s="9" t="s">
        <v>94</v>
      </c>
      <c r="H23" s="9" t="s">
        <v>89</v>
      </c>
      <c r="I23" s="9" t="s">
        <v>91</v>
      </c>
      <c r="J23" s="9" t="s">
        <v>90</v>
      </c>
    </row>
    <row r="24" spans="1:10" x14ac:dyDescent="0.3">
      <c r="A24" s="4" t="s">
        <v>41</v>
      </c>
      <c r="B24" s="50">
        <v>3003000</v>
      </c>
      <c r="C24" s="50">
        <v>3003000</v>
      </c>
      <c r="D24" s="81">
        <v>1801800</v>
      </c>
      <c r="E24" s="50">
        <v>3003000</v>
      </c>
      <c r="F24" s="50">
        <v>3003000</v>
      </c>
      <c r="G24" s="81">
        <v>1801800</v>
      </c>
      <c r="H24" s="21">
        <v>3000000</v>
      </c>
      <c r="I24" s="21">
        <v>3000000</v>
      </c>
      <c r="J24" s="36">
        <v>1200000</v>
      </c>
    </row>
    <row r="25" spans="1:10" ht="15" thickBot="1" x14ac:dyDescent="0.35">
      <c r="A25" s="37" t="s">
        <v>27</v>
      </c>
      <c r="B25" s="50">
        <v>3003000</v>
      </c>
      <c r="C25" s="50">
        <v>3003000</v>
      </c>
      <c r="D25" s="82">
        <v>3903592</v>
      </c>
      <c r="E25" s="50">
        <v>3003000</v>
      </c>
      <c r="F25" s="50">
        <v>3003000</v>
      </c>
      <c r="G25" s="82">
        <v>3903592</v>
      </c>
      <c r="H25" s="21">
        <v>3000000</v>
      </c>
      <c r="I25" s="21">
        <v>3000000</v>
      </c>
      <c r="J25" s="22">
        <v>3500629</v>
      </c>
    </row>
    <row r="26" spans="1:10" ht="15" thickBot="1" x14ac:dyDescent="0.35">
      <c r="A26" s="39" t="s">
        <v>126</v>
      </c>
      <c r="B26" s="17">
        <f>B24/B17</f>
        <v>3.1416899006648498</v>
      </c>
      <c r="C26" s="17">
        <f>C24/B17</f>
        <v>3.1416899006648498</v>
      </c>
      <c r="D26" s="17">
        <f>D24/B17</f>
        <v>1.8850139403989099</v>
      </c>
      <c r="E26" s="18">
        <f>E24/E17</f>
        <v>3.6889478667396758</v>
      </c>
      <c r="F26" s="18">
        <f>F24/E17</f>
        <v>3.6889478667396758</v>
      </c>
      <c r="G26" s="18">
        <f>G24/E17</f>
        <v>2.2133687200438055</v>
      </c>
      <c r="H26" s="18">
        <f>H24/H17</f>
        <v>3.5596461426962467</v>
      </c>
      <c r="I26" s="18">
        <f>I24/H17</f>
        <v>3.5596461426962467</v>
      </c>
      <c r="J26" s="18">
        <f>J24/H17</f>
        <v>1.4238584570784987</v>
      </c>
    </row>
    <row r="27" spans="1:10" ht="15" thickBot="1" x14ac:dyDescent="0.35">
      <c r="A27" s="39" t="s">
        <v>127</v>
      </c>
      <c r="B27" s="17">
        <f>B25/B17</f>
        <v>3.1416899006648498</v>
      </c>
      <c r="C27" s="17">
        <f>C25/B17</f>
        <v>3.1416899006648498</v>
      </c>
      <c r="D27" s="17">
        <f>D25/B17</f>
        <v>4.0838746462591082</v>
      </c>
      <c r="E27" s="18">
        <f>E25/E17</f>
        <v>3.6889478667396758</v>
      </c>
      <c r="F27" s="18">
        <f>F25/E17</f>
        <v>3.6889478667396758</v>
      </c>
      <c r="G27" s="18">
        <f>G25/E17</f>
        <v>4.7952538731342207</v>
      </c>
      <c r="H27" s="18">
        <f>H25/H17</f>
        <v>3.5596461426962467</v>
      </c>
      <c r="I27" s="18">
        <f>I25/H17</f>
        <v>3.5596461426962467</v>
      </c>
      <c r="J27" s="18">
        <f>J25/H17</f>
        <v>4.1536668389535398</v>
      </c>
    </row>
    <row r="28" spans="1:10" x14ac:dyDescent="0.3">
      <c r="A28" s="38" t="s">
        <v>28</v>
      </c>
      <c r="B28" s="52">
        <v>955855</v>
      </c>
      <c r="C28" s="52">
        <v>955855</v>
      </c>
      <c r="D28" s="52">
        <v>955855</v>
      </c>
      <c r="E28" s="86">
        <v>732647</v>
      </c>
      <c r="F28" s="20">
        <v>814053</v>
      </c>
      <c r="G28" s="20">
        <v>830334</v>
      </c>
      <c r="H28" s="20">
        <v>842780</v>
      </c>
      <c r="I28" s="20">
        <v>930954</v>
      </c>
      <c r="J28" s="20">
        <v>1028352</v>
      </c>
    </row>
    <row r="29" spans="1:10" ht="15" thickBot="1" x14ac:dyDescent="0.35">
      <c r="A29" s="37" t="s">
        <v>29</v>
      </c>
      <c r="B29" s="51">
        <v>1326511</v>
      </c>
      <c r="C29" s="51">
        <v>1927373</v>
      </c>
      <c r="D29" s="51">
        <v>2890229</v>
      </c>
      <c r="E29" s="87">
        <v>893739</v>
      </c>
      <c r="F29" s="36">
        <v>1369206</v>
      </c>
      <c r="G29" s="36">
        <v>2281114</v>
      </c>
      <c r="H29" s="22">
        <v>1089063</v>
      </c>
      <c r="I29" s="22">
        <v>1609273</v>
      </c>
      <c r="J29" s="22">
        <v>2391574</v>
      </c>
    </row>
    <row r="30" spans="1:10" ht="15" thickBot="1" x14ac:dyDescent="0.35">
      <c r="A30" s="39" t="s">
        <v>128</v>
      </c>
      <c r="B30" s="17">
        <f>B28/B17</f>
        <v>1</v>
      </c>
      <c r="C30" s="17">
        <f>C28/B17</f>
        <v>1</v>
      </c>
      <c r="D30" s="17">
        <f>D28/B17</f>
        <v>1</v>
      </c>
      <c r="E30" s="18">
        <f>E28/E17</f>
        <v>0.89999886371069704</v>
      </c>
      <c r="F30" s="18">
        <f>F28/E17</f>
        <v>0.99999969289478297</v>
      </c>
      <c r="G30" s="18">
        <f>G28/E17</f>
        <v>1.0199996130474265</v>
      </c>
      <c r="H30" s="18">
        <f>H28/H17</f>
        <v>0.99999952538051429</v>
      </c>
      <c r="I30" s="18">
        <f>I28/H17</f>
        <v>1.104622271709214</v>
      </c>
      <c r="J30" s="18">
        <f>J28/H17</f>
        <v>1.2201897433779902</v>
      </c>
    </row>
    <row r="31" spans="1:10" ht="15" thickBot="1" x14ac:dyDescent="0.35">
      <c r="A31" s="39" t="s">
        <v>129</v>
      </c>
      <c r="B31" s="17">
        <f>B29/B17</f>
        <v>1.387774296310633</v>
      </c>
      <c r="C31" s="17">
        <f>C29/B17</f>
        <v>2.0163863765947765</v>
      </c>
      <c r="D31" s="99">
        <f>D29/B17</f>
        <v>3.0237107092602957</v>
      </c>
      <c r="E31" s="18">
        <f>E29/E17</f>
        <v>1.0978876381858311</v>
      </c>
      <c r="F31" s="18">
        <f>F29/E17</f>
        <v>1.6819612230526688</v>
      </c>
      <c r="G31" s="18">
        <f>G29/E17</f>
        <v>2.8021680399900131</v>
      </c>
      <c r="H31" s="18">
        <f>H29/H17</f>
        <v>1.2922263023677343</v>
      </c>
      <c r="I31" s="18">
        <f>I29/H17</f>
        <v>1.9094808089984057</v>
      </c>
      <c r="J31" s="18">
        <f>J29/H17</f>
        <v>2.8377190546908779</v>
      </c>
    </row>
    <row r="32" spans="1:10" ht="15" thickBot="1" x14ac:dyDescent="0.35">
      <c r="A32" s="39" t="s">
        <v>107</v>
      </c>
      <c r="B32" s="354" t="s">
        <v>132</v>
      </c>
      <c r="C32" s="275"/>
      <c r="D32" s="275"/>
      <c r="E32" s="329" t="s">
        <v>174</v>
      </c>
      <c r="F32" s="209"/>
      <c r="G32" s="330"/>
      <c r="H32" s="358" t="s">
        <v>71</v>
      </c>
      <c r="I32" s="359"/>
      <c r="J32" s="360"/>
    </row>
    <row r="33" spans="1:10" ht="15" thickBot="1" x14ac:dyDescent="0.35">
      <c r="A33" s="70" t="s">
        <v>176</v>
      </c>
      <c r="B33" s="362">
        <v>2.9499999999999998E-2</v>
      </c>
      <c r="C33" s="342"/>
      <c r="D33" s="342"/>
      <c r="E33" s="208">
        <v>2.6100000000000002E-2</v>
      </c>
      <c r="F33" s="209"/>
      <c r="G33" s="330"/>
      <c r="H33" s="256">
        <v>2.64E-2</v>
      </c>
      <c r="I33" s="257"/>
      <c r="J33" s="258"/>
    </row>
    <row r="35" spans="1:10" ht="14.55" customHeight="1" x14ac:dyDescent="0.3">
      <c r="A35" s="74" t="s">
        <v>160</v>
      </c>
      <c r="B35" s="49"/>
      <c r="C35" s="10"/>
      <c r="D35" t="s">
        <v>95</v>
      </c>
    </row>
    <row r="36" spans="1:10" ht="14.55" customHeight="1" x14ac:dyDescent="0.3">
      <c r="A36" s="74" t="s">
        <v>154</v>
      </c>
      <c r="B36" s="49"/>
      <c r="C36" s="11"/>
      <c r="D36" t="s">
        <v>99</v>
      </c>
    </row>
    <row r="37" spans="1:10" ht="14.55" customHeight="1" x14ac:dyDescent="0.3">
      <c r="A37" s="74" t="s">
        <v>191</v>
      </c>
      <c r="B37" s="49"/>
      <c r="C37" s="40"/>
      <c r="D37" t="s">
        <v>96</v>
      </c>
    </row>
    <row r="38" spans="1:10" ht="12" customHeight="1" x14ac:dyDescent="0.3">
      <c r="A38" s="74" t="s">
        <v>204</v>
      </c>
      <c r="B38" s="49"/>
      <c r="C38" s="49"/>
      <c r="D38" s="49"/>
      <c r="E38" s="49"/>
      <c r="F38" s="49"/>
      <c r="G38" s="49"/>
    </row>
    <row r="39" spans="1:10" ht="14.55" customHeight="1" thickBot="1" x14ac:dyDescent="0.35">
      <c r="A39" s="74" t="s">
        <v>161</v>
      </c>
      <c r="B39" s="49"/>
      <c r="C39" s="49"/>
      <c r="D39" s="49"/>
      <c r="E39" s="49"/>
      <c r="F39" s="49"/>
      <c r="G39" s="49"/>
    </row>
    <row r="40" spans="1:10" ht="15" thickBot="1" x14ac:dyDescent="0.35">
      <c r="A40" s="6" t="s">
        <v>26</v>
      </c>
      <c r="B40" s="260" t="s">
        <v>118</v>
      </c>
      <c r="C40" s="221"/>
      <c r="D40" s="221"/>
      <c r="E40" s="260" t="s">
        <v>118</v>
      </c>
      <c r="F40" s="221"/>
      <c r="G40" s="261"/>
      <c r="H40" s="260" t="s">
        <v>10</v>
      </c>
      <c r="I40" s="221"/>
      <c r="J40" s="261"/>
    </row>
    <row r="41" spans="1:10" x14ac:dyDescent="0.3">
      <c r="A41" s="7" t="s">
        <v>7</v>
      </c>
      <c r="B41" s="344" t="s">
        <v>119</v>
      </c>
      <c r="C41" s="332"/>
      <c r="D41" s="332"/>
      <c r="E41" s="331" t="s">
        <v>119</v>
      </c>
      <c r="F41" s="332"/>
      <c r="G41" s="333"/>
      <c r="H41" s="355" t="s">
        <v>58</v>
      </c>
      <c r="I41" s="356"/>
      <c r="J41" s="357"/>
    </row>
    <row r="42" spans="1:10" x14ac:dyDescent="0.3">
      <c r="A42" s="4" t="s">
        <v>30</v>
      </c>
      <c r="B42" s="211" t="s">
        <v>33</v>
      </c>
      <c r="C42" s="212"/>
      <c r="D42" s="212"/>
      <c r="E42" s="334" t="s">
        <v>33</v>
      </c>
      <c r="F42" s="212"/>
      <c r="G42" s="213"/>
      <c r="H42" s="273" t="s">
        <v>33</v>
      </c>
      <c r="I42" s="273"/>
      <c r="J42" s="273"/>
    </row>
    <row r="43" spans="1:10" x14ac:dyDescent="0.3">
      <c r="A43" s="4" t="s">
        <v>31</v>
      </c>
      <c r="B43" s="211" t="s">
        <v>34</v>
      </c>
      <c r="C43" s="212"/>
      <c r="D43" s="212"/>
      <c r="E43" s="334" t="s">
        <v>34</v>
      </c>
      <c r="F43" s="212"/>
      <c r="G43" s="213"/>
      <c r="H43" s="273" t="s">
        <v>33</v>
      </c>
      <c r="I43" s="273"/>
      <c r="J43" s="273"/>
    </row>
    <row r="44" spans="1:10" x14ac:dyDescent="0.3">
      <c r="A44" s="4" t="s">
        <v>101</v>
      </c>
      <c r="B44" s="354" t="s">
        <v>108</v>
      </c>
      <c r="C44" s="275"/>
      <c r="D44" s="275"/>
      <c r="E44" s="336" t="s">
        <v>108</v>
      </c>
      <c r="F44" s="275"/>
      <c r="G44" s="276"/>
      <c r="H44" s="211" t="s">
        <v>109</v>
      </c>
      <c r="I44" s="212"/>
      <c r="J44" s="213"/>
    </row>
    <row r="45" spans="1:10" x14ac:dyDescent="0.3">
      <c r="A45" s="4" t="s">
        <v>75</v>
      </c>
      <c r="B45" s="211">
        <v>86</v>
      </c>
      <c r="C45" s="212"/>
      <c r="D45" s="212"/>
      <c r="E45" s="334">
        <v>86</v>
      </c>
      <c r="F45" s="212"/>
      <c r="G45" s="213"/>
      <c r="H45" s="211">
        <v>85</v>
      </c>
      <c r="I45" s="212"/>
      <c r="J45" s="213"/>
    </row>
    <row r="46" spans="1:10" x14ac:dyDescent="0.3">
      <c r="A46" s="4" t="s">
        <v>9</v>
      </c>
      <c r="B46" s="354">
        <v>5</v>
      </c>
      <c r="C46" s="275"/>
      <c r="D46" s="275"/>
      <c r="E46" s="334">
        <v>1</v>
      </c>
      <c r="F46" s="212"/>
      <c r="G46" s="213"/>
      <c r="H46" s="211">
        <v>1</v>
      </c>
      <c r="I46" s="212"/>
      <c r="J46" s="213"/>
    </row>
    <row r="47" spans="1:10" x14ac:dyDescent="0.3">
      <c r="A47" s="4" t="s">
        <v>175</v>
      </c>
      <c r="B47" s="214">
        <v>170664.35</v>
      </c>
      <c r="C47" s="215"/>
      <c r="D47" s="215"/>
      <c r="E47" s="337">
        <v>729303.15</v>
      </c>
      <c r="F47" s="212"/>
      <c r="G47" s="213"/>
      <c r="H47" s="235">
        <v>757704.6</v>
      </c>
      <c r="I47" s="236"/>
      <c r="J47" s="305"/>
    </row>
    <row r="48" spans="1:10" x14ac:dyDescent="0.3">
      <c r="A48" s="4" t="s">
        <v>130</v>
      </c>
      <c r="B48" s="214">
        <f>B47*5</f>
        <v>853321.75</v>
      </c>
      <c r="C48" s="215"/>
      <c r="D48" s="215"/>
      <c r="E48" s="337">
        <f>E47*E46</f>
        <v>729303.15</v>
      </c>
      <c r="F48" s="212"/>
      <c r="G48" s="213"/>
      <c r="H48" s="235">
        <f>H47</f>
        <v>757704.6</v>
      </c>
      <c r="I48" s="236"/>
      <c r="J48" s="305"/>
    </row>
    <row r="49" spans="1:10" x14ac:dyDescent="0.3">
      <c r="A49" s="4" t="s">
        <v>32</v>
      </c>
      <c r="B49" s="214">
        <v>1092000</v>
      </c>
      <c r="C49" s="215"/>
      <c r="D49" s="215"/>
      <c r="E49" s="214">
        <v>1092000</v>
      </c>
      <c r="F49" s="215"/>
      <c r="G49" s="215"/>
      <c r="H49" s="235">
        <v>1200000</v>
      </c>
      <c r="I49" s="236"/>
      <c r="J49" s="213"/>
    </row>
    <row r="50" spans="1:10" x14ac:dyDescent="0.3">
      <c r="A50" s="4" t="s">
        <v>36</v>
      </c>
      <c r="B50" s="214">
        <v>39071</v>
      </c>
      <c r="C50" s="215"/>
      <c r="D50" s="215"/>
      <c r="E50" s="337">
        <v>583442.52</v>
      </c>
      <c r="F50" s="212"/>
      <c r="G50" s="213"/>
      <c r="H50" s="235">
        <v>606163.68000000005</v>
      </c>
      <c r="I50" s="236"/>
      <c r="J50" s="213"/>
    </row>
    <row r="51" spans="1:10" x14ac:dyDescent="0.3">
      <c r="A51" s="4" t="s">
        <v>133</v>
      </c>
      <c r="B51" s="263">
        <f>B50/B47</f>
        <v>0.22893474823535201</v>
      </c>
      <c r="C51" s="280"/>
      <c r="D51" s="280"/>
      <c r="E51" s="349">
        <f>E50/E47</f>
        <v>0.8</v>
      </c>
      <c r="F51" s="283"/>
      <c r="G51" s="284"/>
      <c r="H51" s="274">
        <f>H50/H48</f>
        <v>0.8</v>
      </c>
      <c r="I51" s="283"/>
      <c r="J51" s="284"/>
    </row>
    <row r="52" spans="1:10" x14ac:dyDescent="0.3">
      <c r="A52" s="4" t="s">
        <v>172</v>
      </c>
      <c r="B52" s="214">
        <v>3003000</v>
      </c>
      <c r="C52" s="215"/>
      <c r="D52" s="215"/>
      <c r="E52" s="214">
        <v>3003000</v>
      </c>
      <c r="F52" s="215"/>
      <c r="G52" s="215"/>
      <c r="H52" s="235">
        <v>3000000</v>
      </c>
      <c r="I52" s="236"/>
      <c r="J52" s="213"/>
    </row>
    <row r="53" spans="1:10" x14ac:dyDescent="0.3">
      <c r="A53" s="4" t="s">
        <v>173</v>
      </c>
      <c r="B53" s="339">
        <f>B52/B48</f>
        <v>3.5191883952330993</v>
      </c>
      <c r="C53" s="340"/>
      <c r="D53" s="340"/>
      <c r="E53" s="335">
        <f>E52/E48</f>
        <v>4.1176292739171627</v>
      </c>
      <c r="F53" s="227"/>
      <c r="G53" s="228"/>
      <c r="H53" s="264">
        <f>H52/H48</f>
        <v>3.9593266294014846</v>
      </c>
      <c r="I53" s="265"/>
      <c r="J53" s="266"/>
    </row>
    <row r="54" spans="1:10" x14ac:dyDescent="0.3">
      <c r="A54" s="8" t="s">
        <v>68</v>
      </c>
      <c r="B54" s="9" t="s">
        <v>92</v>
      </c>
      <c r="C54" s="9" t="s">
        <v>93</v>
      </c>
      <c r="D54" s="80" t="s">
        <v>94</v>
      </c>
      <c r="E54" s="84" t="s">
        <v>92</v>
      </c>
      <c r="F54" s="9" t="s">
        <v>93</v>
      </c>
      <c r="G54" s="9" t="s">
        <v>94</v>
      </c>
      <c r="H54" s="9" t="s">
        <v>89</v>
      </c>
      <c r="I54" s="9" t="s">
        <v>91</v>
      </c>
      <c r="J54" s="9" t="s">
        <v>90</v>
      </c>
    </row>
    <row r="55" spans="1:10" x14ac:dyDescent="0.3">
      <c r="A55" s="4" t="s">
        <v>41</v>
      </c>
      <c r="B55" s="50">
        <v>3003000</v>
      </c>
      <c r="C55" s="50">
        <v>3003000</v>
      </c>
      <c r="D55" s="81">
        <v>1801800</v>
      </c>
      <c r="E55" s="50">
        <v>3003000</v>
      </c>
      <c r="F55" s="50">
        <v>3003000</v>
      </c>
      <c r="G55" s="81">
        <v>1801800</v>
      </c>
      <c r="H55" s="21">
        <v>3000000</v>
      </c>
      <c r="I55" s="21">
        <v>3000000</v>
      </c>
      <c r="J55" s="36">
        <v>1200000</v>
      </c>
    </row>
    <row r="56" spans="1:10" ht="15" thickBot="1" x14ac:dyDescent="0.35">
      <c r="A56" s="37" t="s">
        <v>27</v>
      </c>
      <c r="B56" s="50">
        <v>3003000</v>
      </c>
      <c r="C56" s="50">
        <v>3003000</v>
      </c>
      <c r="D56" s="82">
        <v>3903592</v>
      </c>
      <c r="E56" s="50">
        <v>3003000</v>
      </c>
      <c r="F56" s="50">
        <v>3003000</v>
      </c>
      <c r="G56" s="82">
        <v>3903592</v>
      </c>
      <c r="H56" s="21">
        <v>3000000</v>
      </c>
      <c r="I56" s="21">
        <v>3000000</v>
      </c>
      <c r="J56" s="22">
        <v>3500629</v>
      </c>
    </row>
    <row r="57" spans="1:10" ht="15" thickBot="1" x14ac:dyDescent="0.35">
      <c r="A57" s="39" t="s">
        <v>126</v>
      </c>
      <c r="B57" s="17">
        <f>B55/B48</f>
        <v>3.5191883952330993</v>
      </c>
      <c r="C57" s="17">
        <f>C55/B48</f>
        <v>3.5191883952330993</v>
      </c>
      <c r="D57" s="17">
        <f>D55/B48</f>
        <v>2.1115130371398596</v>
      </c>
      <c r="E57" s="18">
        <f>E55/E48</f>
        <v>4.1176292739171627</v>
      </c>
      <c r="F57" s="18">
        <f>F55/E48</f>
        <v>4.1176292739171627</v>
      </c>
      <c r="G57" s="18">
        <f>G55/E48</f>
        <v>2.4705775643502981</v>
      </c>
      <c r="H57" s="18">
        <f>H55/H48</f>
        <v>3.9593266294014846</v>
      </c>
      <c r="I57" s="18">
        <f>I55/H48</f>
        <v>3.9593266294014846</v>
      </c>
      <c r="J57" s="18">
        <f>J55/H48</f>
        <v>1.5837306517605938</v>
      </c>
    </row>
    <row r="58" spans="1:10" ht="15" thickBot="1" x14ac:dyDescent="0.35">
      <c r="A58" s="39" t="s">
        <v>127</v>
      </c>
      <c r="B58" s="17">
        <f>B56/B48</f>
        <v>3.5191883952330993</v>
      </c>
      <c r="C58" s="17">
        <f>C56/B48</f>
        <v>3.5191883952330993</v>
      </c>
      <c r="D58" s="17">
        <f>D56/B48</f>
        <v>4.5745839714035181</v>
      </c>
      <c r="E58" s="18">
        <f>E56/E48</f>
        <v>4.1176292739171627</v>
      </c>
      <c r="F58" s="18">
        <f>F56/E48</f>
        <v>4.1176292739171627</v>
      </c>
      <c r="G58" s="18">
        <f>G56/E48</f>
        <v>5.3524957351411411</v>
      </c>
      <c r="H58" s="18">
        <f>H56/H48</f>
        <v>3.9593266294014846</v>
      </c>
      <c r="I58" s="18">
        <f>I56/H48</f>
        <v>3.9593266294014846</v>
      </c>
      <c r="J58" s="18">
        <f>J56/H48</f>
        <v>4.62004453978503</v>
      </c>
    </row>
    <row r="59" spans="1:10" x14ac:dyDescent="0.3">
      <c r="A59" s="38" t="s">
        <v>28</v>
      </c>
      <c r="B59" s="52">
        <v>853321</v>
      </c>
      <c r="C59" s="52">
        <v>853321</v>
      </c>
      <c r="D59" s="52">
        <v>853321</v>
      </c>
      <c r="E59" s="86">
        <v>656372</v>
      </c>
      <c r="F59" s="20">
        <v>729303</v>
      </c>
      <c r="G59" s="20">
        <v>743889</v>
      </c>
      <c r="H59" s="20">
        <v>757705</v>
      </c>
      <c r="I59" s="20">
        <v>836977</v>
      </c>
      <c r="J59" s="20">
        <v>924544</v>
      </c>
    </row>
    <row r="60" spans="1:10" ht="15" thickBot="1" x14ac:dyDescent="0.35">
      <c r="A60" s="37" t="s">
        <v>29</v>
      </c>
      <c r="B60" s="51">
        <v>1203574</v>
      </c>
      <c r="C60" s="51">
        <v>1798149</v>
      </c>
      <c r="D60" s="82">
        <v>2765203</v>
      </c>
      <c r="E60" s="87">
        <v>808597</v>
      </c>
      <c r="F60" s="36">
        <v>1269204</v>
      </c>
      <c r="G60" s="36">
        <v>2177800</v>
      </c>
      <c r="H60" s="22">
        <v>1003987</v>
      </c>
      <c r="I60" s="22">
        <v>1515297</v>
      </c>
      <c r="J60" s="22">
        <v>2287765</v>
      </c>
    </row>
    <row r="61" spans="1:10" ht="15" thickBot="1" x14ac:dyDescent="0.35">
      <c r="A61" s="39" t="s">
        <v>128</v>
      </c>
      <c r="B61" s="106">
        <f>B59/B48</f>
        <v>0.99999912108181932</v>
      </c>
      <c r="C61" s="17">
        <f>C59/B48</f>
        <v>0.99999912108181932</v>
      </c>
      <c r="D61" s="17">
        <f>D59/B48</f>
        <v>0.99999912108181932</v>
      </c>
      <c r="E61" s="18">
        <f>E59/E48</f>
        <v>0.89999885507144728</v>
      </c>
      <c r="F61" s="18">
        <f>F59/E48</f>
        <v>0.99999979432421204</v>
      </c>
      <c r="G61" s="18">
        <f>G59/E48</f>
        <v>1.0199997079403811</v>
      </c>
      <c r="H61" s="18">
        <f>H59/H48</f>
        <v>1.0000005279102173</v>
      </c>
      <c r="I61" s="18">
        <f>I59/H48</f>
        <v>1.104621774765522</v>
      </c>
      <c r="J61" s="18">
        <f>J59/H48</f>
        <v>1.220190559751122</v>
      </c>
    </row>
    <row r="62" spans="1:10" ht="15" thickBot="1" x14ac:dyDescent="0.35">
      <c r="A62" s="39" t="s">
        <v>129</v>
      </c>
      <c r="B62" s="17">
        <f>B60/B48</f>
        <v>1.4104574271076531</v>
      </c>
      <c r="C62" s="17">
        <f>C60/B48</f>
        <v>2.1072344634365643</v>
      </c>
      <c r="D62" s="99">
        <f>D60/B48</f>
        <v>3.2405162531014824</v>
      </c>
      <c r="E62" s="18">
        <f>E60/E48</f>
        <v>1.108725500500032</v>
      </c>
      <c r="F62" s="18">
        <f>F60/E48</f>
        <v>1.7402968847728135</v>
      </c>
      <c r="G62" s="18">
        <f>G60/E48</f>
        <v>2.9861382060395596</v>
      </c>
      <c r="H62" s="18">
        <f>H60/H48</f>
        <v>1.3250374882243028</v>
      </c>
      <c r="I62" s="18">
        <f>I60/H48</f>
        <v>1.9998519211840604</v>
      </c>
      <c r="J62" s="18">
        <f>J60/H48</f>
        <v>3.0193362954375624</v>
      </c>
    </row>
    <row r="63" spans="1:10" ht="15" thickBot="1" x14ac:dyDescent="0.35">
      <c r="A63" s="39" t="s">
        <v>107</v>
      </c>
      <c r="B63" s="354" t="s">
        <v>132</v>
      </c>
      <c r="C63" s="275"/>
      <c r="D63" s="275"/>
      <c r="E63" s="329" t="s">
        <v>174</v>
      </c>
      <c r="F63" s="209"/>
      <c r="G63" s="330"/>
      <c r="H63" s="358" t="s">
        <v>71</v>
      </c>
      <c r="I63" s="359"/>
      <c r="J63" s="360"/>
    </row>
    <row r="64" spans="1:10" ht="15" thickBot="1" x14ac:dyDescent="0.35">
      <c r="A64" s="70" t="s">
        <v>176</v>
      </c>
      <c r="B64" s="362">
        <v>3.1399999999999997E-2</v>
      </c>
      <c r="C64" s="342"/>
      <c r="D64" s="342"/>
      <c r="E64" s="208">
        <v>2.7699999999999999E-2</v>
      </c>
      <c r="F64" s="209"/>
      <c r="G64" s="330"/>
      <c r="H64" s="256">
        <v>2.8000000000000001E-2</v>
      </c>
      <c r="I64" s="257"/>
      <c r="J64" s="258"/>
    </row>
  </sheetData>
  <sheetProtection algorithmName="SHA-512" hashValue="C85MzW2bxvW5zXGegaWlx/e3a3aKW3Dco2ySr4nS11eRr35r3kJ78i/dBY1pVq1U58nIKsZ8TsKKubnCaBRvIw==" saltValue="jlCqTQp4ayv5bCdASGq9lg==" spinCount="100000" sheet="1" objects="1" scenarios="1"/>
  <mergeCells count="97">
    <mergeCell ref="H50:J50"/>
    <mergeCell ref="H51:J51"/>
    <mergeCell ref="H64:J64"/>
    <mergeCell ref="H52:J52"/>
    <mergeCell ref="H53:J53"/>
    <mergeCell ref="H63:J63"/>
    <mergeCell ref="H45:J45"/>
    <mergeCell ref="H46:J46"/>
    <mergeCell ref="H48:J48"/>
    <mergeCell ref="H49:J49"/>
    <mergeCell ref="H47:J47"/>
    <mergeCell ref="H40:J40"/>
    <mergeCell ref="H42:J42"/>
    <mergeCell ref="H41:J41"/>
    <mergeCell ref="H43:J43"/>
    <mergeCell ref="H44:J44"/>
    <mergeCell ref="H17:J17"/>
    <mergeCell ref="H16:J16"/>
    <mergeCell ref="H33:J33"/>
    <mergeCell ref="H18:J18"/>
    <mergeCell ref="H19:J19"/>
    <mergeCell ref="H20:J20"/>
    <mergeCell ref="H21:J21"/>
    <mergeCell ref="H22:J22"/>
    <mergeCell ref="H32:J32"/>
    <mergeCell ref="B11:D11"/>
    <mergeCell ref="B12:D12"/>
    <mergeCell ref="B13:D13"/>
    <mergeCell ref="B14:D14"/>
    <mergeCell ref="B15:D15"/>
    <mergeCell ref="A1:G3"/>
    <mergeCell ref="H9:J9"/>
    <mergeCell ref="H10:J10"/>
    <mergeCell ref="B9:D9"/>
    <mergeCell ref="B10:D10"/>
    <mergeCell ref="E9:G9"/>
    <mergeCell ref="E10:G10"/>
    <mergeCell ref="H11:J11"/>
    <mergeCell ref="H12:J12"/>
    <mergeCell ref="H13:J13"/>
    <mergeCell ref="H14:J14"/>
    <mergeCell ref="H15:J15"/>
    <mergeCell ref="B22:D22"/>
    <mergeCell ref="B32:D32"/>
    <mergeCell ref="B33:D33"/>
    <mergeCell ref="B16:D16"/>
    <mergeCell ref="B17:D17"/>
    <mergeCell ref="B18:D18"/>
    <mergeCell ref="B19:D19"/>
    <mergeCell ref="B20:D20"/>
    <mergeCell ref="B21:D21"/>
    <mergeCell ref="B53:D53"/>
    <mergeCell ref="B63:D63"/>
    <mergeCell ref="B40:D40"/>
    <mergeCell ref="B41:D41"/>
    <mergeCell ref="B64:D64"/>
    <mergeCell ref="B48:D48"/>
    <mergeCell ref="B49:D49"/>
    <mergeCell ref="B50:D50"/>
    <mergeCell ref="B51:D51"/>
    <mergeCell ref="B52:D52"/>
    <mergeCell ref="B43:D43"/>
    <mergeCell ref="B44:D44"/>
    <mergeCell ref="B45:D45"/>
    <mergeCell ref="B46:D46"/>
    <mergeCell ref="B47:D47"/>
    <mergeCell ref="B42:D42"/>
    <mergeCell ref="E16:G16"/>
    <mergeCell ref="E17:G17"/>
    <mergeCell ref="E18:G18"/>
    <mergeCell ref="E19:G19"/>
    <mergeCell ref="E20:G20"/>
    <mergeCell ref="E11:G11"/>
    <mergeCell ref="E12:G12"/>
    <mergeCell ref="E13:G13"/>
    <mergeCell ref="E14:G14"/>
    <mergeCell ref="E15:G15"/>
    <mergeCell ref="E41:G41"/>
    <mergeCell ref="E42:G42"/>
    <mergeCell ref="E43:G43"/>
    <mergeCell ref="E44:G44"/>
    <mergeCell ref="E45:G45"/>
    <mergeCell ref="E21:G21"/>
    <mergeCell ref="E22:G22"/>
    <mergeCell ref="E32:G32"/>
    <mergeCell ref="E33:G33"/>
    <mergeCell ref="E40:G40"/>
    <mergeCell ref="E51:G51"/>
    <mergeCell ref="E52:G52"/>
    <mergeCell ref="E53:G53"/>
    <mergeCell ref="E63:G63"/>
    <mergeCell ref="E64:G64"/>
    <mergeCell ref="E46:G46"/>
    <mergeCell ref="E47:G47"/>
    <mergeCell ref="E48:G48"/>
    <mergeCell ref="E49:G49"/>
    <mergeCell ref="E50:G50"/>
  </mergeCells>
  <conditionalFormatting sqref="B26 E26 H26">
    <cfRule type="top10" dxfId="23" priority="607" rank="1"/>
  </conditionalFormatting>
  <conditionalFormatting sqref="B27 E27 H27">
    <cfRule type="top10" dxfId="22" priority="610" rank="1"/>
  </conditionalFormatting>
  <conditionalFormatting sqref="B30 E30 H30">
    <cfRule type="top10" dxfId="21" priority="613" rank="1"/>
  </conditionalFormatting>
  <conditionalFormatting sqref="B31 E31 H31">
    <cfRule type="top10" dxfId="20" priority="616" rank="1"/>
  </conditionalFormatting>
  <conditionalFormatting sqref="B57 E57 H57">
    <cfRule type="top10" dxfId="19" priority="619" rank="1"/>
  </conditionalFormatting>
  <conditionalFormatting sqref="B58 E58 H58">
    <cfRule type="top10" dxfId="18" priority="622" rank="1"/>
  </conditionalFormatting>
  <conditionalFormatting sqref="B61 E61 H61">
    <cfRule type="top10" dxfId="17" priority="625" rank="1"/>
  </conditionalFormatting>
  <conditionalFormatting sqref="B62 E62 H62">
    <cfRule type="top10" dxfId="16" priority="628" rank="1"/>
  </conditionalFormatting>
  <conditionalFormatting sqref="C26 F26 I26">
    <cfRule type="top10" dxfId="15" priority="631" rank="1"/>
  </conditionalFormatting>
  <conditionalFormatting sqref="C27 F27 I27">
    <cfRule type="top10" dxfId="14" priority="634" rank="1"/>
  </conditionalFormatting>
  <conditionalFormatting sqref="C30 F30 I30">
    <cfRule type="top10" dxfId="13" priority="637" rank="1"/>
  </conditionalFormatting>
  <conditionalFormatting sqref="C31 F31 I31">
    <cfRule type="top10" dxfId="12" priority="640" rank="1"/>
  </conditionalFormatting>
  <conditionalFormatting sqref="C57 F57 I57">
    <cfRule type="top10" dxfId="11" priority="643" rank="1"/>
  </conditionalFormatting>
  <conditionalFormatting sqref="C58 F58 I58">
    <cfRule type="top10" dxfId="10" priority="646" rank="1"/>
  </conditionalFormatting>
  <conditionalFormatting sqref="C61 F61 I61">
    <cfRule type="top10" dxfId="9" priority="649" rank="1"/>
  </conditionalFormatting>
  <conditionalFormatting sqref="C62 F62 I62">
    <cfRule type="top10" dxfId="8" priority="652" rank="1"/>
  </conditionalFormatting>
  <conditionalFormatting sqref="D26 G26 J26">
    <cfRule type="top10" dxfId="7" priority="655" rank="1"/>
  </conditionalFormatting>
  <conditionalFormatting sqref="D27 G27 J27">
    <cfRule type="top10" dxfId="6" priority="658" rank="1"/>
  </conditionalFormatting>
  <conditionalFormatting sqref="D30 G30 J30">
    <cfRule type="top10" dxfId="5" priority="661" rank="1"/>
  </conditionalFormatting>
  <conditionalFormatting sqref="D31 G31 J31">
    <cfRule type="top10" dxfId="4" priority="664" rank="1"/>
  </conditionalFormatting>
  <conditionalFormatting sqref="D57 G57 J57">
    <cfRule type="top10" dxfId="3" priority="667" rank="1"/>
  </conditionalFormatting>
  <conditionalFormatting sqref="D58 G58 J58">
    <cfRule type="top10" dxfId="2" priority="670" rank="1"/>
  </conditionalFormatting>
  <conditionalFormatting sqref="D61 G61 J61">
    <cfRule type="top10" dxfId="1" priority="673" rank="1"/>
  </conditionalFormatting>
  <conditionalFormatting sqref="D62 G62 J62">
    <cfRule type="top10" dxfId="0" priority="676" rank="1"/>
  </conditionalFormatting>
  <pageMargins left="0.7" right="0.7" top="0.75" bottom="0.75" header="0.3" footer="0.3"/>
  <pageSetup paperSize="9" scale="68" orientation="portrait" verticalDpi="300" r:id="rId1"/>
  <headerFooter>
    <oddFooter>&amp;L_x000D_&amp;1#&amp;"Calibri"&amp;8&amp;K008000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0"/>
  <sheetViews>
    <sheetView showGridLines="0" zoomScale="75" zoomScaleNormal="75" workbookViewId="0">
      <selection sqref="A1:E1"/>
    </sheetView>
  </sheetViews>
  <sheetFormatPr defaultRowHeight="14.4" x14ac:dyDescent="0.3"/>
  <cols>
    <col min="1" max="1" width="25.77734375" customWidth="1"/>
    <col min="2" max="2" width="22.77734375" customWidth="1"/>
    <col min="3" max="3" width="45.21875" customWidth="1"/>
    <col min="4" max="4" width="26" customWidth="1"/>
    <col min="5" max="5" width="44.77734375" customWidth="1"/>
  </cols>
  <sheetData>
    <row r="1" spans="1:5" ht="67.5" customHeight="1" x14ac:dyDescent="0.3">
      <c r="A1" s="190" t="s">
        <v>2</v>
      </c>
      <c r="B1" s="191"/>
      <c r="C1" s="191"/>
      <c r="D1" s="192"/>
      <c r="E1" s="192"/>
    </row>
    <row r="2" spans="1:5" x14ac:dyDescent="0.3">
      <c r="A2" s="2"/>
      <c r="B2" s="2"/>
      <c r="C2" s="2"/>
      <c r="D2" s="2"/>
      <c r="E2" s="2"/>
    </row>
    <row r="3" spans="1:5" ht="22.8" x14ac:dyDescent="0.3">
      <c r="A3" s="193" t="s">
        <v>3</v>
      </c>
      <c r="B3" s="192"/>
      <c r="C3" s="192"/>
      <c r="D3" s="192"/>
      <c r="E3" s="192"/>
    </row>
    <row r="4" spans="1:5" ht="16.2" thickBot="1" x14ac:dyDescent="0.35">
      <c r="A4" s="194" t="s">
        <v>4</v>
      </c>
      <c r="B4" s="194"/>
      <c r="C4" s="194"/>
      <c r="D4" s="3"/>
      <c r="E4" s="3"/>
    </row>
    <row r="5" spans="1:5" ht="33" customHeight="1" x14ac:dyDescent="0.3">
      <c r="A5" s="195" t="s">
        <v>237</v>
      </c>
      <c r="B5" s="196"/>
      <c r="C5" s="196"/>
      <c r="D5" s="196"/>
      <c r="E5" s="197"/>
    </row>
    <row r="6" spans="1:5" ht="32.25" customHeight="1" x14ac:dyDescent="0.3">
      <c r="A6" s="198"/>
      <c r="B6" s="199"/>
      <c r="C6" s="199"/>
      <c r="D6" s="199"/>
      <c r="E6" s="200"/>
    </row>
    <row r="7" spans="1:5" ht="64.5" customHeight="1" x14ac:dyDescent="0.3">
      <c r="A7" s="198"/>
      <c r="B7" s="199"/>
      <c r="C7" s="199"/>
      <c r="D7" s="199"/>
      <c r="E7" s="200"/>
    </row>
    <row r="8" spans="1:5" ht="63" customHeight="1" x14ac:dyDescent="0.3">
      <c r="A8" s="198"/>
      <c r="B8" s="199"/>
      <c r="C8" s="199"/>
      <c r="D8" s="199"/>
      <c r="E8" s="200"/>
    </row>
    <row r="9" spans="1:5" ht="24" customHeight="1" thickBot="1" x14ac:dyDescent="0.35">
      <c r="A9" s="187" t="s">
        <v>282</v>
      </c>
      <c r="B9" s="188"/>
      <c r="C9" s="188"/>
      <c r="D9" s="188"/>
      <c r="E9" s="189"/>
    </row>
    <row r="10" spans="1:5" ht="15.6" x14ac:dyDescent="0.3">
      <c r="A10" s="3"/>
      <c r="B10" s="3"/>
      <c r="C10" s="3"/>
      <c r="D10" s="3"/>
      <c r="E10" s="3"/>
    </row>
  </sheetData>
  <sheetProtection algorithmName="SHA-512" hashValue="zOKexhu0Pe9/IKXPYsj+LFzOirEzOAAsZtEJ+SMGd/0xdeDmCcMCsPH5P2Xf92jCtwUtV8wtDTNI73eH/h2g0Q==" saltValue="xELB62Z7cZmoHBvQR9HcAw==" spinCount="100000" sheet="1" objects="1" scenarios="1"/>
  <mergeCells count="5">
    <mergeCell ref="A9:E9"/>
    <mergeCell ref="A1:E1"/>
    <mergeCell ref="A3:E3"/>
    <mergeCell ref="A4:C4"/>
    <mergeCell ref="A5:E8"/>
  </mergeCells>
  <printOptions horizontalCentered="1" verticalCentered="1"/>
  <pageMargins left="0" right="0" top="0" bottom="0" header="0" footer="0"/>
  <pageSetup paperSize="9" scale="88" orientation="landscape" r:id="rId1"/>
  <headerFooter>
    <oddFooter>&amp;L_x000D_&amp;1#&amp;"Calibri"&amp;8&amp;K008000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8"/>
  <sheetViews>
    <sheetView showGridLines="0" tabSelected="1" zoomScale="75" zoomScaleNormal="75" workbookViewId="0">
      <selection activeCell="A2" sqref="A2"/>
    </sheetView>
  </sheetViews>
  <sheetFormatPr defaultRowHeight="14.4" x14ac:dyDescent="0.3"/>
  <cols>
    <col min="1" max="1" width="16.21875" customWidth="1"/>
    <col min="2" max="2" width="30.21875" customWidth="1"/>
    <col min="3" max="3" width="135.88671875" customWidth="1"/>
  </cols>
  <sheetData>
    <row r="1" spans="1:3" x14ac:dyDescent="0.3">
      <c r="A1" s="201" t="s">
        <v>45</v>
      </c>
      <c r="B1" s="201"/>
      <c r="C1" s="201"/>
    </row>
    <row r="2" spans="1:3" x14ac:dyDescent="0.3">
      <c r="A2" s="53" t="s">
        <v>26</v>
      </c>
      <c r="B2" s="53" t="s">
        <v>46</v>
      </c>
      <c r="C2" s="53" t="s">
        <v>283</v>
      </c>
    </row>
    <row r="3" spans="1:3" ht="210" customHeight="1" x14ac:dyDescent="0.3">
      <c r="A3" s="12" t="s">
        <v>118</v>
      </c>
      <c r="B3" s="12" t="s">
        <v>135</v>
      </c>
      <c r="C3" s="71" t="s">
        <v>217</v>
      </c>
    </row>
    <row r="4" spans="1:3" ht="144" x14ac:dyDescent="0.3">
      <c r="A4" s="12" t="s">
        <v>221</v>
      </c>
      <c r="B4" s="12" t="s">
        <v>222</v>
      </c>
      <c r="C4" s="71" t="s">
        <v>236</v>
      </c>
    </row>
    <row r="5" spans="1:3" ht="111.75" customHeight="1" x14ac:dyDescent="0.3">
      <c r="A5" s="45" t="s">
        <v>180</v>
      </c>
      <c r="B5" s="45" t="s">
        <v>184</v>
      </c>
      <c r="C5" s="55" t="s">
        <v>215</v>
      </c>
    </row>
    <row r="6" spans="1:3" ht="74.400000000000006" customHeight="1" x14ac:dyDescent="0.3">
      <c r="A6" s="54" t="s">
        <v>10</v>
      </c>
      <c r="B6" s="45" t="s">
        <v>114</v>
      </c>
      <c r="C6" s="55" t="s">
        <v>216</v>
      </c>
    </row>
    <row r="7" spans="1:3" ht="240.45" customHeight="1" x14ac:dyDescent="0.3">
      <c r="A7" s="56" t="s">
        <v>118</v>
      </c>
      <c r="B7" s="57" t="s">
        <v>119</v>
      </c>
      <c r="C7" s="55" t="s">
        <v>218</v>
      </c>
    </row>
    <row r="8" spans="1:3" ht="76.05" customHeight="1" x14ac:dyDescent="0.3">
      <c r="A8" s="56" t="s">
        <v>10</v>
      </c>
      <c r="B8" s="56" t="s">
        <v>58</v>
      </c>
      <c r="C8" s="55" t="s">
        <v>219</v>
      </c>
    </row>
  </sheetData>
  <sheetProtection algorithmName="SHA-512" hashValue="OmimUkH4Ok2JV93NzrAevRuWpKwkeFbRwNb1Hqj7bxgS1EyYS3gbOUah+wZ8eFs0K5broIo1odymBvQ2C2bGiQ==" saltValue="RkmN4t2L3Qr8UizrR22cIg==" spinCount="100000" sheet="1" objects="1" scenarios="1"/>
  <mergeCells count="1">
    <mergeCell ref="A1:C1"/>
  </mergeCells>
  <printOptions horizontalCentered="1" verticalCentered="1"/>
  <pageMargins left="0.7" right="0.7" top="0.75" bottom="0.75" header="0.3" footer="0.3"/>
  <pageSetup paperSize="9" scale="54" orientation="portrait" horizontalDpi="300" verticalDpi="300" r:id="rId1"/>
  <headerFooter>
    <oddFooter>&amp;L_x000D_&amp;1#&amp;"Calibri"&amp;8&amp;K008000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2A6CE-FE70-4D0C-997D-2D044BD20DE7}">
  <sheetPr>
    <pageSetUpPr fitToPage="1"/>
  </sheetPr>
  <dimension ref="A1:D9"/>
  <sheetViews>
    <sheetView showGridLines="0" showRowColHeaders="0" zoomScale="75" zoomScaleNormal="75" workbookViewId="0"/>
  </sheetViews>
  <sheetFormatPr defaultRowHeight="14.4" x14ac:dyDescent="0.3"/>
  <cols>
    <col min="1" max="1" width="10.77734375" customWidth="1"/>
    <col min="2" max="2" width="15.77734375" customWidth="1"/>
    <col min="3" max="3" width="35.77734375" customWidth="1"/>
    <col min="4" max="4" width="112.44140625" customWidth="1"/>
    <col min="5" max="5" width="45.77734375" customWidth="1"/>
    <col min="6" max="6" width="120.77734375" customWidth="1"/>
  </cols>
  <sheetData>
    <row r="1" spans="1:4" x14ac:dyDescent="0.3">
      <c r="A1" s="179"/>
    </row>
    <row r="2" spans="1:4" ht="25.8" x14ac:dyDescent="0.3">
      <c r="B2" s="180" t="s">
        <v>284</v>
      </c>
    </row>
    <row r="3" spans="1:4" ht="13.95" customHeight="1" x14ac:dyDescent="0.3">
      <c r="B3" t="s">
        <v>291</v>
      </c>
    </row>
    <row r="4" spans="1:4" s="181" customFormat="1" ht="15" customHeight="1" x14ac:dyDescent="0.3">
      <c r="B4" s="182" t="s">
        <v>285</v>
      </c>
      <c r="C4" s="182" t="s">
        <v>286</v>
      </c>
      <c r="D4" s="182" t="s">
        <v>287</v>
      </c>
    </row>
    <row r="5" spans="1:4" ht="15" customHeight="1" x14ac:dyDescent="0.3">
      <c r="B5" s="4" t="s">
        <v>288</v>
      </c>
      <c r="C5" s="184" t="s">
        <v>292</v>
      </c>
      <c r="D5" s="183" t="s">
        <v>296</v>
      </c>
    </row>
    <row r="6" spans="1:4" ht="15" customHeight="1" x14ac:dyDescent="0.3">
      <c r="B6" s="4" t="s">
        <v>288</v>
      </c>
      <c r="C6" s="4" t="s">
        <v>293</v>
      </c>
      <c r="D6" s="183" t="s">
        <v>297</v>
      </c>
    </row>
    <row r="7" spans="1:4" ht="15" customHeight="1" x14ac:dyDescent="0.3">
      <c r="B7" s="4" t="s">
        <v>289</v>
      </c>
      <c r="C7" s="185" t="s">
        <v>294</v>
      </c>
      <c r="D7" s="183" t="s">
        <v>298</v>
      </c>
    </row>
    <row r="8" spans="1:4" ht="15" customHeight="1" x14ac:dyDescent="0.3">
      <c r="B8" s="4" t="s">
        <v>290</v>
      </c>
      <c r="C8" s="185" t="s">
        <v>295</v>
      </c>
      <c r="D8" s="183" t="s">
        <v>299</v>
      </c>
    </row>
    <row r="9" spans="1:4" ht="15" customHeight="1" x14ac:dyDescent="0.3"/>
  </sheetData>
  <sheetProtection algorithmName="SHA-512" hashValue="+XfQJDAPZnzjYtxzBOwHU/WMFt0tcn51XrIrvE9KlesINXHm1ikG0o/Y86Edbl9HrpmBXQAxtOyDlkl0afGyWA==" saltValue="4PPjadS5lID5JcawvUvUXA==" spinCount="100000" sheet="1" autoFilter="0"/>
  <hyperlinks>
    <hyperlink ref="D5" r:id="rId1" xr:uid="{BC2D9B62-F41B-4B81-AD2C-EC95C40EF68D}"/>
  </hyperlinks>
  <printOptions horizontalCentered="1" verticalCentered="1"/>
  <pageMargins left="0" right="0" top="0" bottom="0" header="0" footer="0"/>
  <pageSetup paperSize="9" scale="78" orientation="landscape" r:id="rId2"/>
  <headerFooter>
    <oddFooter>&amp;L_x000D_&amp;1#&amp;"Calibri"&amp;8&amp;K0000FF Internal</oddFooter>
  </headerFooter>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29"/>
  <sheetViews>
    <sheetView showGridLines="0" zoomScale="75" zoomScaleNormal="75" workbookViewId="0">
      <pane xSplit="1" ySplit="5" topLeftCell="B6" activePane="bottomRight" state="frozen"/>
      <selection pane="topRight" activeCell="B1" sqref="B1"/>
      <selection pane="bottomLeft" activeCell="A6" sqref="A6"/>
      <selection pane="bottomRight" sqref="A1:G3"/>
    </sheetView>
  </sheetViews>
  <sheetFormatPr defaultRowHeight="14.4" x14ac:dyDescent="0.3"/>
  <cols>
    <col min="1" max="1" width="35.21875" customWidth="1"/>
    <col min="2" max="3" width="52.109375" customWidth="1"/>
    <col min="4" max="4" width="54" customWidth="1"/>
    <col min="5" max="5" width="50.33203125" customWidth="1"/>
    <col min="6" max="6" width="51.109375" customWidth="1"/>
    <col min="7" max="7" width="56.44140625" customWidth="1"/>
  </cols>
  <sheetData>
    <row r="1" spans="1:7" x14ac:dyDescent="0.3">
      <c r="A1" s="202" t="s">
        <v>5</v>
      </c>
      <c r="B1" s="203"/>
      <c r="C1" s="203"/>
      <c r="D1" s="203"/>
      <c r="E1" s="203"/>
      <c r="F1" s="203"/>
      <c r="G1" s="203"/>
    </row>
    <row r="2" spans="1:7" x14ac:dyDescent="0.3">
      <c r="A2" s="204"/>
      <c r="B2" s="205"/>
      <c r="C2" s="205"/>
      <c r="D2" s="205"/>
      <c r="E2" s="205"/>
      <c r="F2" s="205"/>
      <c r="G2" s="205"/>
    </row>
    <row r="3" spans="1:7" ht="28.5" customHeight="1" thickBot="1" x14ac:dyDescent="0.35">
      <c r="A3" s="206"/>
      <c r="B3" s="207"/>
      <c r="C3" s="207"/>
      <c r="D3" s="207"/>
      <c r="E3" s="207"/>
      <c r="F3" s="205"/>
      <c r="G3" s="205"/>
    </row>
    <row r="4" spans="1:7" ht="15" thickBot="1" x14ac:dyDescent="0.35">
      <c r="A4" s="77" t="s">
        <v>6</v>
      </c>
      <c r="B4" s="15" t="s">
        <v>118</v>
      </c>
      <c r="C4" s="23" t="s">
        <v>221</v>
      </c>
      <c r="D4" s="102" t="s">
        <v>180</v>
      </c>
      <c r="E4" s="15" t="s">
        <v>10</v>
      </c>
      <c r="F4" s="41" t="s">
        <v>118</v>
      </c>
      <c r="G4" s="134" t="s">
        <v>10</v>
      </c>
    </row>
    <row r="5" spans="1:7" ht="15" thickBot="1" x14ac:dyDescent="0.35">
      <c r="A5" s="145" t="s">
        <v>7</v>
      </c>
      <c r="B5" s="23" t="s">
        <v>135</v>
      </c>
      <c r="C5" s="23" t="s">
        <v>222</v>
      </c>
      <c r="D5" s="103" t="s">
        <v>181</v>
      </c>
      <c r="E5" s="150" t="s">
        <v>54</v>
      </c>
      <c r="F5" s="136" t="s">
        <v>119</v>
      </c>
      <c r="G5" s="135" t="s">
        <v>58</v>
      </c>
    </row>
    <row r="6" spans="1:7" x14ac:dyDescent="0.3">
      <c r="A6" s="146" t="s">
        <v>14</v>
      </c>
      <c r="B6" s="33" t="s">
        <v>16</v>
      </c>
      <c r="C6" s="58" t="s">
        <v>16</v>
      </c>
      <c r="D6" s="24" t="s">
        <v>15</v>
      </c>
      <c r="E6" s="133" t="s">
        <v>15</v>
      </c>
      <c r="F6" s="132" t="s">
        <v>16</v>
      </c>
      <c r="G6" s="133" t="s">
        <v>15</v>
      </c>
    </row>
    <row r="7" spans="1:7" x14ac:dyDescent="0.3">
      <c r="A7" s="147" t="s">
        <v>8</v>
      </c>
      <c r="B7" s="34" t="s">
        <v>40</v>
      </c>
      <c r="C7" s="59" t="s">
        <v>40</v>
      </c>
      <c r="D7" s="12" t="s">
        <v>40</v>
      </c>
      <c r="E7" s="27" t="s">
        <v>56</v>
      </c>
      <c r="F7" s="117" t="s">
        <v>40</v>
      </c>
      <c r="G7" s="27" t="s">
        <v>23</v>
      </c>
    </row>
    <row r="8" spans="1:7" x14ac:dyDescent="0.3">
      <c r="A8" s="147" t="s">
        <v>9</v>
      </c>
      <c r="B8" s="117" t="s">
        <v>136</v>
      </c>
      <c r="C8" s="12" t="s">
        <v>11</v>
      </c>
      <c r="D8" s="26" t="s">
        <v>11</v>
      </c>
      <c r="E8" s="27" t="s">
        <v>11</v>
      </c>
      <c r="F8" s="118" t="s">
        <v>163</v>
      </c>
      <c r="G8" s="27" t="s">
        <v>11</v>
      </c>
    </row>
    <row r="9" spans="1:7" x14ac:dyDescent="0.3">
      <c r="A9" s="147" t="s">
        <v>47</v>
      </c>
      <c r="B9" s="34" t="s">
        <v>137</v>
      </c>
      <c r="C9" s="59" t="s">
        <v>224</v>
      </c>
      <c r="D9" s="108" t="s">
        <v>116</v>
      </c>
      <c r="E9" s="27" t="s">
        <v>52</v>
      </c>
      <c r="F9" s="119" t="s">
        <v>121</v>
      </c>
      <c r="G9" s="27" t="s">
        <v>52</v>
      </c>
    </row>
    <row r="10" spans="1:7" x14ac:dyDescent="0.3">
      <c r="A10" s="147" t="s">
        <v>48</v>
      </c>
      <c r="B10" s="151" t="s">
        <v>139</v>
      </c>
      <c r="C10" s="109" t="s">
        <v>225</v>
      </c>
      <c r="D10" s="47" t="s">
        <v>51</v>
      </c>
      <c r="E10" s="28" t="s">
        <v>51</v>
      </c>
      <c r="F10" s="120" t="s">
        <v>120</v>
      </c>
      <c r="G10" s="28" t="s">
        <v>51</v>
      </c>
    </row>
    <row r="11" spans="1:7" x14ac:dyDescent="0.3">
      <c r="A11" s="147" t="s">
        <v>55</v>
      </c>
      <c r="B11" s="34" t="s">
        <v>138</v>
      </c>
      <c r="C11" s="59" t="s">
        <v>224</v>
      </c>
      <c r="D11" s="47" t="s">
        <v>185</v>
      </c>
      <c r="E11" s="28" t="s">
        <v>59</v>
      </c>
      <c r="F11" s="119" t="s">
        <v>121</v>
      </c>
      <c r="G11" s="28" t="s">
        <v>59</v>
      </c>
    </row>
    <row r="12" spans="1:7" x14ac:dyDescent="0.3">
      <c r="A12" s="147" t="s">
        <v>12</v>
      </c>
      <c r="B12" s="34" t="s">
        <v>37</v>
      </c>
      <c r="C12" s="59" t="s">
        <v>37</v>
      </c>
      <c r="D12" s="26" t="s">
        <v>37</v>
      </c>
      <c r="E12" s="27" t="s">
        <v>37</v>
      </c>
      <c r="F12" s="117" t="s">
        <v>122</v>
      </c>
      <c r="G12" s="27" t="s">
        <v>37</v>
      </c>
    </row>
    <row r="13" spans="1:7" ht="147" customHeight="1" x14ac:dyDescent="0.3">
      <c r="A13" s="147" t="s">
        <v>43</v>
      </c>
      <c r="B13" s="152" t="s">
        <v>140</v>
      </c>
      <c r="C13" s="141" t="s">
        <v>223</v>
      </c>
      <c r="D13" s="13" t="s">
        <v>72</v>
      </c>
      <c r="E13" s="153" t="s">
        <v>115</v>
      </c>
      <c r="F13" s="121" t="s">
        <v>123</v>
      </c>
      <c r="G13" s="29" t="s">
        <v>113</v>
      </c>
    </row>
    <row r="14" spans="1:7" ht="172.8" x14ac:dyDescent="0.3">
      <c r="A14" s="147" t="s">
        <v>44</v>
      </c>
      <c r="B14" s="154" t="s">
        <v>206</v>
      </c>
      <c r="C14" s="140" t="s">
        <v>231</v>
      </c>
      <c r="D14" s="61" t="s">
        <v>186</v>
      </c>
      <c r="E14" s="155" t="s">
        <v>205</v>
      </c>
      <c r="F14" s="122" t="s">
        <v>188</v>
      </c>
      <c r="G14" s="30" t="s">
        <v>60</v>
      </c>
    </row>
    <row r="15" spans="1:7" x14ac:dyDescent="0.3">
      <c r="A15" s="148" t="s">
        <v>100</v>
      </c>
      <c r="B15" s="156" t="s">
        <v>124</v>
      </c>
      <c r="C15" s="113" t="s">
        <v>226</v>
      </c>
      <c r="D15" s="26" t="s">
        <v>22</v>
      </c>
      <c r="E15" s="27" t="s">
        <v>22</v>
      </c>
      <c r="F15" s="118" t="s">
        <v>124</v>
      </c>
      <c r="G15" s="27" t="s">
        <v>22</v>
      </c>
    </row>
    <row r="16" spans="1:7" ht="43.2" x14ac:dyDescent="0.3">
      <c r="A16" s="148" t="s">
        <v>164</v>
      </c>
      <c r="B16" s="48" t="s">
        <v>166</v>
      </c>
      <c r="C16" s="178" t="s">
        <v>281</v>
      </c>
      <c r="D16" s="14" t="s">
        <v>171</v>
      </c>
      <c r="E16" s="31" t="s">
        <v>167</v>
      </c>
      <c r="F16" s="123" t="s">
        <v>166</v>
      </c>
      <c r="G16" s="31" t="s">
        <v>167</v>
      </c>
    </row>
    <row r="17" spans="1:7" ht="28.8" x14ac:dyDescent="0.3">
      <c r="A17" s="148" t="s">
        <v>165</v>
      </c>
      <c r="B17" s="117" t="s">
        <v>42</v>
      </c>
      <c r="C17" s="12" t="s">
        <v>42</v>
      </c>
      <c r="D17" s="12" t="s">
        <v>42</v>
      </c>
      <c r="E17" s="32" t="s">
        <v>39</v>
      </c>
      <c r="F17" s="124" t="s">
        <v>42</v>
      </c>
      <c r="G17" s="32" t="s">
        <v>39</v>
      </c>
    </row>
    <row r="18" spans="1:7" ht="115.2" x14ac:dyDescent="0.3">
      <c r="A18" s="147" t="s">
        <v>168</v>
      </c>
      <c r="B18" s="35" t="s">
        <v>208</v>
      </c>
      <c r="C18" s="60" t="s">
        <v>227</v>
      </c>
      <c r="D18" s="25" t="s">
        <v>207</v>
      </c>
      <c r="E18" s="110" t="s">
        <v>209</v>
      </c>
      <c r="F18" s="125" t="s">
        <v>212</v>
      </c>
      <c r="G18" s="110" t="s">
        <v>213</v>
      </c>
    </row>
    <row r="19" spans="1:7" ht="144" x14ac:dyDescent="0.3">
      <c r="A19" s="147" t="s">
        <v>141</v>
      </c>
      <c r="B19" s="157" t="s">
        <v>178</v>
      </c>
      <c r="C19" s="25" t="s">
        <v>111</v>
      </c>
      <c r="D19" s="25" t="s">
        <v>111</v>
      </c>
      <c r="E19" s="32" t="s">
        <v>111</v>
      </c>
      <c r="F19" s="125" t="s">
        <v>170</v>
      </c>
      <c r="G19" s="32" t="s">
        <v>111</v>
      </c>
    </row>
    <row r="20" spans="1:7" s="42" customFormat="1" ht="72" x14ac:dyDescent="0.3">
      <c r="A20" s="166" t="s">
        <v>110</v>
      </c>
      <c r="B20" s="167" t="s">
        <v>111</v>
      </c>
      <c r="C20" s="113" t="s">
        <v>235</v>
      </c>
      <c r="D20" s="168" t="s">
        <v>111</v>
      </c>
      <c r="E20" s="169" t="s">
        <v>112</v>
      </c>
      <c r="F20" s="170" t="s">
        <v>111</v>
      </c>
      <c r="G20" s="46" t="s">
        <v>169</v>
      </c>
    </row>
    <row r="21" spans="1:7" x14ac:dyDescent="0.3">
      <c r="A21" s="147" t="s">
        <v>13</v>
      </c>
      <c r="B21" s="34" t="s">
        <v>24</v>
      </c>
      <c r="C21" s="59" t="s">
        <v>24</v>
      </c>
      <c r="D21" s="12" t="s">
        <v>24</v>
      </c>
      <c r="E21" s="126" t="s">
        <v>24</v>
      </c>
      <c r="F21" s="171" t="s">
        <v>61</v>
      </c>
      <c r="G21" s="126" t="s">
        <v>61</v>
      </c>
    </row>
    <row r="22" spans="1:7" x14ac:dyDescent="0.3">
      <c r="A22" s="147" t="s">
        <v>21</v>
      </c>
      <c r="B22" s="167" t="s">
        <v>142</v>
      </c>
      <c r="C22" s="172" t="s">
        <v>228</v>
      </c>
      <c r="D22" s="26" t="s">
        <v>182</v>
      </c>
      <c r="E22" s="126" t="s">
        <v>57</v>
      </c>
      <c r="F22" s="171" t="s">
        <v>125</v>
      </c>
      <c r="G22" s="127" t="s">
        <v>134</v>
      </c>
    </row>
    <row r="23" spans="1:7" x14ac:dyDescent="0.3">
      <c r="A23" s="147" t="s">
        <v>19</v>
      </c>
      <c r="B23" s="117" t="s">
        <v>20</v>
      </c>
      <c r="C23" s="12" t="s">
        <v>20</v>
      </c>
      <c r="D23" s="26" t="s">
        <v>20</v>
      </c>
      <c r="E23" s="27" t="s">
        <v>20</v>
      </c>
      <c r="F23" s="117" t="s">
        <v>20</v>
      </c>
      <c r="G23" s="27" t="s">
        <v>20</v>
      </c>
    </row>
    <row r="24" spans="1:7" ht="195" customHeight="1" x14ac:dyDescent="0.3">
      <c r="A24" s="147" t="s">
        <v>239</v>
      </c>
      <c r="B24" s="173" t="s">
        <v>275</v>
      </c>
      <c r="C24" s="174" t="s">
        <v>251</v>
      </c>
      <c r="D24" s="175" t="s">
        <v>252</v>
      </c>
      <c r="E24" s="155" t="s">
        <v>278</v>
      </c>
      <c r="F24" s="176" t="s">
        <v>249</v>
      </c>
      <c r="G24" s="155" t="s">
        <v>280</v>
      </c>
    </row>
    <row r="25" spans="1:7" ht="72" x14ac:dyDescent="0.3">
      <c r="A25" s="148" t="s">
        <v>220</v>
      </c>
      <c r="B25" s="144" t="s">
        <v>241</v>
      </c>
      <c r="C25" s="137" t="s">
        <v>242</v>
      </c>
      <c r="D25" s="137" t="s">
        <v>244</v>
      </c>
      <c r="E25" s="177" t="s">
        <v>279</v>
      </c>
      <c r="F25" s="144" t="s">
        <v>241</v>
      </c>
      <c r="G25" s="177" t="s">
        <v>276</v>
      </c>
    </row>
    <row r="26" spans="1:7" ht="52.5" customHeight="1" x14ac:dyDescent="0.3">
      <c r="A26" s="165" t="s">
        <v>238</v>
      </c>
      <c r="B26" s="144" t="s">
        <v>240</v>
      </c>
      <c r="C26" s="137" t="s">
        <v>243</v>
      </c>
      <c r="D26" s="137" t="s">
        <v>245</v>
      </c>
      <c r="E26" s="46" t="s">
        <v>277</v>
      </c>
      <c r="F26" s="144" t="s">
        <v>240</v>
      </c>
      <c r="G26" s="46" t="s">
        <v>277</v>
      </c>
    </row>
    <row r="27" spans="1:7" ht="43.2" x14ac:dyDescent="0.3">
      <c r="A27" s="34" t="s">
        <v>17</v>
      </c>
      <c r="B27" s="54" t="s">
        <v>111</v>
      </c>
      <c r="C27" s="162" t="s">
        <v>229</v>
      </c>
      <c r="D27" s="71" t="s">
        <v>183</v>
      </c>
      <c r="E27" s="163" t="s">
        <v>38</v>
      </c>
      <c r="F27" s="164" t="s">
        <v>62</v>
      </c>
      <c r="G27" s="128" t="s">
        <v>62</v>
      </c>
    </row>
    <row r="28" spans="1:7" ht="28.8" x14ac:dyDescent="0.3">
      <c r="A28" s="78" t="s">
        <v>73</v>
      </c>
      <c r="B28" s="121" t="s">
        <v>162</v>
      </c>
      <c r="C28" s="71" t="s">
        <v>111</v>
      </c>
      <c r="D28" s="16" t="s">
        <v>74</v>
      </c>
      <c r="E28" s="158" t="s">
        <v>74</v>
      </c>
      <c r="F28" s="121" t="s">
        <v>179</v>
      </c>
      <c r="G28" s="129" t="s">
        <v>74</v>
      </c>
    </row>
    <row r="29" spans="1:7" ht="246.6" customHeight="1" thickBot="1" x14ac:dyDescent="0.35">
      <c r="A29" s="149" t="s">
        <v>18</v>
      </c>
      <c r="B29" s="159" t="s">
        <v>210</v>
      </c>
      <c r="C29" s="111" t="s">
        <v>230</v>
      </c>
      <c r="D29" s="112" t="s">
        <v>187</v>
      </c>
      <c r="E29" s="131" t="s">
        <v>211</v>
      </c>
      <c r="F29" s="130" t="s">
        <v>214</v>
      </c>
      <c r="G29" s="131" t="s">
        <v>117</v>
      </c>
    </row>
  </sheetData>
  <sheetProtection algorithmName="SHA-512" hashValue="TwJQvoPxGsdOlPdB7wIOmjJJIuo5qqfmJdfeH7gJOMlXy1HNnobo+Wt3qgMx0EY5lOEv8q0qlaSpXN4bnKX9Dw==" saltValue="7sois+vNi5UvUe6O9OHx3Q==" spinCount="100000" sheet="1" objects="1" scenarios="1"/>
  <mergeCells count="1">
    <mergeCell ref="A1:G3"/>
  </mergeCells>
  <printOptions horizontalCentered="1" verticalCentered="1"/>
  <pageMargins left="0" right="0" top="0" bottom="0" header="0" footer="0"/>
  <pageSetup paperSize="9" scale="49" orientation="landscape" r:id="rId1"/>
  <headerFooter>
    <oddFooter>&amp;L_x000D_&amp;1#&amp;"Calibri"&amp;8&amp;K008000 Public</oddFooter>
  </headerFooter>
  <ignoredErrors>
    <ignoredError sqref="F10" twoDigitTextYear="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C0582-770E-4809-B01E-C991F31B6B56}">
  <dimension ref="A2:M208"/>
  <sheetViews>
    <sheetView zoomScale="75" zoomScaleNormal="75" workbookViewId="0">
      <selection activeCell="U203" sqref="U203"/>
    </sheetView>
  </sheetViews>
  <sheetFormatPr defaultRowHeight="14.4" x14ac:dyDescent="0.3"/>
  <sheetData>
    <row r="2" spans="1:1" x14ac:dyDescent="0.3">
      <c r="A2" s="143" t="s">
        <v>246</v>
      </c>
    </row>
    <row r="38" spans="1:1" x14ac:dyDescent="0.3">
      <c r="A38" s="143" t="s">
        <v>250</v>
      </c>
    </row>
    <row r="114" spans="1:1" x14ac:dyDescent="0.3">
      <c r="A114" s="143" t="s">
        <v>247</v>
      </c>
    </row>
    <row r="154" spans="1:1" ht="15" customHeight="1" x14ac:dyDescent="0.3">
      <c r="A154" s="143" t="s">
        <v>248</v>
      </c>
    </row>
    <row r="187" spans="1:13" x14ac:dyDescent="0.3">
      <c r="A187" s="160" t="s">
        <v>274</v>
      </c>
      <c r="B187" s="161"/>
      <c r="C187" s="161"/>
      <c r="D187" s="161"/>
      <c r="E187" s="161"/>
      <c r="F187" s="161"/>
      <c r="G187" s="161"/>
      <c r="H187" s="161"/>
      <c r="I187" s="161"/>
      <c r="J187" s="161"/>
      <c r="K187" s="161"/>
      <c r="L187" s="161"/>
      <c r="M187" s="161"/>
    </row>
    <row r="188" spans="1:13" s="42" customFormat="1" x14ac:dyDescent="0.3">
      <c r="A188" s="160" t="s">
        <v>253</v>
      </c>
      <c r="B188" s="161"/>
      <c r="C188" s="161"/>
      <c r="D188" s="161"/>
      <c r="E188" s="161"/>
      <c r="F188" s="161"/>
      <c r="G188" s="161"/>
      <c r="H188" s="161"/>
      <c r="I188" s="161"/>
      <c r="J188" s="161"/>
      <c r="K188" s="161"/>
      <c r="L188" s="161"/>
      <c r="M188" s="161"/>
    </row>
    <row r="189" spans="1:13" s="42" customFormat="1" x14ac:dyDescent="0.3">
      <c r="A189" s="160" t="s">
        <v>254</v>
      </c>
      <c r="B189" s="161"/>
      <c r="C189" s="161"/>
      <c r="D189" s="161"/>
      <c r="E189" s="161"/>
      <c r="F189" s="161"/>
      <c r="G189" s="161"/>
      <c r="H189" s="161"/>
      <c r="I189" s="161"/>
      <c r="J189" s="161"/>
      <c r="K189" s="161"/>
      <c r="L189" s="161"/>
      <c r="M189" s="161"/>
    </row>
    <row r="190" spans="1:13" s="42" customFormat="1" x14ac:dyDescent="0.3">
      <c r="A190" s="160" t="s">
        <v>255</v>
      </c>
      <c r="B190" s="161"/>
      <c r="C190" s="161"/>
      <c r="D190" s="161"/>
      <c r="E190" s="161"/>
      <c r="F190" s="161"/>
      <c r="G190" s="161"/>
      <c r="H190" s="161"/>
      <c r="I190" s="161"/>
      <c r="J190" s="161"/>
      <c r="K190" s="161"/>
      <c r="L190" s="161"/>
      <c r="M190" s="161"/>
    </row>
    <row r="191" spans="1:13" s="42" customFormat="1" x14ac:dyDescent="0.3">
      <c r="A191" s="160" t="s">
        <v>256</v>
      </c>
      <c r="B191" s="161"/>
      <c r="C191" s="161"/>
      <c r="D191" s="161"/>
      <c r="E191" s="161"/>
      <c r="F191" s="161"/>
      <c r="G191" s="161"/>
      <c r="H191" s="161"/>
      <c r="I191" s="161"/>
      <c r="J191" s="161"/>
      <c r="K191" s="161"/>
      <c r="L191" s="161"/>
      <c r="M191" s="161"/>
    </row>
    <row r="192" spans="1:13" s="42" customFormat="1" x14ac:dyDescent="0.3">
      <c r="A192" s="160" t="s">
        <v>257</v>
      </c>
      <c r="B192" s="161"/>
      <c r="C192" s="161"/>
      <c r="D192" s="161"/>
      <c r="E192" s="161"/>
      <c r="F192" s="161"/>
      <c r="G192" s="161"/>
      <c r="H192" s="161"/>
      <c r="I192" s="161"/>
      <c r="J192" s="161"/>
      <c r="K192" s="161"/>
      <c r="L192" s="161"/>
      <c r="M192" s="161"/>
    </row>
    <row r="193" spans="1:13" s="42" customFormat="1" x14ac:dyDescent="0.3">
      <c r="A193" s="160" t="s">
        <v>258</v>
      </c>
      <c r="B193" s="161"/>
      <c r="C193" s="161"/>
      <c r="D193" s="161"/>
      <c r="E193" s="161"/>
      <c r="F193" s="161"/>
      <c r="G193" s="161"/>
      <c r="H193" s="161"/>
      <c r="I193" s="161"/>
      <c r="J193" s="161"/>
      <c r="K193" s="161"/>
      <c r="L193" s="161"/>
      <c r="M193" s="161"/>
    </row>
    <row r="194" spans="1:13" s="42" customFormat="1" x14ac:dyDescent="0.3">
      <c r="A194" s="160" t="s">
        <v>259</v>
      </c>
      <c r="B194" s="161"/>
      <c r="C194" s="161"/>
      <c r="D194" s="161"/>
      <c r="E194" s="161"/>
      <c r="F194" s="161"/>
      <c r="G194" s="161"/>
      <c r="H194" s="161"/>
      <c r="I194" s="161"/>
      <c r="J194" s="161"/>
      <c r="K194" s="161"/>
      <c r="L194" s="161"/>
      <c r="M194" s="161"/>
    </row>
    <row r="195" spans="1:13" s="42" customFormat="1" x14ac:dyDescent="0.3">
      <c r="A195" s="160" t="s">
        <v>260</v>
      </c>
      <c r="B195" s="161"/>
      <c r="C195" s="161"/>
      <c r="D195" s="161"/>
      <c r="E195" s="161"/>
      <c r="F195" s="161"/>
      <c r="G195" s="161"/>
      <c r="H195" s="161"/>
      <c r="I195" s="161"/>
      <c r="J195" s="161"/>
      <c r="K195" s="161"/>
      <c r="L195" s="161"/>
      <c r="M195" s="161"/>
    </row>
    <row r="196" spans="1:13" s="42" customFormat="1" x14ac:dyDescent="0.3">
      <c r="A196" s="160" t="s">
        <v>261</v>
      </c>
      <c r="B196" s="161"/>
      <c r="C196" s="161"/>
      <c r="D196" s="161"/>
      <c r="E196" s="161"/>
      <c r="F196" s="161"/>
      <c r="G196" s="161"/>
      <c r="H196" s="161"/>
      <c r="I196" s="161"/>
      <c r="J196" s="161"/>
      <c r="K196" s="161"/>
      <c r="L196" s="161"/>
      <c r="M196" s="161"/>
    </row>
    <row r="197" spans="1:13" s="42" customFormat="1" x14ac:dyDescent="0.3">
      <c r="A197" s="160" t="s">
        <v>262</v>
      </c>
      <c r="B197" s="161"/>
      <c r="C197" s="161"/>
      <c r="D197" s="161"/>
      <c r="E197" s="161"/>
      <c r="F197" s="161"/>
      <c r="G197" s="161"/>
      <c r="H197" s="161"/>
      <c r="I197" s="161"/>
      <c r="J197" s="161"/>
      <c r="K197" s="161"/>
      <c r="L197" s="161"/>
      <c r="M197" s="161"/>
    </row>
    <row r="198" spans="1:13" s="42" customFormat="1" x14ac:dyDescent="0.3">
      <c r="A198" s="160" t="s">
        <v>263</v>
      </c>
      <c r="B198" s="161"/>
      <c r="C198" s="161"/>
      <c r="D198" s="161"/>
      <c r="E198" s="161"/>
      <c r="F198" s="161"/>
      <c r="G198" s="161"/>
      <c r="H198" s="161"/>
      <c r="I198" s="161"/>
      <c r="J198" s="161"/>
      <c r="K198" s="161"/>
      <c r="L198" s="161"/>
      <c r="M198" s="161"/>
    </row>
    <row r="199" spans="1:13" s="42" customFormat="1" x14ac:dyDescent="0.3">
      <c r="A199" s="160" t="s">
        <v>264</v>
      </c>
      <c r="B199" s="161"/>
      <c r="C199" s="161"/>
      <c r="D199" s="161"/>
      <c r="E199" s="161"/>
      <c r="F199" s="161"/>
      <c r="G199" s="161"/>
      <c r="H199" s="161"/>
      <c r="I199" s="161"/>
      <c r="J199" s="161"/>
      <c r="K199" s="161"/>
      <c r="L199" s="161"/>
      <c r="M199" s="161"/>
    </row>
    <row r="200" spans="1:13" s="42" customFormat="1" x14ac:dyDescent="0.3">
      <c r="A200" s="160" t="s">
        <v>265</v>
      </c>
      <c r="B200" s="161"/>
      <c r="C200" s="161"/>
      <c r="D200" s="161"/>
      <c r="E200" s="161"/>
      <c r="F200" s="161"/>
      <c r="G200" s="161"/>
      <c r="H200" s="161"/>
      <c r="I200" s="161"/>
      <c r="J200" s="161"/>
      <c r="K200" s="161"/>
      <c r="L200" s="161"/>
      <c r="M200" s="161"/>
    </row>
    <row r="201" spans="1:13" s="42" customFormat="1" x14ac:dyDescent="0.3">
      <c r="A201" s="160" t="s">
        <v>266</v>
      </c>
      <c r="B201" s="161"/>
      <c r="C201" s="161"/>
      <c r="D201" s="161"/>
      <c r="E201" s="161"/>
      <c r="F201" s="161"/>
      <c r="G201" s="161"/>
      <c r="H201" s="161"/>
      <c r="I201" s="161"/>
      <c r="J201" s="161"/>
      <c r="K201" s="161"/>
      <c r="L201" s="161"/>
      <c r="M201" s="161"/>
    </row>
    <row r="202" spans="1:13" s="42" customFormat="1" x14ac:dyDescent="0.3">
      <c r="A202" s="160" t="s">
        <v>267</v>
      </c>
      <c r="B202" s="161"/>
      <c r="C202" s="161"/>
      <c r="D202" s="161"/>
      <c r="E202" s="161"/>
      <c r="F202" s="161"/>
      <c r="G202" s="161"/>
      <c r="H202" s="161"/>
      <c r="I202" s="161"/>
      <c r="J202" s="161"/>
      <c r="K202" s="161"/>
      <c r="L202" s="161"/>
      <c r="M202" s="161"/>
    </row>
    <row r="203" spans="1:13" s="42" customFormat="1" x14ac:dyDescent="0.3">
      <c r="A203" s="160" t="s">
        <v>268</v>
      </c>
      <c r="B203" s="161"/>
      <c r="C203" s="161"/>
      <c r="D203" s="161"/>
      <c r="E203" s="161"/>
      <c r="F203" s="161"/>
      <c r="G203" s="161"/>
      <c r="H203" s="161"/>
      <c r="I203" s="161"/>
      <c r="J203" s="161"/>
      <c r="K203" s="161"/>
      <c r="L203" s="161"/>
      <c r="M203" s="161"/>
    </row>
    <row r="204" spans="1:13" s="42" customFormat="1" x14ac:dyDescent="0.3">
      <c r="A204" s="160" t="s">
        <v>269</v>
      </c>
      <c r="B204" s="161"/>
      <c r="C204" s="161"/>
      <c r="D204" s="161"/>
      <c r="E204" s="161"/>
      <c r="F204" s="161"/>
      <c r="G204" s="161"/>
      <c r="H204" s="161"/>
      <c r="I204" s="161"/>
      <c r="J204" s="161"/>
      <c r="K204" s="161"/>
      <c r="L204" s="161"/>
      <c r="M204" s="161"/>
    </row>
    <row r="205" spans="1:13" s="42" customFormat="1" x14ac:dyDescent="0.3">
      <c r="A205" s="160" t="s">
        <v>270</v>
      </c>
      <c r="B205" s="161"/>
      <c r="C205" s="161"/>
      <c r="D205" s="161"/>
      <c r="E205" s="161"/>
      <c r="F205" s="161"/>
      <c r="G205" s="161"/>
      <c r="H205" s="161"/>
      <c r="I205" s="161"/>
      <c r="J205" s="161"/>
      <c r="K205" s="161"/>
      <c r="L205" s="161"/>
      <c r="M205" s="161"/>
    </row>
    <row r="206" spans="1:13" s="42" customFormat="1" x14ac:dyDescent="0.3">
      <c r="A206" s="160" t="s">
        <v>271</v>
      </c>
      <c r="B206" s="161"/>
      <c r="C206" s="161"/>
      <c r="D206" s="161"/>
      <c r="E206" s="161"/>
      <c r="F206" s="161"/>
      <c r="G206" s="161"/>
      <c r="H206" s="161"/>
      <c r="I206" s="161"/>
      <c r="J206" s="161"/>
      <c r="K206" s="161"/>
      <c r="L206" s="161"/>
      <c r="M206" s="161"/>
    </row>
    <row r="207" spans="1:13" s="42" customFormat="1" x14ac:dyDescent="0.3">
      <c r="A207" s="160" t="s">
        <v>272</v>
      </c>
      <c r="B207" s="161"/>
      <c r="C207" s="161"/>
      <c r="D207" s="161"/>
      <c r="E207" s="161"/>
      <c r="F207" s="161"/>
      <c r="G207" s="161"/>
      <c r="H207" s="161"/>
      <c r="I207" s="161"/>
      <c r="J207" s="161"/>
      <c r="K207" s="161"/>
      <c r="L207" s="161"/>
      <c r="M207" s="161"/>
    </row>
    <row r="208" spans="1:13" s="42" customFormat="1" x14ac:dyDescent="0.3">
      <c r="A208" s="160" t="s">
        <v>273</v>
      </c>
      <c r="B208" s="161"/>
      <c r="C208" s="161"/>
      <c r="D208" s="161"/>
      <c r="E208" s="161"/>
      <c r="F208" s="161"/>
      <c r="G208" s="161"/>
      <c r="H208" s="161"/>
      <c r="I208" s="161"/>
      <c r="J208" s="161"/>
      <c r="K208" s="161"/>
      <c r="L208" s="161"/>
      <c r="M208" s="161"/>
    </row>
  </sheetData>
  <sheetProtection algorithmName="SHA-512" hashValue="ldITyJ+uTHsbGwTWEqZ8UzerR9E5h4EQaFmiqzVWKjI0zWg5DryBF/YV//odFx3OBTmXp297sOx8sj5e4lfw6g==" saltValue="I4m5wi7mQtoD/f0FN/oiog==" spinCount="100000" sheet="1" objects="1" scenario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63"/>
  <sheetViews>
    <sheetView showGridLines="0" zoomScale="75" zoomScaleNormal="75" workbookViewId="0">
      <selection activeCell="B52" sqref="B52:J52"/>
    </sheetView>
  </sheetViews>
  <sheetFormatPr defaultRowHeight="14.4" x14ac:dyDescent="0.3"/>
  <cols>
    <col min="1" max="1" width="51.5546875" customWidth="1"/>
    <col min="2" max="2" width="14.21875" customWidth="1"/>
    <col min="3" max="3" width="17" customWidth="1"/>
    <col min="4" max="4" width="14.44140625" customWidth="1"/>
    <col min="5" max="7" width="17.21875" customWidth="1"/>
    <col min="8" max="13" width="14.21875" customWidth="1"/>
  </cols>
  <sheetData>
    <row r="1" spans="1:15" x14ac:dyDescent="0.3">
      <c r="A1" s="205" t="s">
        <v>25</v>
      </c>
      <c r="B1" s="205"/>
      <c r="C1" s="205"/>
      <c r="D1" s="205"/>
      <c r="E1" s="205"/>
      <c r="F1" s="205"/>
      <c r="G1" s="205"/>
      <c r="H1" s="205"/>
      <c r="I1" s="205"/>
      <c r="J1" s="205"/>
      <c r="K1" s="205"/>
      <c r="L1" s="205"/>
      <c r="M1" s="205"/>
    </row>
    <row r="2" spans="1:15" x14ac:dyDescent="0.3">
      <c r="A2" s="205"/>
      <c r="B2" s="205"/>
      <c r="C2" s="205"/>
      <c r="D2" s="205"/>
      <c r="E2" s="205"/>
      <c r="F2" s="205"/>
      <c r="G2" s="205"/>
      <c r="H2" s="205"/>
      <c r="I2" s="205"/>
      <c r="J2" s="205"/>
      <c r="K2" s="205"/>
      <c r="L2" s="205"/>
      <c r="M2" s="205"/>
    </row>
    <row r="3" spans="1:15" ht="26.25" customHeight="1" x14ac:dyDescent="0.3">
      <c r="A3" s="205"/>
      <c r="B3" s="205"/>
      <c r="C3" s="205"/>
      <c r="D3" s="205"/>
      <c r="E3" s="205"/>
      <c r="F3" s="205"/>
      <c r="G3" s="205"/>
      <c r="H3" s="205"/>
      <c r="I3" s="205"/>
      <c r="J3" s="205"/>
      <c r="K3" s="205"/>
      <c r="L3" s="205"/>
      <c r="M3" s="205"/>
    </row>
    <row r="4" spans="1:15" ht="15" customHeight="1" x14ac:dyDescent="0.3">
      <c r="A4" s="259" t="s">
        <v>193</v>
      </c>
      <c r="B4" s="49"/>
      <c r="C4" s="10"/>
      <c r="D4" t="s">
        <v>95</v>
      </c>
    </row>
    <row r="5" spans="1:15" ht="17.25" customHeight="1" x14ac:dyDescent="0.3">
      <c r="A5" s="259"/>
      <c r="B5" s="49"/>
      <c r="C5" s="11"/>
      <c r="D5" t="s">
        <v>96</v>
      </c>
    </row>
    <row r="6" spans="1:15" ht="17.25" customHeight="1" x14ac:dyDescent="0.3">
      <c r="A6" s="259"/>
      <c r="B6" s="49"/>
      <c r="C6" s="40"/>
      <c r="D6" t="s">
        <v>97</v>
      </c>
    </row>
    <row r="7" spans="1:15" ht="17.25" customHeight="1" thickBot="1" x14ac:dyDescent="0.35">
      <c r="A7" s="259"/>
      <c r="B7" s="49"/>
      <c r="C7" s="49"/>
      <c r="D7" s="49"/>
      <c r="E7" s="49"/>
      <c r="F7" s="49"/>
      <c r="G7" s="49"/>
    </row>
    <row r="8" spans="1:15" ht="15" thickBot="1" x14ac:dyDescent="0.35">
      <c r="A8" s="6" t="s">
        <v>26</v>
      </c>
      <c r="B8" s="260" t="s">
        <v>118</v>
      </c>
      <c r="C8" s="221"/>
      <c r="D8" s="261"/>
      <c r="E8" s="260" t="s">
        <v>221</v>
      </c>
      <c r="F8" s="221"/>
      <c r="G8" s="261"/>
      <c r="H8" s="260" t="s">
        <v>180</v>
      </c>
      <c r="I8" s="221"/>
      <c r="J8" s="261"/>
      <c r="K8" s="260" t="s">
        <v>10</v>
      </c>
      <c r="L8" s="221"/>
      <c r="M8" s="261"/>
    </row>
    <row r="9" spans="1:15" ht="15" customHeight="1" thickBot="1" x14ac:dyDescent="0.35">
      <c r="A9" s="63" t="s">
        <v>7</v>
      </c>
      <c r="B9" s="220" t="s">
        <v>143</v>
      </c>
      <c r="C9" s="221"/>
      <c r="D9" s="222"/>
      <c r="E9" s="220" t="s">
        <v>222</v>
      </c>
      <c r="F9" s="221"/>
      <c r="G9" s="222"/>
      <c r="H9" s="220" t="s">
        <v>181</v>
      </c>
      <c r="I9" s="221"/>
      <c r="J9" s="222"/>
      <c r="K9" s="220" t="s">
        <v>63</v>
      </c>
      <c r="L9" s="221"/>
      <c r="M9" s="222"/>
      <c r="O9" s="107"/>
    </row>
    <row r="10" spans="1:15" x14ac:dyDescent="0.3">
      <c r="A10" s="38" t="s">
        <v>30</v>
      </c>
      <c r="B10" s="243" t="s">
        <v>33</v>
      </c>
      <c r="C10" s="244"/>
      <c r="D10" s="245"/>
      <c r="E10" s="223" t="s">
        <v>33</v>
      </c>
      <c r="F10" s="224"/>
      <c r="G10" s="225"/>
      <c r="H10" s="243" t="s">
        <v>33</v>
      </c>
      <c r="I10" s="244"/>
      <c r="J10" s="245"/>
      <c r="K10" s="262" t="s">
        <v>33</v>
      </c>
      <c r="L10" s="262"/>
      <c r="M10" s="262"/>
      <c r="O10" s="107"/>
    </row>
    <row r="11" spans="1:15" x14ac:dyDescent="0.3">
      <c r="A11" s="4" t="s">
        <v>31</v>
      </c>
      <c r="B11" s="211" t="s">
        <v>33</v>
      </c>
      <c r="C11" s="212"/>
      <c r="D11" s="213"/>
      <c r="E11" s="211" t="s">
        <v>33</v>
      </c>
      <c r="F11" s="212"/>
      <c r="G11" s="213"/>
      <c r="H11" s="211" t="s">
        <v>33</v>
      </c>
      <c r="I11" s="212"/>
      <c r="J11" s="213"/>
      <c r="K11" s="273" t="s">
        <v>33</v>
      </c>
      <c r="L11" s="273"/>
      <c r="M11" s="273"/>
      <c r="O11" s="107"/>
    </row>
    <row r="12" spans="1:15" s="42" customFormat="1" x14ac:dyDescent="0.3">
      <c r="A12" s="4" t="s">
        <v>101</v>
      </c>
      <c r="B12" s="267" t="s">
        <v>103</v>
      </c>
      <c r="C12" s="268"/>
      <c r="D12" s="269"/>
      <c r="E12" s="226" t="s">
        <v>233</v>
      </c>
      <c r="F12" s="227"/>
      <c r="G12" s="228"/>
      <c r="H12" s="263">
        <v>3.2</v>
      </c>
      <c r="I12" s="212"/>
      <c r="J12" s="213"/>
      <c r="K12" s="211" t="s">
        <v>102</v>
      </c>
      <c r="L12" s="212"/>
      <c r="M12" s="213"/>
      <c r="O12" s="107"/>
    </row>
    <row r="13" spans="1:15" x14ac:dyDescent="0.3">
      <c r="A13" s="4" t="s">
        <v>75</v>
      </c>
      <c r="B13" s="211">
        <v>86</v>
      </c>
      <c r="C13" s="212"/>
      <c r="D13" s="213"/>
      <c r="E13" s="211">
        <v>85</v>
      </c>
      <c r="F13" s="212"/>
      <c r="G13" s="213"/>
      <c r="H13" s="211">
        <v>85</v>
      </c>
      <c r="I13" s="212"/>
      <c r="J13" s="213"/>
      <c r="K13" s="211">
        <v>85</v>
      </c>
      <c r="L13" s="212"/>
      <c r="M13" s="213"/>
      <c r="O13" s="107"/>
    </row>
    <row r="14" spans="1:15" x14ac:dyDescent="0.3">
      <c r="A14" s="4" t="s">
        <v>9</v>
      </c>
      <c r="B14" s="211">
        <v>1</v>
      </c>
      <c r="C14" s="212"/>
      <c r="D14" s="213"/>
      <c r="E14" s="211">
        <v>1</v>
      </c>
      <c r="F14" s="212"/>
      <c r="G14" s="213"/>
      <c r="H14" s="211">
        <v>1</v>
      </c>
      <c r="I14" s="212"/>
      <c r="J14" s="213"/>
      <c r="K14" s="211">
        <v>1</v>
      </c>
      <c r="L14" s="212"/>
      <c r="M14" s="213"/>
      <c r="O14" s="107"/>
    </row>
    <row r="15" spans="1:15" x14ac:dyDescent="0.3">
      <c r="A15" s="4" t="s">
        <v>11</v>
      </c>
      <c r="B15" s="235">
        <v>461140.7</v>
      </c>
      <c r="C15" s="236"/>
      <c r="D15" s="213"/>
      <c r="E15" s="214">
        <v>410760</v>
      </c>
      <c r="F15" s="215"/>
      <c r="G15" s="216"/>
      <c r="H15" s="235">
        <v>533920</v>
      </c>
      <c r="I15" s="236"/>
      <c r="J15" s="213"/>
      <c r="K15" s="246">
        <v>491905</v>
      </c>
      <c r="L15" s="247"/>
      <c r="M15" s="248"/>
      <c r="O15" s="107"/>
    </row>
    <row r="16" spans="1:15" x14ac:dyDescent="0.3">
      <c r="A16" s="4" t="s">
        <v>32</v>
      </c>
      <c r="B16" s="235">
        <v>924000</v>
      </c>
      <c r="C16" s="236"/>
      <c r="D16" s="213"/>
      <c r="E16" s="214">
        <v>842697</v>
      </c>
      <c r="F16" s="215"/>
      <c r="G16" s="216"/>
      <c r="H16" s="235">
        <v>940000</v>
      </c>
      <c r="I16" s="236"/>
      <c r="J16" s="213"/>
      <c r="K16" s="235">
        <v>1000000</v>
      </c>
      <c r="L16" s="236"/>
      <c r="M16" s="213"/>
      <c r="O16" s="107"/>
    </row>
    <row r="17" spans="1:15" x14ac:dyDescent="0.3">
      <c r="A17" s="4" t="s">
        <v>36</v>
      </c>
      <c r="B17" s="235">
        <v>368912.56</v>
      </c>
      <c r="C17" s="236"/>
      <c r="D17" s="213"/>
      <c r="E17" s="214">
        <v>328608</v>
      </c>
      <c r="F17" s="215"/>
      <c r="G17" s="216"/>
      <c r="H17" s="235">
        <v>429806</v>
      </c>
      <c r="I17" s="236"/>
      <c r="J17" s="213"/>
      <c r="K17" s="235">
        <v>393524</v>
      </c>
      <c r="L17" s="236"/>
      <c r="M17" s="213"/>
      <c r="O17" s="107"/>
    </row>
    <row r="18" spans="1:15" x14ac:dyDescent="0.3">
      <c r="A18" s="4" t="s">
        <v>49</v>
      </c>
      <c r="B18" s="217">
        <f>B17/B15</f>
        <v>0.79999999999999993</v>
      </c>
      <c r="C18" s="218"/>
      <c r="D18" s="219"/>
      <c r="E18" s="217">
        <f>E17/E15</f>
        <v>0.8</v>
      </c>
      <c r="F18" s="218"/>
      <c r="G18" s="219"/>
      <c r="H18" s="270">
        <f>H17/H15</f>
        <v>0.80500074917590647</v>
      </c>
      <c r="I18" s="271"/>
      <c r="J18" s="272"/>
      <c r="K18" s="217">
        <f>K17/K15</f>
        <v>0.8</v>
      </c>
      <c r="L18" s="218"/>
      <c r="M18" s="219"/>
      <c r="O18" s="107"/>
    </row>
    <row r="19" spans="1:15" x14ac:dyDescent="0.3">
      <c r="A19" s="4" t="s">
        <v>104</v>
      </c>
      <c r="B19" s="235">
        <v>3003000</v>
      </c>
      <c r="C19" s="236"/>
      <c r="D19" s="213"/>
      <c r="E19" s="214">
        <v>3000000</v>
      </c>
      <c r="F19" s="215"/>
      <c r="G19" s="216"/>
      <c r="H19" s="235">
        <v>3008000</v>
      </c>
      <c r="I19" s="236"/>
      <c r="J19" s="213"/>
      <c r="K19" s="235">
        <v>3000000</v>
      </c>
      <c r="L19" s="236"/>
      <c r="M19" s="213"/>
      <c r="O19" s="107"/>
    </row>
    <row r="20" spans="1:15" x14ac:dyDescent="0.3">
      <c r="A20" s="4" t="s">
        <v>105</v>
      </c>
      <c r="B20" s="237">
        <f>B19/B15</f>
        <v>6.512112246869556</v>
      </c>
      <c r="C20" s="238"/>
      <c r="D20" s="239"/>
      <c r="E20" s="229">
        <f>E19/E15</f>
        <v>7.3035349108968743</v>
      </c>
      <c r="F20" s="230"/>
      <c r="G20" s="231"/>
      <c r="H20" s="264">
        <f>H19/H15</f>
        <v>5.6338028169014081</v>
      </c>
      <c r="I20" s="265"/>
      <c r="J20" s="266"/>
      <c r="K20" s="264">
        <f>K19/K15</f>
        <v>6.098738577570872</v>
      </c>
      <c r="L20" s="265"/>
      <c r="M20" s="266"/>
      <c r="O20" s="107"/>
    </row>
    <row r="21" spans="1:15" x14ac:dyDescent="0.3">
      <c r="A21" s="8" t="s">
        <v>67</v>
      </c>
      <c r="B21" s="9" t="s">
        <v>80</v>
      </c>
      <c r="C21" s="9" t="s">
        <v>81</v>
      </c>
      <c r="D21" s="9" t="s">
        <v>82</v>
      </c>
      <c r="E21" s="9" t="s">
        <v>80</v>
      </c>
      <c r="F21" s="9" t="s">
        <v>81</v>
      </c>
      <c r="G21" s="9" t="s">
        <v>82</v>
      </c>
      <c r="H21" s="9" t="s">
        <v>77</v>
      </c>
      <c r="I21" s="9" t="s">
        <v>78</v>
      </c>
      <c r="J21" s="9" t="s">
        <v>79</v>
      </c>
      <c r="K21" s="9" t="s">
        <v>77</v>
      </c>
      <c r="L21" s="9" t="s">
        <v>78</v>
      </c>
      <c r="M21" s="9" t="s">
        <v>79</v>
      </c>
      <c r="O21" s="107"/>
    </row>
    <row r="22" spans="1:15" x14ac:dyDescent="0.3">
      <c r="A22" s="4" t="s">
        <v>41</v>
      </c>
      <c r="B22" s="21">
        <v>3003000</v>
      </c>
      <c r="C22" s="21">
        <v>3003000</v>
      </c>
      <c r="D22" s="21">
        <v>1801800</v>
      </c>
      <c r="E22" s="21">
        <v>3000000</v>
      </c>
      <c r="F22" s="21">
        <v>3000000</v>
      </c>
      <c r="G22" s="21">
        <v>0</v>
      </c>
      <c r="H22" s="21">
        <v>3008000</v>
      </c>
      <c r="I22" s="21">
        <v>3008000</v>
      </c>
      <c r="J22" s="21">
        <v>940000</v>
      </c>
      <c r="K22" s="21">
        <v>3000000</v>
      </c>
      <c r="L22" s="21">
        <v>3000000</v>
      </c>
      <c r="M22" s="21">
        <v>1000000</v>
      </c>
      <c r="O22" s="107"/>
    </row>
    <row r="23" spans="1:15" ht="15" thickBot="1" x14ac:dyDescent="0.35">
      <c r="A23" s="37" t="s">
        <v>27</v>
      </c>
      <c r="B23" s="21">
        <v>3003000</v>
      </c>
      <c r="C23" s="21">
        <v>3003000</v>
      </c>
      <c r="D23" s="36">
        <v>3825037</v>
      </c>
      <c r="E23" s="21">
        <v>3000000</v>
      </c>
      <c r="F23" s="21">
        <v>3000000</v>
      </c>
      <c r="G23" s="36">
        <v>3295385</v>
      </c>
      <c r="H23" s="21">
        <v>3008000</v>
      </c>
      <c r="I23" s="36">
        <v>3098588</v>
      </c>
      <c r="J23" s="36">
        <v>4296411</v>
      </c>
      <c r="K23" s="21">
        <v>3000000</v>
      </c>
      <c r="L23" s="21">
        <v>3000000</v>
      </c>
      <c r="M23" s="36">
        <v>3872201</v>
      </c>
      <c r="O23" s="107"/>
    </row>
    <row r="24" spans="1:15" ht="15" thickBot="1" x14ac:dyDescent="0.35">
      <c r="A24" s="39" t="s">
        <v>69</v>
      </c>
      <c r="B24" s="17">
        <f>B22/B15</f>
        <v>6.512112246869556</v>
      </c>
      <c r="C24" s="17">
        <f>C22/B15</f>
        <v>6.512112246869556</v>
      </c>
      <c r="D24" s="17">
        <f>D22/B15</f>
        <v>3.9072673481217337</v>
      </c>
      <c r="E24" s="17">
        <f>E22/E15</f>
        <v>7.3035349108968743</v>
      </c>
      <c r="F24" s="17">
        <f>F22/E15</f>
        <v>7.3035349108968743</v>
      </c>
      <c r="G24" s="17">
        <f>G22/E15</f>
        <v>0</v>
      </c>
      <c r="H24" s="18">
        <f>H22/H15</f>
        <v>5.6338028169014081</v>
      </c>
      <c r="I24" s="18">
        <f>I22/H15</f>
        <v>5.6338028169014081</v>
      </c>
      <c r="J24" s="18">
        <f>J22/H15</f>
        <v>1.7605633802816902</v>
      </c>
      <c r="K24" s="18">
        <f t="shared" ref="K24" si="0">K22/K15</f>
        <v>6.098738577570872</v>
      </c>
      <c r="L24" s="18">
        <f>L22/K15</f>
        <v>6.098738577570872</v>
      </c>
      <c r="M24" s="18">
        <f>M22/K15</f>
        <v>2.032912859190291</v>
      </c>
      <c r="O24" s="107"/>
    </row>
    <row r="25" spans="1:15" ht="15" thickBot="1" x14ac:dyDescent="0.35">
      <c r="A25" s="39" t="s">
        <v>106</v>
      </c>
      <c r="B25" s="17">
        <f>B23/B15</f>
        <v>6.512112246869556</v>
      </c>
      <c r="C25" s="17">
        <f>C23/B15</f>
        <v>6.512112246869556</v>
      </c>
      <c r="D25" s="17">
        <f>D23/B15</f>
        <v>8.294728702107621</v>
      </c>
      <c r="E25" s="17">
        <f>E23/E15</f>
        <v>7.3035349108968743</v>
      </c>
      <c r="F25" s="17">
        <f>F23/E15</f>
        <v>7.3035349108968743</v>
      </c>
      <c r="G25" s="17">
        <f>G23/E15</f>
        <v>8.0226531307819648</v>
      </c>
      <c r="H25" s="18">
        <f>H23/H15</f>
        <v>5.6338028169014081</v>
      </c>
      <c r="I25" s="18">
        <f>I23/H15</f>
        <v>5.8034686844471084</v>
      </c>
      <c r="J25" s="18">
        <f>J23/H15</f>
        <v>8.0469190140845068</v>
      </c>
      <c r="K25" s="18">
        <f t="shared" ref="K25" si="1">K23/K15</f>
        <v>6.098738577570872</v>
      </c>
      <c r="L25" s="18">
        <f>L23/K15</f>
        <v>6.098738577570872</v>
      </c>
      <c r="M25" s="18">
        <f>M23/K15</f>
        <v>7.8718472062695035</v>
      </c>
      <c r="O25" s="107"/>
    </row>
    <row r="26" spans="1:15" x14ac:dyDescent="0.3">
      <c r="A26" s="38" t="s">
        <v>28</v>
      </c>
      <c r="B26" s="21">
        <v>378135</v>
      </c>
      <c r="C26" s="21">
        <v>463446</v>
      </c>
      <c r="D26" s="21">
        <v>472669</v>
      </c>
      <c r="E26" s="21">
        <v>402545</v>
      </c>
      <c r="F26" s="21">
        <v>416921</v>
      </c>
      <c r="G26" s="21">
        <v>425137</v>
      </c>
      <c r="H26" s="20">
        <v>480528</v>
      </c>
      <c r="I26" s="20">
        <v>533920</v>
      </c>
      <c r="J26" s="20">
        <v>533920</v>
      </c>
      <c r="K26" s="20">
        <v>491905</v>
      </c>
      <c r="L26" s="20">
        <v>491905</v>
      </c>
      <c r="M26" s="20">
        <v>491905</v>
      </c>
      <c r="O26" s="107"/>
    </row>
    <row r="27" spans="1:15" ht="15" thickBot="1" x14ac:dyDescent="0.35">
      <c r="A27" s="37" t="s">
        <v>29</v>
      </c>
      <c r="B27" s="21">
        <v>432239</v>
      </c>
      <c r="C27" s="21">
        <v>1084178</v>
      </c>
      <c r="D27" s="36">
        <v>2468583</v>
      </c>
      <c r="E27" s="21">
        <v>517504</v>
      </c>
      <c r="F27" s="21">
        <v>1047845</v>
      </c>
      <c r="G27" s="36">
        <v>1811256</v>
      </c>
      <c r="H27" s="36">
        <v>795870</v>
      </c>
      <c r="I27" s="36">
        <v>1866294</v>
      </c>
      <c r="J27" s="36">
        <v>3890331</v>
      </c>
      <c r="K27" s="36">
        <v>628444</v>
      </c>
      <c r="L27" s="36">
        <v>1313317</v>
      </c>
      <c r="M27" s="36">
        <v>2355314</v>
      </c>
      <c r="O27" s="107"/>
    </row>
    <row r="28" spans="1:15" ht="15" thickBot="1" x14ac:dyDescent="0.35">
      <c r="A28" s="39" t="s">
        <v>50</v>
      </c>
      <c r="B28" s="17">
        <f>B26/B15</f>
        <v>0.81999918896770552</v>
      </c>
      <c r="C28" s="17">
        <f>C26/B15</f>
        <v>1.0049991249959069</v>
      </c>
      <c r="D28" s="17">
        <f>D26/B15</f>
        <v>1.0249995283435185</v>
      </c>
      <c r="E28" s="17">
        <f>E26/E15</f>
        <v>0.98000048690232744</v>
      </c>
      <c r="F28" s="17">
        <f>F26/E15</f>
        <v>1.0149990261953452</v>
      </c>
      <c r="G28" s="17">
        <f>G26/E15</f>
        <v>1.0350009738046548</v>
      </c>
      <c r="H28" s="18">
        <f>H26/H15</f>
        <v>0.9</v>
      </c>
      <c r="I28" s="94">
        <f>I26/H15</f>
        <v>1</v>
      </c>
      <c r="J28" s="18">
        <f>J26/H15</f>
        <v>1</v>
      </c>
      <c r="K28" s="18">
        <f>K26/K15</f>
        <v>1</v>
      </c>
      <c r="L28" s="94">
        <f>L26/K15</f>
        <v>1</v>
      </c>
      <c r="M28" s="18">
        <f>M26/K15</f>
        <v>1</v>
      </c>
      <c r="O28" s="107"/>
    </row>
    <row r="29" spans="1:15" ht="15" thickBot="1" x14ac:dyDescent="0.35">
      <c r="A29" s="39" t="s">
        <v>35</v>
      </c>
      <c r="B29" s="17">
        <f>B27/B15</f>
        <v>0.93732563618869469</v>
      </c>
      <c r="C29" s="17">
        <f>C27/B15</f>
        <v>2.3510785319968504</v>
      </c>
      <c r="D29" s="17">
        <f>D27/B15</f>
        <v>5.3532099855857442</v>
      </c>
      <c r="E29" s="17">
        <f>E27/E15</f>
        <v>1.2598695101762587</v>
      </c>
      <c r="F29" s="17">
        <f>F27/E15</f>
        <v>2.5509908462362452</v>
      </c>
      <c r="G29" s="18">
        <f>G27/E15</f>
        <v>4.4095238095238098</v>
      </c>
      <c r="H29" s="18">
        <f>H27/H15</f>
        <v>1.4906165717710518</v>
      </c>
      <c r="I29" s="18">
        <f>I27/H15</f>
        <v>3.4954562481270601</v>
      </c>
      <c r="J29" s="18">
        <f>J27/H15</f>
        <v>7.2863556338028168</v>
      </c>
      <c r="K29" s="18">
        <f>K27/K15</f>
        <v>1.2775718888809831</v>
      </c>
      <c r="L29" s="18">
        <f>L27/K15</f>
        <v>2.6698590174932151</v>
      </c>
      <c r="M29" s="18">
        <f>M27/K15</f>
        <v>4.7881481180309207</v>
      </c>
      <c r="O29" s="107"/>
    </row>
    <row r="30" spans="1:15" ht="14.4" customHeight="1" thickBot="1" x14ac:dyDescent="0.35">
      <c r="A30" s="43" t="s">
        <v>107</v>
      </c>
      <c r="B30" s="240" t="s">
        <v>189</v>
      </c>
      <c r="C30" s="241"/>
      <c r="D30" s="242"/>
      <c r="E30" s="240" t="s">
        <v>174</v>
      </c>
      <c r="F30" s="241"/>
      <c r="G30" s="242"/>
      <c r="H30" s="249" t="s">
        <v>70</v>
      </c>
      <c r="I30" s="250"/>
      <c r="J30" s="251"/>
      <c r="K30" s="252" t="s">
        <v>71</v>
      </c>
      <c r="L30" s="253"/>
      <c r="M30" s="254"/>
      <c r="O30" s="107"/>
    </row>
    <row r="31" spans="1:15" ht="15" thickBot="1" x14ac:dyDescent="0.35">
      <c r="A31" s="39" t="s">
        <v>64</v>
      </c>
      <c r="B31" s="232">
        <v>2.1600000000000001E-2</v>
      </c>
      <c r="C31" s="233"/>
      <c r="D31" s="234"/>
      <c r="E31" s="232">
        <v>2.3699999999999999E-2</v>
      </c>
      <c r="F31" s="233"/>
      <c r="G31" s="234"/>
      <c r="H31" s="232">
        <v>3.1800000000000002E-2</v>
      </c>
      <c r="I31" s="255"/>
      <c r="J31" s="234"/>
      <c r="K31" s="256">
        <v>2.4799999999999999E-2</v>
      </c>
      <c r="L31" s="257"/>
      <c r="M31" s="258"/>
      <c r="O31" s="107"/>
    </row>
    <row r="32" spans="1:15" x14ac:dyDescent="0.3">
      <c r="B32" s="65"/>
      <c r="C32" s="66"/>
      <c r="D32" s="66"/>
      <c r="E32" s="66"/>
      <c r="F32" s="66"/>
      <c r="G32" s="66"/>
      <c r="H32" s="67"/>
      <c r="I32" s="67"/>
      <c r="J32" s="68"/>
      <c r="K32" s="65"/>
      <c r="L32" s="65"/>
      <c r="M32" s="66"/>
      <c r="O32" s="107"/>
    </row>
    <row r="33" spans="1:15" x14ac:dyDescent="0.3">
      <c r="A33" s="205" t="s">
        <v>25</v>
      </c>
      <c r="B33" s="205"/>
      <c r="C33" s="205"/>
      <c r="D33" s="205"/>
      <c r="E33" s="205"/>
      <c r="F33" s="205"/>
      <c r="G33" s="205"/>
      <c r="H33" s="205"/>
      <c r="I33" s="205"/>
      <c r="J33" s="205"/>
      <c r="K33" s="205"/>
      <c r="L33" s="205"/>
      <c r="M33" s="205"/>
      <c r="O33" s="107"/>
    </row>
    <row r="34" spans="1:15" x14ac:dyDescent="0.3">
      <c r="A34" s="205"/>
      <c r="B34" s="205"/>
      <c r="C34" s="205"/>
      <c r="D34" s="205"/>
      <c r="E34" s="205"/>
      <c r="F34" s="205"/>
      <c r="G34" s="205"/>
      <c r="H34" s="205"/>
      <c r="I34" s="205"/>
      <c r="J34" s="205"/>
      <c r="K34" s="205"/>
      <c r="L34" s="205"/>
      <c r="M34" s="205"/>
      <c r="O34" s="107"/>
    </row>
    <row r="35" spans="1:15" x14ac:dyDescent="0.3">
      <c r="A35" s="205"/>
      <c r="B35" s="205"/>
      <c r="C35" s="205"/>
      <c r="D35" s="205"/>
      <c r="E35" s="205"/>
      <c r="F35" s="205"/>
      <c r="G35" s="205"/>
      <c r="H35" s="205"/>
      <c r="I35" s="205"/>
      <c r="J35" s="205"/>
      <c r="K35" s="205"/>
      <c r="L35" s="205"/>
      <c r="M35" s="205"/>
      <c r="O35" s="107"/>
    </row>
    <row r="36" spans="1:15" x14ac:dyDescent="0.3">
      <c r="A36" s="259" t="s">
        <v>194</v>
      </c>
      <c r="B36" s="49"/>
      <c r="C36" s="10"/>
      <c r="D36" t="s">
        <v>95</v>
      </c>
      <c r="O36" s="107"/>
    </row>
    <row r="37" spans="1:15" x14ac:dyDescent="0.3">
      <c r="A37" s="259"/>
      <c r="B37" s="49"/>
      <c r="C37" s="11"/>
      <c r="D37" t="s">
        <v>96</v>
      </c>
      <c r="O37" s="107"/>
    </row>
    <row r="38" spans="1:15" x14ac:dyDescent="0.3">
      <c r="A38" s="259"/>
      <c r="B38" s="49"/>
      <c r="C38" s="40"/>
      <c r="D38" t="s">
        <v>97</v>
      </c>
      <c r="O38" s="107"/>
    </row>
    <row r="39" spans="1:15" ht="17.100000000000001" customHeight="1" thickBot="1" x14ac:dyDescent="0.35">
      <c r="A39" s="259"/>
      <c r="B39" s="49"/>
      <c r="C39" s="49"/>
      <c r="D39" s="49"/>
      <c r="E39" s="49"/>
      <c r="F39" s="49"/>
      <c r="G39" s="49"/>
      <c r="O39" s="107"/>
    </row>
    <row r="40" spans="1:15" ht="15" thickBot="1" x14ac:dyDescent="0.35">
      <c r="A40" s="6" t="s">
        <v>26</v>
      </c>
      <c r="B40" s="260" t="s">
        <v>118</v>
      </c>
      <c r="C40" s="221"/>
      <c r="D40" s="261"/>
      <c r="E40" s="260" t="s">
        <v>221</v>
      </c>
      <c r="F40" s="221"/>
      <c r="G40" s="261"/>
      <c r="H40" s="260" t="s">
        <v>180</v>
      </c>
      <c r="I40" s="221"/>
      <c r="J40" s="261"/>
      <c r="K40" s="260" t="s">
        <v>10</v>
      </c>
      <c r="L40" s="221"/>
      <c r="M40" s="261"/>
      <c r="O40" s="107"/>
    </row>
    <row r="41" spans="1:15" ht="15" thickBot="1" x14ac:dyDescent="0.35">
      <c r="A41" s="63" t="s">
        <v>7</v>
      </c>
      <c r="B41" s="220" t="s">
        <v>143</v>
      </c>
      <c r="C41" s="221"/>
      <c r="D41" s="222"/>
      <c r="E41" s="220" t="s">
        <v>222</v>
      </c>
      <c r="F41" s="221"/>
      <c r="G41" s="222"/>
      <c r="H41" s="220" t="s">
        <v>181</v>
      </c>
      <c r="I41" s="221"/>
      <c r="J41" s="222"/>
      <c r="K41" s="220" t="s">
        <v>63</v>
      </c>
      <c r="L41" s="221"/>
      <c r="M41" s="222"/>
      <c r="O41" s="107"/>
    </row>
    <row r="42" spans="1:15" x14ac:dyDescent="0.3">
      <c r="A42" s="38" t="s">
        <v>30</v>
      </c>
      <c r="B42" s="243" t="s">
        <v>33</v>
      </c>
      <c r="C42" s="244"/>
      <c r="D42" s="245"/>
      <c r="E42" s="223" t="s">
        <v>33</v>
      </c>
      <c r="F42" s="224"/>
      <c r="G42" s="225"/>
      <c r="H42" s="243" t="s">
        <v>33</v>
      </c>
      <c r="I42" s="244"/>
      <c r="J42" s="245"/>
      <c r="K42" s="262" t="s">
        <v>33</v>
      </c>
      <c r="L42" s="262"/>
      <c r="M42" s="262"/>
      <c r="O42" s="107"/>
    </row>
    <row r="43" spans="1:15" x14ac:dyDescent="0.3">
      <c r="A43" s="4" t="s">
        <v>31</v>
      </c>
      <c r="B43" s="211" t="s">
        <v>33</v>
      </c>
      <c r="C43" s="212"/>
      <c r="D43" s="213"/>
      <c r="E43" s="211" t="s">
        <v>33</v>
      </c>
      <c r="F43" s="212"/>
      <c r="G43" s="213"/>
      <c r="H43" s="211" t="s">
        <v>33</v>
      </c>
      <c r="I43" s="212"/>
      <c r="J43" s="213"/>
      <c r="K43" s="273" t="s">
        <v>33</v>
      </c>
      <c r="L43" s="273"/>
      <c r="M43" s="273"/>
      <c r="O43" s="107"/>
    </row>
    <row r="44" spans="1:15" x14ac:dyDescent="0.3">
      <c r="A44" s="4" t="s">
        <v>101</v>
      </c>
      <c r="B44" s="211" t="s">
        <v>103</v>
      </c>
      <c r="C44" s="212"/>
      <c r="D44" s="213"/>
      <c r="E44" s="226">
        <v>3.56</v>
      </c>
      <c r="F44" s="227"/>
      <c r="G44" s="228"/>
      <c r="H44" s="263">
        <f>H51/H48</f>
        <v>3.2</v>
      </c>
      <c r="I44" s="212"/>
      <c r="J44" s="213"/>
      <c r="K44" s="211" t="s">
        <v>102</v>
      </c>
      <c r="L44" s="212"/>
      <c r="M44" s="213"/>
      <c r="O44" s="107"/>
    </row>
    <row r="45" spans="1:15" x14ac:dyDescent="0.3">
      <c r="A45" s="4" t="s">
        <v>75</v>
      </c>
      <c r="B45" s="211">
        <v>86</v>
      </c>
      <c r="C45" s="212"/>
      <c r="D45" s="213"/>
      <c r="E45" s="211">
        <v>85</v>
      </c>
      <c r="F45" s="212"/>
      <c r="G45" s="213"/>
      <c r="H45" s="211">
        <v>85</v>
      </c>
      <c r="I45" s="212"/>
      <c r="J45" s="213"/>
      <c r="K45" s="211">
        <v>85</v>
      </c>
      <c r="L45" s="212"/>
      <c r="M45" s="213"/>
    </row>
    <row r="46" spans="1:15" x14ac:dyDescent="0.3">
      <c r="A46" s="4" t="s">
        <v>9</v>
      </c>
      <c r="B46" s="211">
        <v>1</v>
      </c>
      <c r="C46" s="212"/>
      <c r="D46" s="213"/>
      <c r="E46" s="211">
        <v>1</v>
      </c>
      <c r="F46" s="212"/>
      <c r="G46" s="213"/>
      <c r="H46" s="211">
        <v>1</v>
      </c>
      <c r="I46" s="212"/>
      <c r="J46" s="213"/>
      <c r="K46" s="211">
        <v>1</v>
      </c>
      <c r="L46" s="212"/>
      <c r="M46" s="213"/>
    </row>
    <row r="47" spans="1:15" x14ac:dyDescent="0.3">
      <c r="A47" s="4" t="s">
        <v>11</v>
      </c>
      <c r="B47" s="235">
        <v>415006</v>
      </c>
      <c r="C47" s="236"/>
      <c r="D47" s="213"/>
      <c r="E47" s="214">
        <v>371190</v>
      </c>
      <c r="F47" s="215"/>
      <c r="G47" s="216"/>
      <c r="H47" s="235">
        <v>513240</v>
      </c>
      <c r="I47" s="236"/>
      <c r="J47" s="213"/>
      <c r="K47" s="246">
        <v>454751</v>
      </c>
      <c r="L47" s="247"/>
      <c r="M47" s="248"/>
    </row>
    <row r="48" spans="1:15" x14ac:dyDescent="0.3">
      <c r="A48" s="4" t="s">
        <v>32</v>
      </c>
      <c r="B48" s="235">
        <v>924000</v>
      </c>
      <c r="C48" s="236"/>
      <c r="D48" s="213"/>
      <c r="E48" s="214">
        <v>842697</v>
      </c>
      <c r="F48" s="215"/>
      <c r="G48" s="216"/>
      <c r="H48" s="235">
        <v>940000</v>
      </c>
      <c r="I48" s="236"/>
      <c r="J48" s="213"/>
      <c r="K48" s="235">
        <v>1000000</v>
      </c>
      <c r="L48" s="236"/>
      <c r="M48" s="213"/>
    </row>
    <row r="49" spans="1:14" x14ac:dyDescent="0.3">
      <c r="A49" s="4" t="s">
        <v>36</v>
      </c>
      <c r="B49" s="235">
        <v>332004.32</v>
      </c>
      <c r="C49" s="236"/>
      <c r="D49" s="213"/>
      <c r="E49" s="214">
        <v>296952</v>
      </c>
      <c r="F49" s="215"/>
      <c r="G49" s="216"/>
      <c r="H49" s="235">
        <v>413158</v>
      </c>
      <c r="I49" s="236"/>
      <c r="J49" s="213"/>
      <c r="K49" s="235">
        <v>363801</v>
      </c>
      <c r="L49" s="236"/>
      <c r="M49" s="213"/>
    </row>
    <row r="50" spans="1:14" x14ac:dyDescent="0.3">
      <c r="A50" s="4" t="s">
        <v>49</v>
      </c>
      <c r="B50" s="217">
        <f>B49/B47</f>
        <v>0.7999988433902161</v>
      </c>
      <c r="C50" s="218"/>
      <c r="D50" s="219"/>
      <c r="E50" s="217">
        <f>E49/E47</f>
        <v>0.8</v>
      </c>
      <c r="F50" s="218"/>
      <c r="G50" s="219"/>
      <c r="H50" s="217">
        <f>H49/H47</f>
        <v>0.80499961031875922</v>
      </c>
      <c r="I50" s="218"/>
      <c r="J50" s="219"/>
      <c r="K50" s="217">
        <f t="shared" ref="K50" si="2">K49/K47</f>
        <v>0.8000004398011219</v>
      </c>
      <c r="L50" s="218"/>
      <c r="M50" s="219"/>
      <c r="N50" s="19"/>
    </row>
    <row r="51" spans="1:14" x14ac:dyDescent="0.3">
      <c r="A51" s="4" t="s">
        <v>104</v>
      </c>
      <c r="B51" s="235">
        <v>3003000</v>
      </c>
      <c r="C51" s="236"/>
      <c r="D51" s="213"/>
      <c r="E51" s="214">
        <v>3000000</v>
      </c>
      <c r="F51" s="215"/>
      <c r="G51" s="216"/>
      <c r="H51" s="235">
        <v>3008000</v>
      </c>
      <c r="I51" s="236"/>
      <c r="J51" s="213"/>
      <c r="K51" s="235">
        <v>3000000</v>
      </c>
      <c r="L51" s="236"/>
      <c r="M51" s="213"/>
    </row>
    <row r="52" spans="1:14" x14ac:dyDescent="0.3">
      <c r="A52" s="4" t="s">
        <v>105</v>
      </c>
      <c r="B52" s="237">
        <f>B51/B47</f>
        <v>7.2360399608680357</v>
      </c>
      <c r="C52" s="238"/>
      <c r="D52" s="239"/>
      <c r="E52" s="229">
        <f>E51/E47</f>
        <v>8.0821142810959348</v>
      </c>
      <c r="F52" s="230"/>
      <c r="G52" s="231"/>
      <c r="H52" s="237">
        <f>H51/H47</f>
        <v>5.8608058608058604</v>
      </c>
      <c r="I52" s="238"/>
      <c r="J52" s="239"/>
      <c r="K52" s="237">
        <f>K51/K47</f>
        <v>6.5970168289899309</v>
      </c>
      <c r="L52" s="238"/>
      <c r="M52" s="239"/>
    </row>
    <row r="53" spans="1:14" x14ac:dyDescent="0.3">
      <c r="A53" s="8" t="s">
        <v>67</v>
      </c>
      <c r="B53" s="9" t="s">
        <v>80</v>
      </c>
      <c r="C53" s="9" t="s">
        <v>81</v>
      </c>
      <c r="D53" s="9" t="s">
        <v>82</v>
      </c>
      <c r="E53" s="9" t="s">
        <v>80</v>
      </c>
      <c r="F53" s="9" t="s">
        <v>81</v>
      </c>
      <c r="G53" s="9" t="s">
        <v>82</v>
      </c>
      <c r="H53" s="9" t="s">
        <v>77</v>
      </c>
      <c r="I53" s="9" t="s">
        <v>78</v>
      </c>
      <c r="J53" s="9" t="s">
        <v>79</v>
      </c>
      <c r="K53" s="9" t="s">
        <v>77</v>
      </c>
      <c r="L53" s="9" t="s">
        <v>78</v>
      </c>
      <c r="M53" s="9" t="s">
        <v>79</v>
      </c>
    </row>
    <row r="54" spans="1:14" x14ac:dyDescent="0.3">
      <c r="A54" s="4" t="s">
        <v>41</v>
      </c>
      <c r="B54" s="21">
        <v>3003000</v>
      </c>
      <c r="C54" s="21">
        <v>3003000</v>
      </c>
      <c r="D54" s="21">
        <v>1801800</v>
      </c>
      <c r="E54" s="21">
        <v>3000000</v>
      </c>
      <c r="F54" s="21">
        <v>3000000</v>
      </c>
      <c r="G54" s="21">
        <v>0</v>
      </c>
      <c r="H54" s="21">
        <v>3008000</v>
      </c>
      <c r="I54" s="21">
        <v>3008000</v>
      </c>
      <c r="J54" s="21">
        <v>940000</v>
      </c>
      <c r="K54" s="21">
        <v>3000000</v>
      </c>
      <c r="L54" s="21">
        <v>3000000</v>
      </c>
      <c r="M54" s="21">
        <v>1000000</v>
      </c>
    </row>
    <row r="55" spans="1:14" ht="15" thickBot="1" x14ac:dyDescent="0.35">
      <c r="A55" s="37" t="s">
        <v>27</v>
      </c>
      <c r="B55" s="21">
        <v>3003000</v>
      </c>
      <c r="C55" s="21">
        <v>3003000</v>
      </c>
      <c r="D55" s="36">
        <v>3825037</v>
      </c>
      <c r="E55" s="21">
        <v>3000000</v>
      </c>
      <c r="F55" s="21">
        <v>3000000</v>
      </c>
      <c r="G55" s="36">
        <v>3295385</v>
      </c>
      <c r="H55" s="21">
        <v>3008000</v>
      </c>
      <c r="I55" s="36">
        <v>3098588</v>
      </c>
      <c r="J55" s="36">
        <v>4296411</v>
      </c>
      <c r="K55" s="21">
        <v>3000000</v>
      </c>
      <c r="L55" s="21">
        <v>3000000</v>
      </c>
      <c r="M55" s="36">
        <v>3872201</v>
      </c>
    </row>
    <row r="56" spans="1:14" ht="15" thickBot="1" x14ac:dyDescent="0.35">
      <c r="A56" s="39" t="s">
        <v>69</v>
      </c>
      <c r="B56" s="17">
        <f>B54/B47</f>
        <v>7.2360399608680357</v>
      </c>
      <c r="C56" s="17">
        <f>C54/B47</f>
        <v>7.2360399608680357</v>
      </c>
      <c r="D56" s="17">
        <f>D54/B47</f>
        <v>4.3416239765208218</v>
      </c>
      <c r="E56" s="17">
        <f>E54/E47</f>
        <v>8.0821142810959348</v>
      </c>
      <c r="F56" s="17">
        <f>F54/E47</f>
        <v>8.0821142810959348</v>
      </c>
      <c r="G56" s="17">
        <f>G54/E47</f>
        <v>0</v>
      </c>
      <c r="H56" s="18">
        <f>H54/H47</f>
        <v>5.8608058608058604</v>
      </c>
      <c r="I56" s="18">
        <f>I54/H47</f>
        <v>5.8608058608058604</v>
      </c>
      <c r="J56" s="18">
        <f>J54/H47</f>
        <v>1.8315018315018314</v>
      </c>
      <c r="K56" s="18">
        <f t="shared" ref="K56" si="3">K54/K47</f>
        <v>6.5970168289899309</v>
      </c>
      <c r="L56" s="18">
        <f>L54/K47</f>
        <v>6.5970168289899309</v>
      </c>
      <c r="M56" s="18">
        <f>M54/K47</f>
        <v>2.1990056096633102</v>
      </c>
    </row>
    <row r="57" spans="1:14" ht="15" thickBot="1" x14ac:dyDescent="0.35">
      <c r="A57" s="39" t="s">
        <v>53</v>
      </c>
      <c r="B57" s="17">
        <f>B55/B47</f>
        <v>7.2360399608680357</v>
      </c>
      <c r="C57" s="17">
        <f>C55/B47</f>
        <v>7.2360399608680357</v>
      </c>
      <c r="D57" s="17">
        <f>D55/B47</f>
        <v>9.2168233712283669</v>
      </c>
      <c r="E57" s="17">
        <f>E55/E47</f>
        <v>8.0821142810959348</v>
      </c>
      <c r="F57" s="17">
        <f>F55/E47</f>
        <v>8.0821142810959348</v>
      </c>
      <c r="G57" s="17">
        <f>G55/E47</f>
        <v>8.8778927234031091</v>
      </c>
      <c r="H57" s="18">
        <f>H55/H47</f>
        <v>5.8608058608058604</v>
      </c>
      <c r="I57" s="18">
        <f>I55/H47</f>
        <v>6.0373080819889333</v>
      </c>
      <c r="J57" s="18">
        <f>J55/H47</f>
        <v>8.3711538461538453</v>
      </c>
      <c r="K57" s="18">
        <f t="shared" ref="K57" si="4">K55/K47</f>
        <v>6.5970168289899309</v>
      </c>
      <c r="L57" s="18">
        <f>L55/K47</f>
        <v>6.5970168289899309</v>
      </c>
      <c r="M57" s="18">
        <f>M55/K47</f>
        <v>8.514991720743879</v>
      </c>
    </row>
    <row r="58" spans="1:14" x14ac:dyDescent="0.3">
      <c r="A58" s="38" t="s">
        <v>28</v>
      </c>
      <c r="B58" s="21">
        <v>340304</v>
      </c>
      <c r="C58" s="21">
        <v>417080</v>
      </c>
      <c r="D58" s="21">
        <v>425380</v>
      </c>
      <c r="E58" s="21">
        <v>363766</v>
      </c>
      <c r="F58" s="21">
        <v>376758</v>
      </c>
      <c r="G58" s="21">
        <v>384182</v>
      </c>
      <c r="H58" s="20">
        <v>461916</v>
      </c>
      <c r="I58" s="20">
        <v>513240</v>
      </c>
      <c r="J58" s="20">
        <v>513240</v>
      </c>
      <c r="K58" s="20">
        <v>454751</v>
      </c>
      <c r="L58" s="20">
        <v>454751</v>
      </c>
      <c r="M58" s="20">
        <v>454751</v>
      </c>
    </row>
    <row r="59" spans="1:14" ht="15" thickBot="1" x14ac:dyDescent="0.35">
      <c r="A59" s="37" t="s">
        <v>29</v>
      </c>
      <c r="B59" s="21">
        <v>390246</v>
      </c>
      <c r="C59" s="21">
        <v>1004150</v>
      </c>
      <c r="D59" s="36">
        <v>2398085</v>
      </c>
      <c r="E59" s="21">
        <v>468582</v>
      </c>
      <c r="F59" s="21">
        <v>972695</v>
      </c>
      <c r="G59" s="36">
        <v>1759001</v>
      </c>
      <c r="H59" s="36">
        <v>777258</v>
      </c>
      <c r="I59" s="36">
        <v>1845614</v>
      </c>
      <c r="J59" s="36">
        <v>3869651</v>
      </c>
      <c r="K59" s="36">
        <v>591290</v>
      </c>
      <c r="L59" s="36">
        <v>1276163</v>
      </c>
      <c r="M59" s="36">
        <v>2318160</v>
      </c>
    </row>
    <row r="60" spans="1:14" ht="15" thickBot="1" x14ac:dyDescent="0.35">
      <c r="A60" s="39" t="s">
        <v>50</v>
      </c>
      <c r="B60" s="17">
        <f>B58/B47</f>
        <v>0.81999778316458072</v>
      </c>
      <c r="C60" s="17">
        <f>C58/B47</f>
        <v>1.0049975181081718</v>
      </c>
      <c r="D60" s="17">
        <f>D58/B47</f>
        <v>1.0249972289557259</v>
      </c>
      <c r="E60" s="17">
        <f>E58/E47</f>
        <v>0.97999946119238124</v>
      </c>
      <c r="F60" s="17">
        <f>F58/E47</f>
        <v>1.0150004041057141</v>
      </c>
      <c r="G60" s="17">
        <f>G58/E47</f>
        <v>1.0350009429133329</v>
      </c>
      <c r="H60" s="18">
        <f>H58/H47</f>
        <v>0.9</v>
      </c>
      <c r="I60" s="18">
        <f>I58/H47</f>
        <v>1</v>
      </c>
      <c r="J60" s="18">
        <f>J58/H47</f>
        <v>1</v>
      </c>
      <c r="K60" s="18">
        <f>K58/K47</f>
        <v>1</v>
      </c>
      <c r="L60" s="18">
        <f>L58/K47</f>
        <v>1</v>
      </c>
      <c r="M60" s="18">
        <f>M58/K47</f>
        <v>1</v>
      </c>
    </row>
    <row r="61" spans="1:14" ht="15" thickBot="1" x14ac:dyDescent="0.35">
      <c r="A61" s="39" t="s">
        <v>35</v>
      </c>
      <c r="B61" s="17">
        <f>B59/B47</f>
        <v>0.9403382119776581</v>
      </c>
      <c r="C61" s="17">
        <f>C59/B47</f>
        <v>2.4196035719965496</v>
      </c>
      <c r="D61" s="17">
        <f>D59/B47</f>
        <v>5.7784345286574172</v>
      </c>
      <c r="E61" s="17">
        <f>E59/E47</f>
        <v>1.2623777580214983</v>
      </c>
      <c r="F61" s="17">
        <f>F59/E47</f>
        <v>2.6204773835502033</v>
      </c>
      <c r="G61" s="18">
        <f>G59/E47</f>
        <v>4.7388157008540102</v>
      </c>
      <c r="H61" s="18">
        <f>H59/H47</f>
        <v>1.5144143090951601</v>
      </c>
      <c r="I61" s="18">
        <f>I59/H47</f>
        <v>3.5960057672823629</v>
      </c>
      <c r="J61" s="18">
        <f>J59/H47</f>
        <v>7.539652014652015</v>
      </c>
      <c r="K61" s="18">
        <f>K59/K47</f>
        <v>1.3002500269378188</v>
      </c>
      <c r="L61" s="18">
        <f>L59/K47</f>
        <v>2.8062895958447589</v>
      </c>
      <c r="M61" s="18">
        <f>M59/K47</f>
        <v>5.097646844097099</v>
      </c>
    </row>
    <row r="62" spans="1:14" ht="18" customHeight="1" thickBot="1" x14ac:dyDescent="0.35">
      <c r="A62" s="44" t="s">
        <v>107</v>
      </c>
      <c r="B62" s="240" t="s">
        <v>189</v>
      </c>
      <c r="C62" s="241"/>
      <c r="D62" s="242"/>
      <c r="E62" s="240" t="s">
        <v>174</v>
      </c>
      <c r="F62" s="241"/>
      <c r="G62" s="242"/>
      <c r="H62" s="249" t="s">
        <v>70</v>
      </c>
      <c r="I62" s="250"/>
      <c r="J62" s="251"/>
      <c r="K62" s="252" t="s">
        <v>71</v>
      </c>
      <c r="L62" s="253"/>
      <c r="M62" s="254"/>
    </row>
    <row r="63" spans="1:14" ht="15" thickBot="1" x14ac:dyDescent="0.35">
      <c r="A63" s="39" t="s">
        <v>64</v>
      </c>
      <c r="B63" s="232">
        <v>2.23E-2</v>
      </c>
      <c r="C63" s="233"/>
      <c r="D63" s="234"/>
      <c r="E63" s="208">
        <v>2.4400000000000002E-2</v>
      </c>
      <c r="F63" s="209"/>
      <c r="G63" s="210"/>
      <c r="H63" s="232">
        <v>3.2500000000000001E-2</v>
      </c>
      <c r="I63" s="255"/>
      <c r="J63" s="234"/>
      <c r="K63" s="256">
        <v>2.6100000000000002E-2</v>
      </c>
      <c r="L63" s="257"/>
      <c r="M63" s="258"/>
    </row>
  </sheetData>
  <sheetProtection algorithmName="SHA-512" hashValue="oatBeJ+wWh9ucD/VlZR8lSNv/ImrVcuLglKPI8FFPxrn3GWAe0M3oUxOSHVjyCs1Cc4fhdWLij0UQR1LvluC5w==" saltValue="RPVZ+LUmooix7DGS3Z9rOw==" spinCount="100000" sheet="1" objects="1" scenarios="1"/>
  <mergeCells count="124">
    <mergeCell ref="H17:J17"/>
    <mergeCell ref="K15:M15"/>
    <mergeCell ref="K16:M16"/>
    <mergeCell ref="H13:J13"/>
    <mergeCell ref="K13:M13"/>
    <mergeCell ref="H14:J14"/>
    <mergeCell ref="H15:J15"/>
    <mergeCell ref="H46:J46"/>
    <mergeCell ref="K46:M46"/>
    <mergeCell ref="H43:J43"/>
    <mergeCell ref="K43:M43"/>
    <mergeCell ref="H45:J45"/>
    <mergeCell ref="K45:M45"/>
    <mergeCell ref="A1:M3"/>
    <mergeCell ref="A4:A7"/>
    <mergeCell ref="K10:M10"/>
    <mergeCell ref="K9:M9"/>
    <mergeCell ref="K8:M8"/>
    <mergeCell ref="H8:J8"/>
    <mergeCell ref="H9:J9"/>
    <mergeCell ref="H10:J10"/>
    <mergeCell ref="B8:D8"/>
    <mergeCell ref="B9:D9"/>
    <mergeCell ref="B10:D10"/>
    <mergeCell ref="E8:G8"/>
    <mergeCell ref="E9:G9"/>
    <mergeCell ref="E10:G10"/>
    <mergeCell ref="B11:D11"/>
    <mergeCell ref="H11:J11"/>
    <mergeCell ref="H20:J20"/>
    <mergeCell ref="K20:M20"/>
    <mergeCell ref="A33:M35"/>
    <mergeCell ref="B17:D17"/>
    <mergeCell ref="B18:D18"/>
    <mergeCell ref="B19:D19"/>
    <mergeCell ref="B20:D20"/>
    <mergeCell ref="H19:J19"/>
    <mergeCell ref="B12:D12"/>
    <mergeCell ref="B13:D13"/>
    <mergeCell ref="B14:D14"/>
    <mergeCell ref="B15:D15"/>
    <mergeCell ref="B16:D16"/>
    <mergeCell ref="K14:M14"/>
    <mergeCell ref="K19:M19"/>
    <mergeCell ref="K17:M17"/>
    <mergeCell ref="H18:J18"/>
    <mergeCell ref="K18:M18"/>
    <mergeCell ref="K11:M11"/>
    <mergeCell ref="H12:J12"/>
    <mergeCell ref="K12:M12"/>
    <mergeCell ref="H16:J16"/>
    <mergeCell ref="H63:J63"/>
    <mergeCell ref="K63:M63"/>
    <mergeCell ref="H51:J51"/>
    <mergeCell ref="K51:M51"/>
    <mergeCell ref="H52:J52"/>
    <mergeCell ref="K52:M52"/>
    <mergeCell ref="A36:A39"/>
    <mergeCell ref="H30:J30"/>
    <mergeCell ref="K30:M30"/>
    <mergeCell ref="H40:J40"/>
    <mergeCell ref="K40:M40"/>
    <mergeCell ref="H31:J31"/>
    <mergeCell ref="K31:M31"/>
    <mergeCell ref="B40:D40"/>
    <mergeCell ref="E30:G30"/>
    <mergeCell ref="E31:G31"/>
    <mergeCell ref="E40:G40"/>
    <mergeCell ref="H42:J42"/>
    <mergeCell ref="K42:M42"/>
    <mergeCell ref="H44:J44"/>
    <mergeCell ref="K44:M44"/>
    <mergeCell ref="H41:J41"/>
    <mergeCell ref="K41:M41"/>
    <mergeCell ref="K49:M49"/>
    <mergeCell ref="H50:J50"/>
    <mergeCell ref="K50:M50"/>
    <mergeCell ref="H47:J47"/>
    <mergeCell ref="K47:M47"/>
    <mergeCell ref="B62:D62"/>
    <mergeCell ref="H62:J62"/>
    <mergeCell ref="K62:M62"/>
    <mergeCell ref="E51:G51"/>
    <mergeCell ref="E52:G52"/>
    <mergeCell ref="E62:G62"/>
    <mergeCell ref="H48:J48"/>
    <mergeCell ref="K48:M48"/>
    <mergeCell ref="H49:J49"/>
    <mergeCell ref="B63:D63"/>
    <mergeCell ref="B50:D50"/>
    <mergeCell ref="B51:D51"/>
    <mergeCell ref="B52:D52"/>
    <mergeCell ref="B30:D30"/>
    <mergeCell ref="B31:D31"/>
    <mergeCell ref="B45:D45"/>
    <mergeCell ref="B46:D46"/>
    <mergeCell ref="B47:D47"/>
    <mergeCell ref="B48:D48"/>
    <mergeCell ref="B49:D49"/>
    <mergeCell ref="B41:D41"/>
    <mergeCell ref="B42:D42"/>
    <mergeCell ref="B43:D43"/>
    <mergeCell ref="B44:D44"/>
    <mergeCell ref="E16:G16"/>
    <mergeCell ref="E17:G17"/>
    <mergeCell ref="E18:G18"/>
    <mergeCell ref="E19:G19"/>
    <mergeCell ref="E20:G20"/>
    <mergeCell ref="E11:G11"/>
    <mergeCell ref="E12:G12"/>
    <mergeCell ref="E13:G13"/>
    <mergeCell ref="E14:G14"/>
    <mergeCell ref="E15:G15"/>
    <mergeCell ref="E63:G63"/>
    <mergeCell ref="E46:G46"/>
    <mergeCell ref="E47:G47"/>
    <mergeCell ref="E48:G48"/>
    <mergeCell ref="E49:G49"/>
    <mergeCell ref="E50:G50"/>
    <mergeCell ref="E41:G41"/>
    <mergeCell ref="E42:G42"/>
    <mergeCell ref="E43:G43"/>
    <mergeCell ref="E44:G44"/>
    <mergeCell ref="E45:G45"/>
  </mergeCells>
  <conditionalFormatting sqref="B24 E24 H24 K24">
    <cfRule type="top10" dxfId="243" priority="41" rank="1"/>
  </conditionalFormatting>
  <conditionalFormatting sqref="B25 E25 H25 K25">
    <cfRule type="top10" dxfId="242" priority="42" rank="1"/>
  </conditionalFormatting>
  <conditionalFormatting sqref="B28 H28 K28">
    <cfRule type="top10" dxfId="241" priority="88" rank="1"/>
  </conditionalFormatting>
  <conditionalFormatting sqref="B29 H29 K29 E29">
    <cfRule type="top10" dxfId="240" priority="91" rank="1"/>
  </conditionalFormatting>
  <conditionalFormatting sqref="B56 E56 H56 K56">
    <cfRule type="top10" dxfId="239" priority="12" rank="1"/>
  </conditionalFormatting>
  <conditionalFormatting sqref="B57 E57 H57 K57">
    <cfRule type="top10" dxfId="238" priority="10" rank="1"/>
  </conditionalFormatting>
  <conditionalFormatting sqref="B60 E60 H60 K60">
    <cfRule type="top10" dxfId="237" priority="11" rank="1"/>
  </conditionalFormatting>
  <conditionalFormatting sqref="B61 E61 H61 K61">
    <cfRule type="top10" dxfId="236" priority="9" rank="1"/>
  </conditionalFormatting>
  <conditionalFormatting sqref="B63 H63:M63">
    <cfRule type="top10" dxfId="235" priority="109" rank="1"/>
  </conditionalFormatting>
  <conditionalFormatting sqref="B20:E20 H20:M20">
    <cfRule type="top10" dxfId="234" priority="106" rank="1"/>
  </conditionalFormatting>
  <conditionalFormatting sqref="B31:M31">
    <cfRule type="top10" dxfId="233" priority="107" rank="1"/>
  </conditionalFormatting>
  <conditionalFormatting sqref="C24 F24 I24 L24">
    <cfRule type="top10" dxfId="232" priority="32" rank="1"/>
  </conditionalFormatting>
  <conditionalFormatting sqref="C25 F25 I25 L25">
    <cfRule type="top10" dxfId="231" priority="40" rank="1"/>
  </conditionalFormatting>
  <conditionalFormatting sqref="C28 F28">
    <cfRule type="top10" dxfId="230" priority="34" rank="1"/>
  </conditionalFormatting>
  <conditionalFormatting sqref="C29 F29 I29 L29">
    <cfRule type="top10" dxfId="229" priority="31" rank="1"/>
  </conditionalFormatting>
  <conditionalFormatting sqref="C56 F56 I56 L56">
    <cfRule type="top10" dxfId="228" priority="8" rank="1"/>
  </conditionalFormatting>
  <conditionalFormatting sqref="C57 F57 I57 L57">
    <cfRule type="top10" dxfId="227" priority="7" rank="1"/>
  </conditionalFormatting>
  <conditionalFormatting sqref="C60 F60 I60 L60">
    <cfRule type="top10" dxfId="226" priority="6" rank="1"/>
  </conditionalFormatting>
  <conditionalFormatting sqref="C61 F61 I61 L61">
    <cfRule type="top10" dxfId="225" priority="5" rank="1"/>
  </conditionalFormatting>
  <conditionalFormatting sqref="D24 G24 J24 M24">
    <cfRule type="top10" dxfId="224" priority="33" rank="1"/>
  </conditionalFormatting>
  <conditionalFormatting sqref="D25 G25 J25 M25">
    <cfRule type="top10" dxfId="223" priority="37" rank="1"/>
  </conditionalFormatting>
  <conditionalFormatting sqref="D28 G28 J28 M28">
    <cfRule type="top10" dxfId="222" priority="36" rank="1"/>
    <cfRule type="top10" dxfId="221" priority="38" rank="1"/>
    <cfRule type="top10" dxfId="220" priority="39" rank="1"/>
  </conditionalFormatting>
  <conditionalFormatting sqref="D29 G29 J28:J29 M29">
    <cfRule type="top10" dxfId="219" priority="43" rank="1"/>
  </conditionalFormatting>
  <conditionalFormatting sqref="D29 G29 J29 M29">
    <cfRule type="top10" dxfId="218" priority="140" rank="1"/>
  </conditionalFormatting>
  <conditionalFormatting sqref="D56 G56 J56 M56">
    <cfRule type="top10" dxfId="217" priority="4" rank="1"/>
  </conditionalFormatting>
  <conditionalFormatting sqref="D57 G57 J57 M57">
    <cfRule type="top10" dxfId="216" priority="3" rank="1"/>
  </conditionalFormatting>
  <conditionalFormatting sqref="D60 G60 J60 M60">
    <cfRule type="top10" dxfId="215" priority="2" rank="1"/>
  </conditionalFormatting>
  <conditionalFormatting sqref="D61 G61 J61 M61">
    <cfRule type="top10" dxfId="214" priority="1" rank="1"/>
  </conditionalFormatting>
  <conditionalFormatting sqref="K28 H28 B28">
    <cfRule type="top10" dxfId="213" priority="143" rank="1"/>
  </conditionalFormatting>
  <printOptions horizontalCentered="1" verticalCentered="1"/>
  <pageMargins left="0" right="0" top="0" bottom="0" header="0" footer="0"/>
  <pageSetup paperSize="9" scale="56" orientation="landscape" r:id="rId1"/>
  <headerFooter>
    <oddFooter>&amp;L_x000D_&amp;1#&amp;"Calibri"&amp;8&amp;K008000 Public</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A906E-CD2E-4270-8B6B-8858509FF4AE}">
  <sheetPr>
    <pageSetUpPr fitToPage="1"/>
  </sheetPr>
  <dimension ref="A1:K65"/>
  <sheetViews>
    <sheetView showGridLines="0" zoomScale="75" zoomScaleNormal="75" workbookViewId="0">
      <selection activeCell="F4" sqref="F4"/>
    </sheetView>
  </sheetViews>
  <sheetFormatPr defaultRowHeight="14.4" x14ac:dyDescent="0.3"/>
  <cols>
    <col min="1" max="1" width="67.21875" bestFit="1" customWidth="1"/>
    <col min="2" max="2" width="14.21875" customWidth="1"/>
    <col min="3" max="3" width="17" customWidth="1"/>
    <col min="4" max="4" width="14.44140625" customWidth="1"/>
    <col min="5" max="10" width="14.21875" customWidth="1"/>
  </cols>
  <sheetData>
    <row r="1" spans="1:10" x14ac:dyDescent="0.3">
      <c r="A1" s="205" t="s">
        <v>25</v>
      </c>
      <c r="B1" s="205"/>
      <c r="C1" s="205"/>
      <c r="D1" s="205"/>
      <c r="E1" s="205"/>
      <c r="F1" s="205"/>
      <c r="G1" s="205"/>
      <c r="H1" s="205"/>
      <c r="I1" s="205"/>
      <c r="J1" s="205"/>
    </row>
    <row r="2" spans="1:10" x14ac:dyDescent="0.3">
      <c r="A2" s="205"/>
      <c r="B2" s="205"/>
      <c r="C2" s="205"/>
      <c r="D2" s="205"/>
      <c r="E2" s="205"/>
      <c r="F2" s="205"/>
      <c r="G2" s="205"/>
      <c r="H2" s="205"/>
      <c r="I2" s="205"/>
      <c r="J2" s="205"/>
    </row>
    <row r="3" spans="1:10" ht="26.25" customHeight="1" x14ac:dyDescent="0.3">
      <c r="A3" s="205"/>
      <c r="B3" s="205"/>
      <c r="C3" s="205"/>
      <c r="D3" s="205"/>
      <c r="E3" s="205"/>
      <c r="F3" s="205"/>
      <c r="G3" s="205"/>
      <c r="H3" s="205"/>
      <c r="I3" s="205"/>
      <c r="J3" s="205"/>
    </row>
    <row r="4" spans="1:10" ht="15" customHeight="1" x14ac:dyDescent="0.3">
      <c r="A4" s="259" t="s">
        <v>196</v>
      </c>
      <c r="B4" s="49"/>
      <c r="C4" s="10"/>
      <c r="D4" t="s">
        <v>95</v>
      </c>
    </row>
    <row r="5" spans="1:10" ht="17.25" customHeight="1" x14ac:dyDescent="0.3">
      <c r="A5" s="259"/>
      <c r="B5" s="49"/>
      <c r="C5" s="11"/>
      <c r="D5" t="s">
        <v>96</v>
      </c>
    </row>
    <row r="6" spans="1:10" ht="17.25" customHeight="1" x14ac:dyDescent="0.3">
      <c r="A6" s="259"/>
      <c r="B6" s="49"/>
      <c r="C6" s="40"/>
      <c r="D6" t="s">
        <v>97</v>
      </c>
    </row>
    <row r="7" spans="1:10" ht="17.25" customHeight="1" x14ac:dyDescent="0.3">
      <c r="A7" s="259"/>
      <c r="B7" s="49"/>
    </row>
    <row r="8" spans="1:10" ht="14.1" customHeight="1" thickBot="1" x14ac:dyDescent="0.35">
      <c r="A8" s="259"/>
      <c r="B8" s="49"/>
      <c r="C8" s="49"/>
      <c r="D8" s="49"/>
    </row>
    <row r="9" spans="1:10" ht="15" thickBot="1" x14ac:dyDescent="0.35">
      <c r="A9" s="6" t="s">
        <v>26</v>
      </c>
      <c r="B9" s="260" t="s">
        <v>118</v>
      </c>
      <c r="C9" s="221"/>
      <c r="D9" s="261"/>
      <c r="E9" s="260" t="s">
        <v>180</v>
      </c>
      <c r="F9" s="221"/>
      <c r="G9" s="261"/>
      <c r="H9" s="260" t="s">
        <v>10</v>
      </c>
      <c r="I9" s="221"/>
      <c r="J9" s="261"/>
    </row>
    <row r="10" spans="1:10" ht="15" thickBot="1" x14ac:dyDescent="0.35">
      <c r="A10" s="63" t="s">
        <v>7</v>
      </c>
      <c r="B10" s="220" t="s">
        <v>143</v>
      </c>
      <c r="C10" s="221"/>
      <c r="D10" s="222"/>
      <c r="E10" s="220" t="s">
        <v>181</v>
      </c>
      <c r="F10" s="221"/>
      <c r="G10" s="222"/>
      <c r="H10" s="220" t="s">
        <v>63</v>
      </c>
      <c r="I10" s="221"/>
      <c r="J10" s="222"/>
    </row>
    <row r="11" spans="1:10" x14ac:dyDescent="0.3">
      <c r="A11" s="38" t="s">
        <v>30</v>
      </c>
      <c r="B11" s="243" t="s">
        <v>33</v>
      </c>
      <c r="C11" s="244"/>
      <c r="D11" s="245"/>
      <c r="E11" s="243" t="s">
        <v>33</v>
      </c>
      <c r="F11" s="244"/>
      <c r="G11" s="245"/>
      <c r="H11" s="262" t="s">
        <v>33</v>
      </c>
      <c r="I11" s="262"/>
      <c r="J11" s="262"/>
    </row>
    <row r="12" spans="1:10" x14ac:dyDescent="0.3">
      <c r="A12" s="4" t="s">
        <v>31</v>
      </c>
      <c r="B12" s="211" t="s">
        <v>33</v>
      </c>
      <c r="C12" s="212"/>
      <c r="D12" s="213"/>
      <c r="E12" s="211" t="s">
        <v>33</v>
      </c>
      <c r="F12" s="212"/>
      <c r="G12" s="213"/>
      <c r="H12" s="273" t="s">
        <v>33</v>
      </c>
      <c r="I12" s="273"/>
      <c r="J12" s="273"/>
    </row>
    <row r="13" spans="1:10" s="42" customFormat="1" x14ac:dyDescent="0.3">
      <c r="A13" s="4" t="s">
        <v>101</v>
      </c>
      <c r="B13" s="274" t="s">
        <v>103</v>
      </c>
      <c r="C13" s="275"/>
      <c r="D13" s="276"/>
      <c r="E13" s="263">
        <v>3.2</v>
      </c>
      <c r="F13" s="212"/>
      <c r="G13" s="213"/>
      <c r="H13" s="211" t="s">
        <v>102</v>
      </c>
      <c r="I13" s="212"/>
      <c r="J13" s="213"/>
    </row>
    <row r="14" spans="1:10" x14ac:dyDescent="0.3">
      <c r="A14" s="4" t="s">
        <v>75</v>
      </c>
      <c r="B14" s="211">
        <v>86</v>
      </c>
      <c r="C14" s="212"/>
      <c r="D14" s="213"/>
      <c r="E14" s="211">
        <v>85</v>
      </c>
      <c r="F14" s="212"/>
      <c r="G14" s="213"/>
      <c r="H14" s="211">
        <v>85</v>
      </c>
      <c r="I14" s="212"/>
      <c r="J14" s="213"/>
    </row>
    <row r="15" spans="1:10" x14ac:dyDescent="0.3">
      <c r="A15" s="4" t="s">
        <v>9</v>
      </c>
      <c r="B15" s="211">
        <v>3</v>
      </c>
      <c r="C15" s="212"/>
      <c r="D15" s="213"/>
      <c r="E15" s="211">
        <v>1</v>
      </c>
      <c r="F15" s="212"/>
      <c r="G15" s="213"/>
      <c r="H15" s="211">
        <v>1</v>
      </c>
      <c r="I15" s="212"/>
      <c r="J15" s="213"/>
    </row>
    <row r="16" spans="1:10" x14ac:dyDescent="0.3">
      <c r="A16" s="4" t="s">
        <v>145</v>
      </c>
      <c r="B16" s="235">
        <v>495024</v>
      </c>
      <c r="C16" s="236"/>
      <c r="D16" s="213"/>
      <c r="E16" s="235">
        <v>533920</v>
      </c>
      <c r="F16" s="236"/>
      <c r="G16" s="213"/>
      <c r="H16" s="246">
        <v>491905</v>
      </c>
      <c r="I16" s="247"/>
      <c r="J16" s="248"/>
    </row>
    <row r="17" spans="1:10" x14ac:dyDescent="0.3">
      <c r="A17" s="4" t="s">
        <v>32</v>
      </c>
      <c r="B17" s="235">
        <v>924000</v>
      </c>
      <c r="C17" s="236"/>
      <c r="D17" s="213"/>
      <c r="E17" s="235">
        <v>940000</v>
      </c>
      <c r="F17" s="236"/>
      <c r="G17" s="213"/>
      <c r="H17" s="235">
        <v>1000000</v>
      </c>
      <c r="I17" s="236"/>
      <c r="J17" s="213"/>
    </row>
    <row r="18" spans="1:10" x14ac:dyDescent="0.3">
      <c r="A18" s="4" t="s">
        <v>36</v>
      </c>
      <c r="B18" s="235">
        <v>118805</v>
      </c>
      <c r="C18" s="236"/>
      <c r="D18" s="213"/>
      <c r="E18" s="235">
        <v>429806</v>
      </c>
      <c r="F18" s="236"/>
      <c r="G18" s="213"/>
      <c r="H18" s="235">
        <v>393524</v>
      </c>
      <c r="I18" s="236"/>
      <c r="J18" s="213"/>
    </row>
    <row r="19" spans="1:10" x14ac:dyDescent="0.3">
      <c r="A19" s="4" t="s">
        <v>146</v>
      </c>
      <c r="B19" s="217">
        <f>B18/165008</f>
        <v>0.7199953941627073</v>
      </c>
      <c r="C19" s="218"/>
      <c r="D19" s="219"/>
      <c r="E19" s="217">
        <f>E18/E16</f>
        <v>0.80500074917590647</v>
      </c>
      <c r="F19" s="218"/>
      <c r="G19" s="219"/>
      <c r="H19" s="217">
        <f>H18/H16</f>
        <v>0.8</v>
      </c>
      <c r="I19" s="218"/>
      <c r="J19" s="219"/>
    </row>
    <row r="20" spans="1:10" x14ac:dyDescent="0.3">
      <c r="A20" s="4" t="s">
        <v>104</v>
      </c>
      <c r="B20" s="235">
        <v>3003000</v>
      </c>
      <c r="C20" s="236"/>
      <c r="D20" s="213"/>
      <c r="E20" s="235">
        <v>3008000</v>
      </c>
      <c r="F20" s="236"/>
      <c r="G20" s="213"/>
      <c r="H20" s="235">
        <v>3000000</v>
      </c>
      <c r="I20" s="236"/>
      <c r="J20" s="213"/>
    </row>
    <row r="21" spans="1:10" x14ac:dyDescent="0.3">
      <c r="A21" s="4" t="s">
        <v>147</v>
      </c>
      <c r="B21" s="237">
        <f>B20/B16</f>
        <v>6.0663725395132353</v>
      </c>
      <c r="C21" s="238"/>
      <c r="D21" s="239"/>
      <c r="E21" s="264">
        <f>E20/E16</f>
        <v>5.6338028169014081</v>
      </c>
      <c r="F21" s="265"/>
      <c r="G21" s="266"/>
      <c r="H21" s="229">
        <f>H20/H16</f>
        <v>6.098738577570872</v>
      </c>
      <c r="I21" s="230"/>
      <c r="J21" s="231"/>
    </row>
    <row r="22" spans="1:10" x14ac:dyDescent="0.3">
      <c r="A22" s="8" t="s">
        <v>67</v>
      </c>
      <c r="B22" s="9" t="s">
        <v>80</v>
      </c>
      <c r="C22" s="9" t="s">
        <v>81</v>
      </c>
      <c r="D22" s="9" t="s">
        <v>82</v>
      </c>
      <c r="E22" s="9" t="s">
        <v>77</v>
      </c>
      <c r="F22" s="9" t="s">
        <v>78</v>
      </c>
      <c r="G22" s="9" t="s">
        <v>79</v>
      </c>
      <c r="H22" s="9" t="s">
        <v>77</v>
      </c>
      <c r="I22" s="9" t="s">
        <v>78</v>
      </c>
      <c r="J22" s="9" t="s">
        <v>79</v>
      </c>
    </row>
    <row r="23" spans="1:10" x14ac:dyDescent="0.3">
      <c r="A23" s="4" t="s">
        <v>41</v>
      </c>
      <c r="B23" s="21">
        <v>3003000</v>
      </c>
      <c r="C23" s="21">
        <v>3003000</v>
      </c>
      <c r="D23" s="21">
        <v>1801800</v>
      </c>
      <c r="E23" s="21">
        <v>3008000</v>
      </c>
      <c r="F23" s="21">
        <v>3008000</v>
      </c>
      <c r="G23" s="21">
        <v>940000</v>
      </c>
      <c r="H23" s="21">
        <v>3000000</v>
      </c>
      <c r="I23" s="21">
        <v>3000000</v>
      </c>
      <c r="J23" s="21">
        <v>1000000</v>
      </c>
    </row>
    <row r="24" spans="1:10" ht="15" thickBot="1" x14ac:dyDescent="0.35">
      <c r="A24" s="37" t="s">
        <v>27</v>
      </c>
      <c r="B24" s="21">
        <v>3003000</v>
      </c>
      <c r="C24" s="21">
        <v>3003000</v>
      </c>
      <c r="D24" s="36">
        <v>3825037</v>
      </c>
      <c r="E24" s="21">
        <v>3008000</v>
      </c>
      <c r="F24" s="36">
        <v>3098588</v>
      </c>
      <c r="G24" s="36">
        <v>4296411</v>
      </c>
      <c r="H24" s="21">
        <v>3000000</v>
      </c>
      <c r="I24" s="21">
        <v>3000000</v>
      </c>
      <c r="J24" s="36">
        <v>3872201</v>
      </c>
    </row>
    <row r="25" spans="1:10" ht="15" thickBot="1" x14ac:dyDescent="0.35">
      <c r="A25" s="39" t="s">
        <v>148</v>
      </c>
      <c r="B25" s="17">
        <f>B23/B16</f>
        <v>6.0663725395132353</v>
      </c>
      <c r="C25" s="17">
        <f>C23/B16</f>
        <v>6.0663725395132353</v>
      </c>
      <c r="D25" s="17">
        <f>D23/B16</f>
        <v>3.6398235237079413</v>
      </c>
      <c r="E25" s="18">
        <f>E23/E16</f>
        <v>5.6338028169014081</v>
      </c>
      <c r="F25" s="18">
        <f>F23/E16</f>
        <v>5.6338028169014081</v>
      </c>
      <c r="G25" s="18">
        <f>G23/E16</f>
        <v>1.7605633802816902</v>
      </c>
      <c r="H25" s="114">
        <f t="shared" ref="H25" si="0">H23/H16</f>
        <v>6.098738577570872</v>
      </c>
      <c r="I25" s="98">
        <f>I23/H16</f>
        <v>6.098738577570872</v>
      </c>
      <c r="J25" s="18">
        <f>J23/H16</f>
        <v>2.032912859190291</v>
      </c>
    </row>
    <row r="26" spans="1:10" ht="15" thickBot="1" x14ac:dyDescent="0.35">
      <c r="A26" s="39" t="s">
        <v>149</v>
      </c>
      <c r="B26" s="17">
        <f>B24/B16</f>
        <v>6.0663725395132353</v>
      </c>
      <c r="C26" s="17">
        <f>C24/B16</f>
        <v>6.0663725395132353</v>
      </c>
      <c r="D26" s="17">
        <f>D24/B16</f>
        <v>7.7269728336403896</v>
      </c>
      <c r="E26" s="18">
        <f>E24/E16</f>
        <v>5.6338028169014081</v>
      </c>
      <c r="F26" s="18">
        <f>F24/E16</f>
        <v>5.8034686844471084</v>
      </c>
      <c r="G26" s="101">
        <f>G24/E16</f>
        <v>8.0469190140845068</v>
      </c>
      <c r="H26" s="114">
        <f t="shared" ref="H26" si="1">H24/H16</f>
        <v>6.098738577570872</v>
      </c>
      <c r="I26" s="98">
        <f>I24/H16</f>
        <v>6.098738577570872</v>
      </c>
      <c r="J26" s="18">
        <f>J24/H16</f>
        <v>7.8718472062695035</v>
      </c>
    </row>
    <row r="27" spans="1:10" x14ac:dyDescent="0.3">
      <c r="A27" s="38" t="s">
        <v>28</v>
      </c>
      <c r="B27" s="21">
        <v>405919</v>
      </c>
      <c r="C27" s="21">
        <v>497499</v>
      </c>
      <c r="D27" s="21">
        <v>507399</v>
      </c>
      <c r="E27" s="20">
        <v>480528</v>
      </c>
      <c r="F27" s="20">
        <v>533920</v>
      </c>
      <c r="G27" s="20">
        <v>533920</v>
      </c>
      <c r="H27" s="20">
        <v>491905</v>
      </c>
      <c r="I27" s="20">
        <v>491905</v>
      </c>
      <c r="J27" s="20">
        <v>491905</v>
      </c>
    </row>
    <row r="28" spans="1:10" ht="15" thickBot="1" x14ac:dyDescent="0.35">
      <c r="A28" s="37" t="s">
        <v>29</v>
      </c>
      <c r="B28" s="21">
        <v>460023</v>
      </c>
      <c r="C28" s="21">
        <v>1118231</v>
      </c>
      <c r="D28" s="36">
        <v>2503313</v>
      </c>
      <c r="E28" s="36">
        <v>795870</v>
      </c>
      <c r="F28" s="36">
        <v>1866294</v>
      </c>
      <c r="G28" s="36">
        <v>3890331</v>
      </c>
      <c r="H28" s="36">
        <v>628444</v>
      </c>
      <c r="I28" s="36">
        <v>1313317</v>
      </c>
      <c r="J28" s="36">
        <v>2355314</v>
      </c>
    </row>
    <row r="29" spans="1:10" ht="15" thickBot="1" x14ac:dyDescent="0.35">
      <c r="A29" s="39" t="s">
        <v>150</v>
      </c>
      <c r="B29" s="17">
        <f>B27/B16</f>
        <v>0.81999862632922849</v>
      </c>
      <c r="C29" s="17">
        <f>C27/B16</f>
        <v>1.0049997575875109</v>
      </c>
      <c r="D29" s="17">
        <f>D27/B16</f>
        <v>1.0249987879375546</v>
      </c>
      <c r="E29" s="18">
        <f>E27/E16</f>
        <v>0.9</v>
      </c>
      <c r="F29" s="98">
        <f>F27/E16</f>
        <v>1</v>
      </c>
      <c r="G29" s="18">
        <f>G27/E16</f>
        <v>1</v>
      </c>
      <c r="H29" s="18">
        <f>H27/H16</f>
        <v>1</v>
      </c>
      <c r="I29" s="98">
        <f>I27/H16</f>
        <v>1</v>
      </c>
      <c r="J29" s="18">
        <f>J27/H16</f>
        <v>1</v>
      </c>
    </row>
    <row r="30" spans="1:10" ht="15" thickBot="1" x14ac:dyDescent="0.35">
      <c r="A30" s="39" t="s">
        <v>151</v>
      </c>
      <c r="B30" s="17">
        <f>B28/B16</f>
        <v>0.92929433724425481</v>
      </c>
      <c r="C30" s="17">
        <f>C28/B16</f>
        <v>2.2589430007433982</v>
      </c>
      <c r="D30" s="17">
        <f>D28/B16</f>
        <v>5.056952794207958</v>
      </c>
      <c r="E30" s="18">
        <f>E28/E16</f>
        <v>1.4906165717710518</v>
      </c>
      <c r="F30" s="18">
        <f>F28/E16</f>
        <v>3.4954562481270601</v>
      </c>
      <c r="G30" s="18">
        <f>G28/E16</f>
        <v>7.2863556338028168</v>
      </c>
      <c r="H30" s="18">
        <f>H28/H16</f>
        <v>1.2775718888809831</v>
      </c>
      <c r="I30" s="18">
        <f>I28/H16</f>
        <v>2.6698590174932151</v>
      </c>
      <c r="J30" s="18">
        <f>J28/H16</f>
        <v>4.7881481180309207</v>
      </c>
    </row>
    <row r="31" spans="1:10" ht="13.8" customHeight="1" thickBot="1" x14ac:dyDescent="0.35">
      <c r="A31" s="43" t="s">
        <v>107</v>
      </c>
      <c r="B31" s="240" t="s">
        <v>144</v>
      </c>
      <c r="C31" s="241"/>
      <c r="D31" s="242"/>
      <c r="E31" s="249" t="s">
        <v>70</v>
      </c>
      <c r="F31" s="250"/>
      <c r="G31" s="251"/>
      <c r="H31" s="252" t="s">
        <v>71</v>
      </c>
      <c r="I31" s="253"/>
      <c r="J31" s="254"/>
    </row>
    <row r="32" spans="1:10" ht="15" thickBot="1" x14ac:dyDescent="0.35">
      <c r="A32" s="70" t="s">
        <v>64</v>
      </c>
      <c r="B32" s="232">
        <v>2.1100000000000001E-2</v>
      </c>
      <c r="C32" s="233"/>
      <c r="D32" s="234"/>
      <c r="E32" s="232">
        <v>3.1800000000000002E-2</v>
      </c>
      <c r="F32" s="255"/>
      <c r="G32" s="234"/>
      <c r="H32" s="256">
        <v>2.4799999999999999E-2</v>
      </c>
      <c r="I32" s="257"/>
      <c r="J32" s="258"/>
    </row>
    <row r="33" spans="1:10" x14ac:dyDescent="0.3">
      <c r="B33" s="65"/>
      <c r="C33" s="66"/>
      <c r="D33" s="66"/>
      <c r="E33" s="67"/>
      <c r="F33" s="67"/>
      <c r="G33" s="68"/>
      <c r="H33" s="65"/>
      <c r="I33" s="65"/>
      <c r="J33" s="66"/>
    </row>
    <row r="34" spans="1:10" x14ac:dyDescent="0.3">
      <c r="A34" s="205" t="s">
        <v>25</v>
      </c>
      <c r="B34" s="205"/>
      <c r="C34" s="205"/>
      <c r="D34" s="205"/>
      <c r="E34" s="205"/>
      <c r="F34" s="205"/>
      <c r="G34" s="205"/>
      <c r="H34" s="205"/>
      <c r="I34" s="205"/>
      <c r="J34" s="205"/>
    </row>
    <row r="35" spans="1:10" x14ac:dyDescent="0.3">
      <c r="A35" s="205"/>
      <c r="B35" s="205"/>
      <c r="C35" s="205"/>
      <c r="D35" s="205"/>
      <c r="E35" s="205"/>
      <c r="F35" s="205"/>
      <c r="G35" s="205"/>
      <c r="H35" s="205"/>
      <c r="I35" s="205"/>
      <c r="J35" s="205"/>
    </row>
    <row r="36" spans="1:10" x14ac:dyDescent="0.3">
      <c r="A36" s="205"/>
      <c r="B36" s="205"/>
      <c r="C36" s="205"/>
      <c r="D36" s="205"/>
      <c r="E36" s="205"/>
      <c r="F36" s="205"/>
      <c r="G36" s="205"/>
      <c r="H36" s="205"/>
      <c r="I36" s="205"/>
      <c r="J36" s="205"/>
    </row>
    <row r="37" spans="1:10" x14ac:dyDescent="0.3">
      <c r="A37" s="259" t="s">
        <v>195</v>
      </c>
      <c r="B37" s="49"/>
      <c r="C37" s="10"/>
      <c r="D37" t="s">
        <v>95</v>
      </c>
    </row>
    <row r="38" spans="1:10" x14ac:dyDescent="0.3">
      <c r="A38" s="259"/>
      <c r="B38" s="49"/>
      <c r="C38" s="11"/>
      <c r="D38" t="s">
        <v>96</v>
      </c>
    </row>
    <row r="39" spans="1:10" x14ac:dyDescent="0.3">
      <c r="A39" s="259"/>
      <c r="B39" s="49"/>
      <c r="C39" s="40"/>
      <c r="D39" t="s">
        <v>97</v>
      </c>
    </row>
    <row r="40" spans="1:10" x14ac:dyDescent="0.3">
      <c r="A40" s="259"/>
      <c r="B40" s="49"/>
      <c r="C40" s="49"/>
      <c r="D40" s="49"/>
    </row>
    <row r="41" spans="1:10" ht="20.100000000000001" customHeight="1" thickBot="1" x14ac:dyDescent="0.35">
      <c r="A41" s="259"/>
      <c r="B41" s="49"/>
      <c r="C41" s="49"/>
      <c r="D41" s="49"/>
    </row>
    <row r="42" spans="1:10" ht="15" thickBot="1" x14ac:dyDescent="0.35">
      <c r="A42" s="6" t="s">
        <v>26</v>
      </c>
      <c r="B42" s="260" t="s">
        <v>118</v>
      </c>
      <c r="C42" s="221"/>
      <c r="D42" s="261"/>
      <c r="E42" s="260" t="s">
        <v>180</v>
      </c>
      <c r="F42" s="221"/>
      <c r="G42" s="261"/>
      <c r="H42" s="260" t="s">
        <v>10</v>
      </c>
      <c r="I42" s="221"/>
      <c r="J42" s="261"/>
    </row>
    <row r="43" spans="1:10" ht="15" thickBot="1" x14ac:dyDescent="0.35">
      <c r="A43" s="63" t="s">
        <v>7</v>
      </c>
      <c r="B43" s="220" t="s">
        <v>143</v>
      </c>
      <c r="C43" s="221"/>
      <c r="D43" s="222"/>
      <c r="E43" s="220" t="s">
        <v>181</v>
      </c>
      <c r="F43" s="221"/>
      <c r="G43" s="222"/>
      <c r="H43" s="220" t="s">
        <v>63</v>
      </c>
      <c r="I43" s="221"/>
      <c r="J43" s="222"/>
    </row>
    <row r="44" spans="1:10" x14ac:dyDescent="0.3">
      <c r="A44" s="38" t="s">
        <v>30</v>
      </c>
      <c r="B44" s="243" t="s">
        <v>33</v>
      </c>
      <c r="C44" s="244"/>
      <c r="D44" s="245"/>
      <c r="E44" s="243" t="s">
        <v>33</v>
      </c>
      <c r="F44" s="244"/>
      <c r="G44" s="245"/>
      <c r="H44" s="262" t="s">
        <v>33</v>
      </c>
      <c r="I44" s="262"/>
      <c r="J44" s="262"/>
    </row>
    <row r="45" spans="1:10" x14ac:dyDescent="0.3">
      <c r="A45" s="4" t="s">
        <v>31</v>
      </c>
      <c r="B45" s="211" t="s">
        <v>33</v>
      </c>
      <c r="C45" s="212"/>
      <c r="D45" s="213"/>
      <c r="E45" s="211" t="s">
        <v>33</v>
      </c>
      <c r="F45" s="212"/>
      <c r="G45" s="213"/>
      <c r="H45" s="273" t="s">
        <v>33</v>
      </c>
      <c r="I45" s="273"/>
      <c r="J45" s="273"/>
    </row>
    <row r="46" spans="1:10" x14ac:dyDescent="0.3">
      <c r="A46" s="4" t="s">
        <v>101</v>
      </c>
      <c r="B46" s="274" t="s">
        <v>103</v>
      </c>
      <c r="C46" s="275"/>
      <c r="D46" s="276"/>
      <c r="E46" s="263">
        <v>3.2</v>
      </c>
      <c r="F46" s="212"/>
      <c r="G46" s="213"/>
      <c r="H46" s="211" t="s">
        <v>102</v>
      </c>
      <c r="I46" s="212"/>
      <c r="J46" s="213"/>
    </row>
    <row r="47" spans="1:10" x14ac:dyDescent="0.3">
      <c r="A47" s="4" t="s">
        <v>75</v>
      </c>
      <c r="B47" s="211">
        <v>86</v>
      </c>
      <c r="C47" s="212"/>
      <c r="D47" s="213"/>
      <c r="E47" s="211">
        <v>85</v>
      </c>
      <c r="F47" s="212"/>
      <c r="G47" s="213"/>
      <c r="H47" s="211">
        <v>85</v>
      </c>
      <c r="I47" s="212"/>
      <c r="J47" s="213"/>
    </row>
    <row r="48" spans="1:10" x14ac:dyDescent="0.3">
      <c r="A48" s="4" t="s">
        <v>9</v>
      </c>
      <c r="B48" s="211">
        <v>3</v>
      </c>
      <c r="C48" s="212"/>
      <c r="D48" s="213"/>
      <c r="E48" s="211">
        <v>1</v>
      </c>
      <c r="F48" s="212"/>
      <c r="G48" s="213"/>
      <c r="H48" s="211">
        <v>1</v>
      </c>
      <c r="I48" s="212"/>
      <c r="J48" s="213"/>
    </row>
    <row r="49" spans="1:11" x14ac:dyDescent="0.3">
      <c r="A49" s="4" t="s">
        <v>145</v>
      </c>
      <c r="B49" s="235">
        <f>148616.2*3</f>
        <v>445848.60000000003</v>
      </c>
      <c r="C49" s="236"/>
      <c r="D49" s="213"/>
      <c r="E49" s="235">
        <v>513240</v>
      </c>
      <c r="F49" s="236"/>
      <c r="G49" s="213"/>
      <c r="H49" s="246">
        <v>454751</v>
      </c>
      <c r="I49" s="247"/>
      <c r="J49" s="248"/>
    </row>
    <row r="50" spans="1:11" x14ac:dyDescent="0.3">
      <c r="A50" s="4" t="s">
        <v>32</v>
      </c>
      <c r="B50" s="235">
        <v>924000</v>
      </c>
      <c r="C50" s="236"/>
      <c r="D50" s="213"/>
      <c r="E50" s="235">
        <v>940000</v>
      </c>
      <c r="F50" s="236"/>
      <c r="G50" s="213"/>
      <c r="H50" s="235">
        <v>1000000</v>
      </c>
      <c r="I50" s="236"/>
      <c r="J50" s="213"/>
    </row>
    <row r="51" spans="1:11" x14ac:dyDescent="0.3">
      <c r="A51" s="4" t="s">
        <v>36</v>
      </c>
      <c r="B51" s="235">
        <v>107003</v>
      </c>
      <c r="C51" s="236"/>
      <c r="D51" s="213"/>
      <c r="E51" s="235">
        <v>413158</v>
      </c>
      <c r="F51" s="236"/>
      <c r="G51" s="213"/>
      <c r="H51" s="235">
        <v>363801</v>
      </c>
      <c r="I51" s="236"/>
      <c r="J51" s="213"/>
    </row>
    <row r="52" spans="1:11" x14ac:dyDescent="0.3">
      <c r="A52" s="4" t="s">
        <v>146</v>
      </c>
      <c r="B52" s="217">
        <f>B51/148616.2</f>
        <v>0.71999553211561051</v>
      </c>
      <c r="C52" s="218"/>
      <c r="D52" s="219"/>
      <c r="E52" s="270">
        <f>E51/E49</f>
        <v>0.80499961031875922</v>
      </c>
      <c r="F52" s="271"/>
      <c r="G52" s="272"/>
      <c r="H52" s="270">
        <f t="shared" ref="H52" si="2">H51/H49</f>
        <v>0.8000004398011219</v>
      </c>
      <c r="I52" s="271"/>
      <c r="J52" s="272"/>
      <c r="K52" s="19"/>
    </row>
    <row r="53" spans="1:11" x14ac:dyDescent="0.3">
      <c r="A53" s="4" t="s">
        <v>104</v>
      </c>
      <c r="B53" s="235">
        <v>3003000</v>
      </c>
      <c r="C53" s="236"/>
      <c r="D53" s="213"/>
      <c r="E53" s="235">
        <v>3008000</v>
      </c>
      <c r="F53" s="236"/>
      <c r="G53" s="213"/>
      <c r="H53" s="235">
        <v>3000000</v>
      </c>
      <c r="I53" s="236"/>
      <c r="J53" s="213"/>
    </row>
    <row r="54" spans="1:11" x14ac:dyDescent="0.3">
      <c r="A54" s="4" t="s">
        <v>147</v>
      </c>
      <c r="B54" s="229">
        <f>B53/B49</f>
        <v>6.7354702919331801</v>
      </c>
      <c r="C54" s="230"/>
      <c r="D54" s="231"/>
      <c r="E54" s="264">
        <f>E53/E49</f>
        <v>5.8608058608058604</v>
      </c>
      <c r="F54" s="265"/>
      <c r="G54" s="266"/>
      <c r="H54" s="264">
        <f>H53/H49</f>
        <v>6.5970168289899309</v>
      </c>
      <c r="I54" s="265"/>
      <c r="J54" s="266"/>
    </row>
    <row r="55" spans="1:11" x14ac:dyDescent="0.3">
      <c r="A55" s="8" t="s">
        <v>67</v>
      </c>
      <c r="B55" s="9" t="s">
        <v>80</v>
      </c>
      <c r="C55" s="9" t="s">
        <v>81</v>
      </c>
      <c r="D55" s="9" t="s">
        <v>82</v>
      </c>
      <c r="E55" s="9" t="s">
        <v>77</v>
      </c>
      <c r="F55" s="9" t="s">
        <v>78</v>
      </c>
      <c r="G55" s="9" t="s">
        <v>79</v>
      </c>
      <c r="H55" s="9" t="s">
        <v>77</v>
      </c>
      <c r="I55" s="9" t="s">
        <v>78</v>
      </c>
      <c r="J55" s="9" t="s">
        <v>79</v>
      </c>
    </row>
    <row r="56" spans="1:11" x14ac:dyDescent="0.3">
      <c r="A56" s="4" t="s">
        <v>41</v>
      </c>
      <c r="B56" s="21">
        <v>3003000</v>
      </c>
      <c r="C56" s="21">
        <v>3003000</v>
      </c>
      <c r="D56" s="21">
        <v>1801800</v>
      </c>
      <c r="E56" s="21">
        <v>3008000</v>
      </c>
      <c r="F56" s="21">
        <v>3008000</v>
      </c>
      <c r="G56" s="21">
        <v>940000</v>
      </c>
      <c r="H56" s="21">
        <v>3000000</v>
      </c>
      <c r="I56" s="21">
        <v>3000000</v>
      </c>
      <c r="J56" s="21">
        <v>1000000</v>
      </c>
    </row>
    <row r="57" spans="1:11" ht="15" thickBot="1" x14ac:dyDescent="0.35">
      <c r="A57" s="37" t="s">
        <v>27</v>
      </c>
      <c r="B57" s="21">
        <v>3003000</v>
      </c>
      <c r="C57" s="21">
        <v>3003000</v>
      </c>
      <c r="D57" s="36">
        <v>3825037</v>
      </c>
      <c r="E57" s="36">
        <v>3008000</v>
      </c>
      <c r="F57" s="36">
        <v>3098588</v>
      </c>
      <c r="G57" s="36">
        <v>4296411</v>
      </c>
      <c r="H57" s="21">
        <v>3000000</v>
      </c>
      <c r="I57" s="21">
        <v>3000000</v>
      </c>
      <c r="J57" s="36">
        <v>3872201</v>
      </c>
    </row>
    <row r="58" spans="1:11" ht="15" thickBot="1" x14ac:dyDescent="0.35">
      <c r="A58" s="39" t="s">
        <v>148</v>
      </c>
      <c r="B58" s="106">
        <f>B56/B49</f>
        <v>6.7354702919331801</v>
      </c>
      <c r="C58" s="115">
        <f>C56/B49</f>
        <v>6.7354702919331801</v>
      </c>
      <c r="D58" s="17">
        <f>D56/B49</f>
        <v>4.0412821751599086</v>
      </c>
      <c r="E58" s="18">
        <f>E56/E49</f>
        <v>5.8608058608058604</v>
      </c>
      <c r="F58" s="18">
        <f>F56/E49</f>
        <v>5.8608058608058604</v>
      </c>
      <c r="G58" s="18">
        <f>G56/E49</f>
        <v>1.8315018315018314</v>
      </c>
      <c r="H58" s="18">
        <f t="shared" ref="H58" si="3">H56/H49</f>
        <v>6.5970168289899309</v>
      </c>
      <c r="I58" s="18">
        <f>I56/H49</f>
        <v>6.5970168289899309</v>
      </c>
      <c r="J58" s="18">
        <f>J56/H49</f>
        <v>2.1990056096633102</v>
      </c>
    </row>
    <row r="59" spans="1:11" ht="15" thickBot="1" x14ac:dyDescent="0.35">
      <c r="A59" s="39" t="s">
        <v>149</v>
      </c>
      <c r="B59" s="106">
        <f>B57/B49</f>
        <v>6.7354702919331801</v>
      </c>
      <c r="C59" s="115">
        <f>C57/B49</f>
        <v>6.7354702919331801</v>
      </c>
      <c r="D59" s="99">
        <f>D57/B49</f>
        <v>8.5792284645505212</v>
      </c>
      <c r="E59" s="18">
        <f>E57/E49</f>
        <v>5.8608058608058604</v>
      </c>
      <c r="F59" s="18">
        <f>F57/E49</f>
        <v>6.0373080819889333</v>
      </c>
      <c r="G59" s="18">
        <f>G57/E49</f>
        <v>8.3711538461538453</v>
      </c>
      <c r="H59" s="18">
        <f t="shared" ref="H59" si="4">H57/H49</f>
        <v>6.5970168289899309</v>
      </c>
      <c r="I59" s="18">
        <f>I57/H49</f>
        <v>6.5970168289899309</v>
      </c>
      <c r="J59" s="18">
        <f>J57/H49</f>
        <v>8.514991720743879</v>
      </c>
    </row>
    <row r="60" spans="1:11" x14ac:dyDescent="0.3">
      <c r="A60" s="38" t="s">
        <v>28</v>
      </c>
      <c r="B60" s="21">
        <v>365595</v>
      </c>
      <c r="C60" s="21">
        <v>448077</v>
      </c>
      <c r="D60" s="21">
        <v>456994</v>
      </c>
      <c r="E60" s="20">
        <v>461916</v>
      </c>
      <c r="F60" s="20">
        <v>513240</v>
      </c>
      <c r="G60" s="20">
        <v>513240</v>
      </c>
      <c r="H60" s="20">
        <v>454751</v>
      </c>
      <c r="I60" s="20">
        <v>454751</v>
      </c>
      <c r="J60" s="20">
        <v>454751</v>
      </c>
    </row>
    <row r="61" spans="1:11" ht="15" thickBot="1" x14ac:dyDescent="0.35">
      <c r="A61" s="37" t="s">
        <v>29</v>
      </c>
      <c r="B61" s="21">
        <v>415537</v>
      </c>
      <c r="C61" s="21">
        <v>1035147</v>
      </c>
      <c r="D61" s="36">
        <v>2429699</v>
      </c>
      <c r="E61" s="36">
        <v>777258</v>
      </c>
      <c r="F61" s="36">
        <v>1845614</v>
      </c>
      <c r="G61" s="36">
        <v>3869651</v>
      </c>
      <c r="H61" s="36">
        <v>591290</v>
      </c>
      <c r="I61" s="36">
        <v>1276163</v>
      </c>
      <c r="J61" s="36">
        <v>2318160</v>
      </c>
    </row>
    <row r="62" spans="1:11" ht="15" thickBot="1" x14ac:dyDescent="0.35">
      <c r="A62" s="39" t="s">
        <v>150</v>
      </c>
      <c r="B62" s="17">
        <f>B60/B49</f>
        <v>0.81999808903739968</v>
      </c>
      <c r="C62" s="17">
        <f>C60/B49</f>
        <v>1.0049981092236242</v>
      </c>
      <c r="D62" s="17">
        <f>D60/B49</f>
        <v>1.0249981720252122</v>
      </c>
      <c r="E62" s="18">
        <f>E60/E49</f>
        <v>0.9</v>
      </c>
      <c r="F62" s="98">
        <f>F60/E49</f>
        <v>1</v>
      </c>
      <c r="G62" s="18">
        <f>G60/E49</f>
        <v>1</v>
      </c>
      <c r="H62" s="18">
        <f>H60/H49</f>
        <v>1</v>
      </c>
      <c r="I62" s="98">
        <f>I60/H49</f>
        <v>1</v>
      </c>
      <c r="J62" s="18">
        <f>J60/H49</f>
        <v>1</v>
      </c>
    </row>
    <row r="63" spans="1:11" ht="15" thickBot="1" x14ac:dyDescent="0.35">
      <c r="A63" s="39" t="s">
        <v>151</v>
      </c>
      <c r="B63" s="17">
        <f>B61/B49</f>
        <v>0.93201369254047217</v>
      </c>
      <c r="C63" s="17">
        <f>C61/B49</f>
        <v>2.3217455432180341</v>
      </c>
      <c r="D63" s="17">
        <f>D61/B49</f>
        <v>5.4496055387411779</v>
      </c>
      <c r="E63" s="18">
        <f>E61/E49</f>
        <v>1.5144143090951601</v>
      </c>
      <c r="F63" s="18">
        <f>F61/E49</f>
        <v>3.5960057672823629</v>
      </c>
      <c r="G63" s="18">
        <f>G61/E49</f>
        <v>7.539652014652015</v>
      </c>
      <c r="H63" s="18">
        <f>H61/H49</f>
        <v>1.3002500269378188</v>
      </c>
      <c r="I63" s="18">
        <f>I61/H49</f>
        <v>2.8062895958447589</v>
      </c>
      <c r="J63" s="18">
        <f>J61/H49</f>
        <v>5.097646844097099</v>
      </c>
    </row>
    <row r="64" spans="1:11" ht="13.2" customHeight="1" thickBot="1" x14ac:dyDescent="0.35">
      <c r="A64" s="43" t="s">
        <v>107</v>
      </c>
      <c r="B64" s="240" t="s">
        <v>189</v>
      </c>
      <c r="C64" s="241"/>
      <c r="D64" s="242"/>
      <c r="E64" s="249" t="s">
        <v>70</v>
      </c>
      <c r="F64" s="250"/>
      <c r="G64" s="251"/>
      <c r="H64" s="252" t="s">
        <v>71</v>
      </c>
      <c r="I64" s="253"/>
      <c r="J64" s="254"/>
    </row>
    <row r="65" spans="1:10" ht="15" thickBot="1" x14ac:dyDescent="0.35">
      <c r="A65" s="70" t="s">
        <v>64</v>
      </c>
      <c r="B65" s="232">
        <v>2.18E-2</v>
      </c>
      <c r="C65" s="233"/>
      <c r="D65" s="234"/>
      <c r="E65" s="232">
        <v>3.2500000000000001E-2</v>
      </c>
      <c r="F65" s="255"/>
      <c r="G65" s="234"/>
      <c r="H65" s="256">
        <v>2.6100000000000002E-2</v>
      </c>
      <c r="I65" s="257"/>
      <c r="J65" s="258"/>
    </row>
  </sheetData>
  <sheetProtection algorithmName="SHA-512" hashValue="LUPRXKS6drW+PJ99dlVY9inbG+DI2z/eaOsn2e8NSEeQthg1pE2hfqxtNo4aZ0wsaxTYhVh3dRGHiiED2R9pxA==" saltValue="y5vZFsM4APfoFwtd3t9E7A==" spinCount="100000" sheet="1" objects="1" scenarios="1"/>
  <mergeCells count="94">
    <mergeCell ref="B64:D64"/>
    <mergeCell ref="E64:G64"/>
    <mergeCell ref="H64:J64"/>
    <mergeCell ref="B65:D65"/>
    <mergeCell ref="E65:G65"/>
    <mergeCell ref="H65:J65"/>
    <mergeCell ref="B53:D53"/>
    <mergeCell ref="E53:G53"/>
    <mergeCell ref="H53:J53"/>
    <mergeCell ref="B54:D54"/>
    <mergeCell ref="E54:G54"/>
    <mergeCell ref="H54:J54"/>
    <mergeCell ref="B51:D51"/>
    <mergeCell ref="E51:G51"/>
    <mergeCell ref="H51:J51"/>
    <mergeCell ref="B52:D52"/>
    <mergeCell ref="E52:G52"/>
    <mergeCell ref="H52:J52"/>
    <mergeCell ref="B49:D49"/>
    <mergeCell ref="E49:G49"/>
    <mergeCell ref="H49:J49"/>
    <mergeCell ref="B50:D50"/>
    <mergeCell ref="E50:G50"/>
    <mergeCell ref="H50:J50"/>
    <mergeCell ref="B47:D47"/>
    <mergeCell ref="E47:G47"/>
    <mergeCell ref="H47:J47"/>
    <mergeCell ref="B48:D48"/>
    <mergeCell ref="E48:G48"/>
    <mergeCell ref="H48:J48"/>
    <mergeCell ref="B46:D46"/>
    <mergeCell ref="E46:G46"/>
    <mergeCell ref="H46:J46"/>
    <mergeCell ref="B44:D44"/>
    <mergeCell ref="E44:G44"/>
    <mergeCell ref="H44:J44"/>
    <mergeCell ref="B45:D45"/>
    <mergeCell ref="E45:G45"/>
    <mergeCell ref="H45:J45"/>
    <mergeCell ref="B42:D42"/>
    <mergeCell ref="E42:G42"/>
    <mergeCell ref="H42:J42"/>
    <mergeCell ref="B43:D43"/>
    <mergeCell ref="E43:G43"/>
    <mergeCell ref="H43:J43"/>
    <mergeCell ref="B32:D32"/>
    <mergeCell ref="E32:G32"/>
    <mergeCell ref="H32:J32"/>
    <mergeCell ref="A34:J36"/>
    <mergeCell ref="A37:A41"/>
    <mergeCell ref="B21:D21"/>
    <mergeCell ref="E21:G21"/>
    <mergeCell ref="H21:J21"/>
    <mergeCell ref="B31:D31"/>
    <mergeCell ref="E31:G31"/>
    <mergeCell ref="H31:J31"/>
    <mergeCell ref="B19:D19"/>
    <mergeCell ref="E19:G19"/>
    <mergeCell ref="H19:J19"/>
    <mergeCell ref="B20:D20"/>
    <mergeCell ref="E20:G20"/>
    <mergeCell ref="H20:J20"/>
    <mergeCell ref="B17:D17"/>
    <mergeCell ref="E17:G17"/>
    <mergeCell ref="H17:J17"/>
    <mergeCell ref="B18:D18"/>
    <mergeCell ref="E18:G18"/>
    <mergeCell ref="H18:J18"/>
    <mergeCell ref="B16:D16"/>
    <mergeCell ref="E16:G16"/>
    <mergeCell ref="H16:J16"/>
    <mergeCell ref="B13:D13"/>
    <mergeCell ref="E13:G13"/>
    <mergeCell ref="H13:J13"/>
    <mergeCell ref="B14:D14"/>
    <mergeCell ref="E14:G14"/>
    <mergeCell ref="H14:J14"/>
    <mergeCell ref="B15:D15"/>
    <mergeCell ref="E15:G15"/>
    <mergeCell ref="H15:J15"/>
    <mergeCell ref="A1:J3"/>
    <mergeCell ref="A4:A8"/>
    <mergeCell ref="B9:D9"/>
    <mergeCell ref="E9:G9"/>
    <mergeCell ref="H9:J9"/>
    <mergeCell ref="B12:D12"/>
    <mergeCell ref="E12:G12"/>
    <mergeCell ref="H12:J12"/>
    <mergeCell ref="B10:D10"/>
    <mergeCell ref="E10:G10"/>
    <mergeCell ref="H10:J10"/>
    <mergeCell ref="B11:D11"/>
    <mergeCell ref="E11:G11"/>
    <mergeCell ref="H11:J11"/>
  </mergeCells>
  <conditionalFormatting sqref="B25 E25 H25">
    <cfRule type="top10" dxfId="212" priority="105" rank="1"/>
  </conditionalFormatting>
  <conditionalFormatting sqref="B26 E26 H26">
    <cfRule type="top10" dxfId="211" priority="108" rank="1"/>
  </conditionalFormatting>
  <conditionalFormatting sqref="B29 E29 H29">
    <cfRule type="top10" dxfId="210" priority="111" rank="1"/>
  </conditionalFormatting>
  <conditionalFormatting sqref="B30 E30 H30">
    <cfRule type="top10" dxfId="209" priority="114" rank="1"/>
  </conditionalFormatting>
  <conditionalFormatting sqref="B58 E58 H58">
    <cfRule type="top10" dxfId="208" priority="117" rank="1"/>
  </conditionalFormatting>
  <conditionalFormatting sqref="B59 E59 H59">
    <cfRule type="top10" dxfId="207" priority="120" rank="1"/>
  </conditionalFormatting>
  <conditionalFormatting sqref="B62 E62 H62">
    <cfRule type="top10" dxfId="206" priority="123" rank="1"/>
  </conditionalFormatting>
  <conditionalFormatting sqref="B63 E63 H63">
    <cfRule type="top10" dxfId="205" priority="126" rank="1"/>
  </conditionalFormatting>
  <conditionalFormatting sqref="B32:J32">
    <cfRule type="top10" dxfId="204" priority="129" rank="1"/>
  </conditionalFormatting>
  <conditionalFormatting sqref="B65:J65">
    <cfRule type="top10" dxfId="203" priority="130" rank="1"/>
  </conditionalFormatting>
  <conditionalFormatting sqref="C25 F25 I25">
    <cfRule type="top10" dxfId="202" priority="131" rank="1"/>
  </conditionalFormatting>
  <conditionalFormatting sqref="C26 F26 I26">
    <cfRule type="top10" dxfId="201" priority="134" rank="1"/>
  </conditionalFormatting>
  <conditionalFormatting sqref="C29 F29 I29">
    <cfRule type="top10" dxfId="200" priority="137" rank="1"/>
  </conditionalFormatting>
  <conditionalFormatting sqref="C30 F30 I30">
    <cfRule type="top10" dxfId="199" priority="140" rank="1"/>
  </conditionalFormatting>
  <conditionalFormatting sqref="C58 F58 I58">
    <cfRule type="top10" dxfId="198" priority="143" rank="1"/>
  </conditionalFormatting>
  <conditionalFormatting sqref="C59 F59 I59">
    <cfRule type="top10" dxfId="197" priority="146" rank="1"/>
  </conditionalFormatting>
  <conditionalFormatting sqref="C62 F62 I62">
    <cfRule type="top10" dxfId="196" priority="149" rank="1"/>
  </conditionalFormatting>
  <conditionalFormatting sqref="C63 F63 I63">
    <cfRule type="top10" dxfId="195" priority="152" rank="1"/>
  </conditionalFormatting>
  <conditionalFormatting sqref="D25 G25 J25">
    <cfRule type="top10" dxfId="194" priority="155" rank="1"/>
  </conditionalFormatting>
  <conditionalFormatting sqref="D26 G26 J26">
    <cfRule type="top10" dxfId="193" priority="158" rank="1"/>
  </conditionalFormatting>
  <conditionalFormatting sqref="D29 G29 J29">
    <cfRule type="top10" dxfId="192" priority="161" rank="1"/>
  </conditionalFormatting>
  <conditionalFormatting sqref="D30 G30 J30">
    <cfRule type="top10" dxfId="191" priority="164" rank="1"/>
  </conditionalFormatting>
  <conditionalFormatting sqref="D58 G58 J58">
    <cfRule type="top10" dxfId="190" priority="167" rank="1"/>
  </conditionalFormatting>
  <conditionalFormatting sqref="D59 G59 J59">
    <cfRule type="top10" dxfId="189" priority="170" rank="1"/>
  </conditionalFormatting>
  <conditionalFormatting sqref="D62 G62 J62">
    <cfRule type="top10" dxfId="188" priority="173" rank="1"/>
  </conditionalFormatting>
  <conditionalFormatting sqref="D63 G63 J63">
    <cfRule type="top10" dxfId="187" priority="176" rank="1"/>
  </conditionalFormatting>
  <printOptions horizontalCentered="1" verticalCentered="1"/>
  <pageMargins left="0" right="0" top="0" bottom="0" header="0" footer="0"/>
  <pageSetup paperSize="9" scale="56" orientation="landscape" r:id="rId1"/>
  <headerFooter>
    <oddFooter>&amp;L_x000D_&amp;1#&amp;"Calibri"&amp;8&amp;K008000 Public</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62"/>
  <sheetViews>
    <sheetView showGridLines="0" zoomScale="75" zoomScaleNormal="75" workbookViewId="0">
      <selection activeCell="H16" sqref="H16:J16"/>
    </sheetView>
  </sheetViews>
  <sheetFormatPr defaultRowHeight="14.4" x14ac:dyDescent="0.3"/>
  <cols>
    <col min="1" max="1" width="54" customWidth="1"/>
    <col min="2" max="2" width="12.21875" customWidth="1"/>
    <col min="3" max="3" width="14.44140625" customWidth="1"/>
    <col min="4" max="7" width="12.21875" customWidth="1"/>
    <col min="8" max="13" width="14.21875" customWidth="1"/>
  </cols>
  <sheetData>
    <row r="1" spans="1:14" ht="15" customHeight="1" x14ac:dyDescent="0.3">
      <c r="A1" s="205" t="s">
        <v>25</v>
      </c>
      <c r="B1" s="205"/>
      <c r="C1" s="205"/>
      <c r="D1" s="205"/>
      <c r="E1" s="205"/>
      <c r="F1" s="205"/>
      <c r="G1" s="205"/>
      <c r="H1" s="205"/>
      <c r="I1" s="205"/>
      <c r="J1" s="205"/>
      <c r="K1" s="205"/>
      <c r="L1" s="205"/>
      <c r="M1" s="205"/>
      <c r="N1" s="5"/>
    </row>
    <row r="2" spans="1:14" x14ac:dyDescent="0.3">
      <c r="A2" s="205"/>
      <c r="B2" s="205"/>
      <c r="C2" s="205"/>
      <c r="D2" s="205"/>
      <c r="E2" s="205"/>
      <c r="F2" s="205"/>
      <c r="G2" s="205"/>
      <c r="H2" s="205"/>
      <c r="I2" s="205"/>
      <c r="J2" s="205"/>
      <c r="K2" s="205"/>
      <c r="L2" s="205"/>
      <c r="M2" s="205"/>
      <c r="N2" s="5"/>
    </row>
    <row r="3" spans="1:14" x14ac:dyDescent="0.3">
      <c r="A3" s="205"/>
      <c r="B3" s="205"/>
      <c r="C3" s="205"/>
      <c r="D3" s="205"/>
      <c r="E3" s="205"/>
      <c r="F3" s="205"/>
      <c r="G3" s="205"/>
      <c r="H3" s="205"/>
      <c r="I3" s="205"/>
      <c r="J3" s="205"/>
      <c r="K3" s="205"/>
      <c r="L3" s="205"/>
      <c r="M3" s="205"/>
      <c r="N3" s="5"/>
    </row>
    <row r="4" spans="1:14" x14ac:dyDescent="0.3">
      <c r="A4" s="259" t="s">
        <v>192</v>
      </c>
      <c r="B4" s="49"/>
      <c r="C4" s="10"/>
      <c r="D4" t="s">
        <v>95</v>
      </c>
    </row>
    <row r="5" spans="1:14" x14ac:dyDescent="0.3">
      <c r="A5" s="259"/>
      <c r="B5" s="49"/>
      <c r="C5" s="11"/>
      <c r="D5" t="s">
        <v>96</v>
      </c>
    </row>
    <row r="6" spans="1:14" x14ac:dyDescent="0.3">
      <c r="A6" s="259"/>
      <c r="B6" s="49"/>
      <c r="C6" s="40"/>
      <c r="D6" t="s">
        <v>98</v>
      </c>
    </row>
    <row r="7" spans="1:14" ht="17.55" customHeight="1" thickBot="1" x14ac:dyDescent="0.35">
      <c r="A7" s="259"/>
      <c r="B7" s="49"/>
      <c r="C7" s="49"/>
      <c r="D7" s="49"/>
      <c r="E7" s="49"/>
      <c r="F7" s="49"/>
      <c r="G7" s="49"/>
    </row>
    <row r="8" spans="1:14" ht="15" thickBot="1" x14ac:dyDescent="0.35">
      <c r="A8" s="63" t="s">
        <v>26</v>
      </c>
      <c r="B8" s="277" t="s">
        <v>118</v>
      </c>
      <c r="C8" s="277"/>
      <c r="D8" s="277"/>
      <c r="E8" s="277" t="s">
        <v>221</v>
      </c>
      <c r="F8" s="277"/>
      <c r="G8" s="277"/>
      <c r="H8" s="277" t="s">
        <v>180</v>
      </c>
      <c r="I8" s="277"/>
      <c r="J8" s="277"/>
      <c r="K8" s="277" t="s">
        <v>10</v>
      </c>
      <c r="L8" s="277"/>
      <c r="M8" s="277"/>
    </row>
    <row r="9" spans="1:14" ht="15" thickBot="1" x14ac:dyDescent="0.35">
      <c r="A9" s="64" t="s">
        <v>7</v>
      </c>
      <c r="B9" s="296" t="s">
        <v>143</v>
      </c>
      <c r="C9" s="296"/>
      <c r="D9" s="296"/>
      <c r="E9" s="277" t="s">
        <v>222</v>
      </c>
      <c r="F9" s="277"/>
      <c r="G9" s="277"/>
      <c r="H9" s="296" t="s">
        <v>181</v>
      </c>
      <c r="I9" s="296"/>
      <c r="J9" s="296"/>
      <c r="K9" s="296" t="s">
        <v>63</v>
      </c>
      <c r="L9" s="296"/>
      <c r="M9" s="296"/>
    </row>
    <row r="10" spans="1:14" x14ac:dyDescent="0.3">
      <c r="A10" s="38" t="s">
        <v>30</v>
      </c>
      <c r="B10" s="243" t="s">
        <v>33</v>
      </c>
      <c r="C10" s="244"/>
      <c r="D10" s="245"/>
      <c r="E10" s="243" t="s">
        <v>33</v>
      </c>
      <c r="F10" s="244"/>
      <c r="G10" s="245"/>
      <c r="H10" s="243" t="s">
        <v>33</v>
      </c>
      <c r="I10" s="244"/>
      <c r="J10" s="245"/>
      <c r="K10" s="262" t="s">
        <v>33</v>
      </c>
      <c r="L10" s="262"/>
      <c r="M10" s="262"/>
    </row>
    <row r="11" spans="1:14" x14ac:dyDescent="0.3">
      <c r="A11" s="4" t="s">
        <v>31</v>
      </c>
      <c r="B11" s="211" t="s">
        <v>33</v>
      </c>
      <c r="C11" s="212"/>
      <c r="D11" s="213"/>
      <c r="E11" s="243" t="s">
        <v>33</v>
      </c>
      <c r="F11" s="244"/>
      <c r="G11" s="245"/>
      <c r="H11" s="211" t="s">
        <v>33</v>
      </c>
      <c r="I11" s="212"/>
      <c r="J11" s="213"/>
      <c r="K11" s="273" t="s">
        <v>33</v>
      </c>
      <c r="L11" s="273"/>
      <c r="M11" s="273"/>
    </row>
    <row r="12" spans="1:14" x14ac:dyDescent="0.3">
      <c r="A12" s="4" t="s">
        <v>101</v>
      </c>
      <c r="B12" s="278" t="s">
        <v>102</v>
      </c>
      <c r="C12" s="279"/>
      <c r="D12" s="248"/>
      <c r="E12" s="297" t="s">
        <v>232</v>
      </c>
      <c r="F12" s="298"/>
      <c r="G12" s="299"/>
      <c r="H12" s="274">
        <v>3.2</v>
      </c>
      <c r="I12" s="275"/>
      <c r="J12" s="276"/>
      <c r="K12" s="211" t="s">
        <v>108</v>
      </c>
      <c r="L12" s="212"/>
      <c r="M12" s="213"/>
    </row>
    <row r="13" spans="1:14" x14ac:dyDescent="0.3">
      <c r="A13" s="4" t="s">
        <v>75</v>
      </c>
      <c r="B13" s="211">
        <v>86</v>
      </c>
      <c r="C13" s="212"/>
      <c r="D13" s="213"/>
      <c r="E13" s="138"/>
      <c r="F13" s="138">
        <v>85</v>
      </c>
      <c r="G13" s="138"/>
      <c r="H13" s="211">
        <v>85</v>
      </c>
      <c r="I13" s="212"/>
      <c r="J13" s="213"/>
      <c r="K13" s="211">
        <v>85</v>
      </c>
      <c r="L13" s="212"/>
      <c r="M13" s="213"/>
    </row>
    <row r="14" spans="1:14" x14ac:dyDescent="0.3">
      <c r="A14" s="4" t="s">
        <v>9</v>
      </c>
      <c r="B14" s="211">
        <v>1</v>
      </c>
      <c r="C14" s="212"/>
      <c r="D14" s="213"/>
      <c r="E14" s="138"/>
      <c r="F14" s="138">
        <v>1</v>
      </c>
      <c r="G14" s="138"/>
      <c r="H14" s="211">
        <v>1</v>
      </c>
      <c r="I14" s="212"/>
      <c r="J14" s="213"/>
      <c r="K14" s="211">
        <v>1</v>
      </c>
      <c r="L14" s="212"/>
      <c r="M14" s="213"/>
    </row>
    <row r="15" spans="1:14" x14ac:dyDescent="0.3">
      <c r="A15" s="4" t="s">
        <v>11</v>
      </c>
      <c r="B15" s="235">
        <v>638045</v>
      </c>
      <c r="C15" s="236"/>
      <c r="D15" s="213"/>
      <c r="E15" s="235">
        <v>612300</v>
      </c>
      <c r="F15" s="236"/>
      <c r="G15" s="213"/>
      <c r="H15" s="235">
        <v>672100</v>
      </c>
      <c r="I15" s="236"/>
      <c r="J15" s="213"/>
      <c r="K15" s="246">
        <v>685300.05</v>
      </c>
      <c r="L15" s="247"/>
      <c r="M15" s="285"/>
    </row>
    <row r="16" spans="1:14" x14ac:dyDescent="0.3">
      <c r="A16" s="4" t="s">
        <v>32</v>
      </c>
      <c r="B16" s="235">
        <v>1000000</v>
      </c>
      <c r="C16" s="236"/>
      <c r="D16" s="213"/>
      <c r="E16" s="235">
        <v>1093693</v>
      </c>
      <c r="F16" s="236"/>
      <c r="G16" s="213"/>
      <c r="H16" s="235">
        <v>940000</v>
      </c>
      <c r="I16" s="236"/>
      <c r="J16" s="213"/>
      <c r="K16" s="235">
        <v>1090909</v>
      </c>
      <c r="L16" s="236"/>
      <c r="M16" s="213"/>
    </row>
    <row r="17" spans="1:13" x14ac:dyDescent="0.3">
      <c r="A17" s="4" t="s">
        <v>36</v>
      </c>
      <c r="B17" s="235">
        <v>510436</v>
      </c>
      <c r="C17" s="236"/>
      <c r="D17" s="213"/>
      <c r="E17" s="235">
        <v>489840</v>
      </c>
      <c r="F17" s="236"/>
      <c r="G17" s="213"/>
      <c r="H17" s="235">
        <v>541041</v>
      </c>
      <c r="I17" s="236"/>
      <c r="J17" s="213"/>
      <c r="K17" s="235">
        <v>548240.04</v>
      </c>
      <c r="L17" s="236"/>
      <c r="M17" s="213"/>
    </row>
    <row r="18" spans="1:13" x14ac:dyDescent="0.3">
      <c r="A18" s="4" t="s">
        <v>49</v>
      </c>
      <c r="B18" s="217">
        <f>B17/B15</f>
        <v>0.8</v>
      </c>
      <c r="C18" s="218"/>
      <c r="D18" s="219"/>
      <c r="E18" s="217">
        <f>E17/E15</f>
        <v>0.8</v>
      </c>
      <c r="F18" s="218"/>
      <c r="G18" s="219"/>
      <c r="H18" s="274">
        <f>H17/H15</f>
        <v>0.80500074393691412</v>
      </c>
      <c r="I18" s="283"/>
      <c r="J18" s="284"/>
      <c r="K18" s="263">
        <f t="shared" ref="K18" si="0">K17/K15</f>
        <v>0.8</v>
      </c>
      <c r="L18" s="280"/>
      <c r="M18" s="281"/>
    </row>
    <row r="19" spans="1:13" x14ac:dyDescent="0.3">
      <c r="A19" s="4" t="s">
        <v>104</v>
      </c>
      <c r="B19" s="235">
        <v>3000000</v>
      </c>
      <c r="C19" s="236"/>
      <c r="D19" s="213"/>
      <c r="E19" s="235">
        <v>3000000</v>
      </c>
      <c r="F19" s="236"/>
      <c r="G19" s="213"/>
      <c r="H19" s="235">
        <v>3008000</v>
      </c>
      <c r="I19" s="236"/>
      <c r="J19" s="213"/>
      <c r="K19" s="235">
        <v>3000000</v>
      </c>
      <c r="L19" s="236"/>
      <c r="M19" s="213"/>
    </row>
    <row r="20" spans="1:13" x14ac:dyDescent="0.3">
      <c r="A20" s="4" t="s">
        <v>105</v>
      </c>
      <c r="B20" s="237">
        <f>B19/B15</f>
        <v>4.7018627212814144</v>
      </c>
      <c r="C20" s="238"/>
      <c r="D20" s="239"/>
      <c r="E20" s="229">
        <f>E19/E15</f>
        <v>4.8995590396864284</v>
      </c>
      <c r="F20" s="230"/>
      <c r="G20" s="231"/>
      <c r="H20" s="237">
        <f>H19/H15</f>
        <v>4.4755244755244759</v>
      </c>
      <c r="I20" s="238"/>
      <c r="J20" s="239"/>
      <c r="K20" s="237">
        <f>K19/K15</f>
        <v>4.3776445076868153</v>
      </c>
      <c r="L20" s="238"/>
      <c r="M20" s="239"/>
    </row>
    <row r="21" spans="1:13" x14ac:dyDescent="0.3">
      <c r="A21" s="8" t="s">
        <v>67</v>
      </c>
      <c r="B21" s="9" t="s">
        <v>86</v>
      </c>
      <c r="C21" s="9" t="s">
        <v>87</v>
      </c>
      <c r="D21" s="9" t="s">
        <v>88</v>
      </c>
      <c r="E21" s="9" t="s">
        <v>86</v>
      </c>
      <c r="F21" s="9" t="s">
        <v>87</v>
      </c>
      <c r="G21" s="9" t="s">
        <v>88</v>
      </c>
      <c r="H21" s="92" t="s">
        <v>83</v>
      </c>
      <c r="I21" s="92" t="s">
        <v>84</v>
      </c>
      <c r="J21" s="92" t="s">
        <v>85</v>
      </c>
      <c r="K21" s="9" t="s">
        <v>83</v>
      </c>
      <c r="L21" s="9" t="s">
        <v>84</v>
      </c>
      <c r="M21" s="9" t="s">
        <v>85</v>
      </c>
    </row>
    <row r="22" spans="1:13" x14ac:dyDescent="0.3">
      <c r="A22" s="4" t="s">
        <v>41</v>
      </c>
      <c r="B22" s="21">
        <v>3000000</v>
      </c>
      <c r="C22" s="21">
        <v>3000000</v>
      </c>
      <c r="D22" s="21">
        <v>1800000</v>
      </c>
      <c r="E22" s="21">
        <v>3000000</v>
      </c>
      <c r="F22" s="21">
        <v>3000000</v>
      </c>
      <c r="G22" s="21">
        <v>0</v>
      </c>
      <c r="H22" s="93">
        <v>3008000</v>
      </c>
      <c r="I22" s="93">
        <v>3008000</v>
      </c>
      <c r="J22" s="93">
        <v>940000</v>
      </c>
      <c r="K22" s="21">
        <v>3000000</v>
      </c>
      <c r="L22" s="21">
        <v>3000000</v>
      </c>
      <c r="M22" s="21">
        <v>1090909</v>
      </c>
    </row>
    <row r="23" spans="1:13" ht="15" thickBot="1" x14ac:dyDescent="0.35">
      <c r="A23" s="37" t="s">
        <v>27</v>
      </c>
      <c r="B23" s="21">
        <v>3000000</v>
      </c>
      <c r="C23" s="21">
        <v>3000000</v>
      </c>
      <c r="D23" s="21">
        <v>3549031</v>
      </c>
      <c r="E23" s="21">
        <v>3000000</v>
      </c>
      <c r="F23" s="21">
        <v>3064859</v>
      </c>
      <c r="G23" s="21">
        <v>3649757</v>
      </c>
      <c r="H23" s="93">
        <v>3008000</v>
      </c>
      <c r="I23" s="93">
        <v>3098588</v>
      </c>
      <c r="J23" s="93">
        <v>3687043</v>
      </c>
      <c r="K23" s="21">
        <v>3000000</v>
      </c>
      <c r="L23" s="21">
        <v>3084719</v>
      </c>
      <c r="M23" s="21">
        <v>3641680</v>
      </c>
    </row>
    <row r="24" spans="1:13" ht="15" thickBot="1" x14ac:dyDescent="0.35">
      <c r="A24" s="39" t="s">
        <v>69</v>
      </c>
      <c r="B24" s="17">
        <f>B22/B15</f>
        <v>4.7018627212814144</v>
      </c>
      <c r="C24" s="17">
        <f>C22/B15</f>
        <v>4.7018627212814144</v>
      </c>
      <c r="D24" s="17">
        <f>D22/B15</f>
        <v>2.8211176327688485</v>
      </c>
      <c r="E24" s="17">
        <f>E22/E15</f>
        <v>4.8995590396864284</v>
      </c>
      <c r="F24" s="17">
        <f>F22/E15</f>
        <v>4.8995590396864284</v>
      </c>
      <c r="G24" s="17">
        <f>G22/E15</f>
        <v>0</v>
      </c>
      <c r="H24" s="94">
        <f>H22/H15</f>
        <v>4.4755244755244759</v>
      </c>
      <c r="I24" s="94">
        <f>I22/H15</f>
        <v>4.4755244755244759</v>
      </c>
      <c r="J24" s="94">
        <f>J22/H15</f>
        <v>1.3986013986013985</v>
      </c>
      <c r="K24" s="18">
        <f t="shared" ref="K24" si="1">K22/K15</f>
        <v>4.3776445076868153</v>
      </c>
      <c r="L24" s="18">
        <f>L22/K15</f>
        <v>4.3776445076868153</v>
      </c>
      <c r="M24" s="18">
        <f>M22/K15</f>
        <v>1.5918705974120386</v>
      </c>
    </row>
    <row r="25" spans="1:13" ht="15" thickBot="1" x14ac:dyDescent="0.35">
      <c r="A25" s="39" t="s">
        <v>53</v>
      </c>
      <c r="B25" s="17">
        <f>B23/B15</f>
        <v>4.7018627212814144</v>
      </c>
      <c r="C25" s="17">
        <f>C23/B15</f>
        <v>4.7018627212814144</v>
      </c>
      <c r="D25" s="17">
        <f>D23/B15</f>
        <v>5.5623521851906998</v>
      </c>
      <c r="E25" s="17">
        <f>E23/E15</f>
        <v>4.8995590396864284</v>
      </c>
      <c r="F25" s="17">
        <f>F23/E15</f>
        <v>5.0054858729381024</v>
      </c>
      <c r="G25" s="17">
        <f>G23/E15</f>
        <v>5.9607333006696068</v>
      </c>
      <c r="H25" s="94">
        <f>H23/H15</f>
        <v>4.4755244755244759</v>
      </c>
      <c r="I25" s="94">
        <f>I23/H15</f>
        <v>4.6103079898824584</v>
      </c>
      <c r="J25" s="94">
        <f>J23/H15</f>
        <v>5.4858547835143581</v>
      </c>
      <c r="K25" s="18">
        <f t="shared" ref="K25" si="2">K23/K15</f>
        <v>4.3776445076868153</v>
      </c>
      <c r="L25" s="18">
        <f>L23/K15</f>
        <v>4.5012677293690553</v>
      </c>
      <c r="M25" s="18">
        <f>M23/K15</f>
        <v>5.3139934835843068</v>
      </c>
    </row>
    <row r="26" spans="1:13" x14ac:dyDescent="0.3">
      <c r="A26" s="38" t="s">
        <v>28</v>
      </c>
      <c r="B26" s="21">
        <v>523196</v>
      </c>
      <c r="C26" s="21">
        <v>641235</v>
      </c>
      <c r="D26" s="21">
        <v>647615</v>
      </c>
      <c r="E26" s="20">
        <v>600054</v>
      </c>
      <c r="F26" s="20">
        <v>621485</v>
      </c>
      <c r="G26" s="20">
        <v>627608</v>
      </c>
      <c r="H26" s="95">
        <v>604890</v>
      </c>
      <c r="I26" s="95">
        <v>672100</v>
      </c>
      <c r="J26" s="95">
        <v>672100</v>
      </c>
      <c r="K26" s="20">
        <v>685300</v>
      </c>
      <c r="L26" s="20">
        <v>685300</v>
      </c>
      <c r="M26" s="20">
        <v>685300</v>
      </c>
    </row>
    <row r="27" spans="1:13" ht="15" thickBot="1" x14ac:dyDescent="0.35">
      <c r="A27" s="37" t="s">
        <v>29</v>
      </c>
      <c r="B27" s="62">
        <v>601900</v>
      </c>
      <c r="C27" s="62">
        <v>1483520</v>
      </c>
      <c r="D27" s="62">
        <v>2245461</v>
      </c>
      <c r="E27" s="139">
        <v>793685</v>
      </c>
      <c r="F27" s="139">
        <v>1599253</v>
      </c>
      <c r="G27" s="139">
        <v>2072149</v>
      </c>
      <c r="H27" s="96">
        <v>920232</v>
      </c>
      <c r="I27" s="96">
        <v>2004474</v>
      </c>
      <c r="J27" s="96">
        <v>2902390</v>
      </c>
      <c r="K27" s="36">
        <v>884159</v>
      </c>
      <c r="L27" s="36">
        <v>1754485</v>
      </c>
      <c r="M27" s="36">
        <v>2295446</v>
      </c>
    </row>
    <row r="28" spans="1:13" ht="15" thickBot="1" x14ac:dyDescent="0.35">
      <c r="A28" s="39" t="s">
        <v>50</v>
      </c>
      <c r="B28" s="17">
        <f>B26/B15</f>
        <v>0.81999858944118365</v>
      </c>
      <c r="C28" s="17">
        <f>C26/B15</f>
        <v>1.004999647360296</v>
      </c>
      <c r="D28" s="17">
        <f>D26/B15</f>
        <v>1.0149989420808878</v>
      </c>
      <c r="E28" s="17">
        <f>E26/E15</f>
        <v>0.98</v>
      </c>
      <c r="F28" s="17">
        <f>F26/E15</f>
        <v>1.0150008165931732</v>
      </c>
      <c r="G28" s="17">
        <f>G26/E15</f>
        <v>1.0250008165931732</v>
      </c>
      <c r="H28" s="94">
        <f>H26/H15</f>
        <v>0.9</v>
      </c>
      <c r="I28" s="94">
        <f>I26/H15</f>
        <v>1</v>
      </c>
      <c r="J28" s="94">
        <f>J26/H15</f>
        <v>1</v>
      </c>
      <c r="K28" s="18">
        <f>K26/K15</f>
        <v>0.99999992703925811</v>
      </c>
      <c r="L28" s="18">
        <f>L26/K15</f>
        <v>0.99999992703925811</v>
      </c>
      <c r="M28" s="18">
        <f>M26/K15</f>
        <v>0.99999992703925811</v>
      </c>
    </row>
    <row r="29" spans="1:13" ht="15" thickBot="1" x14ac:dyDescent="0.35">
      <c r="A29" s="39" t="s">
        <v>35</v>
      </c>
      <c r="B29" s="17">
        <f>B27/B15</f>
        <v>0.94335039064642778</v>
      </c>
      <c r="C29" s="17">
        <f>C27/B15</f>
        <v>2.3251024614251348</v>
      </c>
      <c r="D29" s="17">
        <f>D27/B15</f>
        <v>3.519283122663762</v>
      </c>
      <c r="E29" s="17">
        <f>E27/E15</f>
        <v>1.2962355054711743</v>
      </c>
      <c r="F29" s="17">
        <f>F27/E15</f>
        <v>2.6118781642985462</v>
      </c>
      <c r="G29" s="17">
        <f>G27/E15</f>
        <v>3.3842054548423977</v>
      </c>
      <c r="H29" s="94">
        <f>H27/H15</f>
        <v>1.3691891087635768</v>
      </c>
      <c r="I29" s="94">
        <f>I27/H15</f>
        <v>2.9824044041065316</v>
      </c>
      <c r="J29" s="94">
        <f>J27/H15</f>
        <v>4.3183901205177797</v>
      </c>
      <c r="K29" s="18">
        <f>K27/K15</f>
        <v>1.2901779300906222</v>
      </c>
      <c r="L29" s="18">
        <f>L27/K15</f>
        <v>2.5601705413563005</v>
      </c>
      <c r="M29" s="18">
        <f>M27/K15</f>
        <v>3.349548858197223</v>
      </c>
    </row>
    <row r="30" spans="1:13" ht="32.549999999999997" customHeight="1" thickBot="1" x14ac:dyDescent="0.35">
      <c r="A30" s="43" t="s">
        <v>107</v>
      </c>
      <c r="B30" s="240" t="s">
        <v>144</v>
      </c>
      <c r="C30" s="241"/>
      <c r="D30" s="242"/>
      <c r="E30" s="240" t="s">
        <v>174</v>
      </c>
      <c r="F30" s="241"/>
      <c r="G30" s="242"/>
      <c r="H30" s="289" t="s">
        <v>70</v>
      </c>
      <c r="I30" s="290"/>
      <c r="J30" s="291"/>
      <c r="K30" s="252" t="s">
        <v>71</v>
      </c>
      <c r="L30" s="253"/>
      <c r="M30" s="254"/>
    </row>
    <row r="31" spans="1:13" ht="15" thickBot="1" x14ac:dyDescent="0.35">
      <c r="A31" s="39" t="s">
        <v>65</v>
      </c>
      <c r="B31" s="232">
        <v>2.1299999999999999E-2</v>
      </c>
      <c r="C31" s="233"/>
      <c r="D31" s="234"/>
      <c r="E31" s="232">
        <v>2.4299999999999999E-2</v>
      </c>
      <c r="F31" s="233"/>
      <c r="G31" s="234"/>
      <c r="H31" s="232">
        <v>2.7699999999999999E-2</v>
      </c>
      <c r="I31" s="255"/>
      <c r="J31" s="234"/>
      <c r="K31" s="256">
        <v>2.3699999999999999E-2</v>
      </c>
      <c r="L31" s="257"/>
      <c r="M31" s="258"/>
    </row>
    <row r="32" spans="1:13" x14ac:dyDescent="0.3">
      <c r="A32" s="205" t="s">
        <v>25</v>
      </c>
      <c r="B32" s="205"/>
      <c r="C32" s="205"/>
      <c r="D32" s="205"/>
      <c r="E32" s="205"/>
      <c r="F32" s="205"/>
      <c r="G32" s="205"/>
      <c r="H32" s="205"/>
      <c r="I32" s="205"/>
      <c r="J32" s="205"/>
      <c r="K32" s="205"/>
      <c r="L32" s="205"/>
      <c r="M32" s="205"/>
    </row>
    <row r="33" spans="1:13" x14ac:dyDescent="0.3">
      <c r="A33" s="205"/>
      <c r="B33" s="205"/>
      <c r="C33" s="205"/>
      <c r="D33" s="205"/>
      <c r="E33" s="205"/>
      <c r="F33" s="205"/>
      <c r="G33" s="205"/>
      <c r="H33" s="205"/>
      <c r="I33" s="205"/>
      <c r="J33" s="205"/>
      <c r="K33" s="205"/>
      <c r="L33" s="205"/>
      <c r="M33" s="205"/>
    </row>
    <row r="34" spans="1:13" x14ac:dyDescent="0.3">
      <c r="A34" s="205"/>
      <c r="B34" s="205"/>
      <c r="C34" s="205"/>
      <c r="D34" s="205"/>
      <c r="E34" s="205"/>
      <c r="F34" s="205"/>
      <c r="G34" s="205"/>
      <c r="H34" s="205"/>
      <c r="I34" s="205"/>
      <c r="J34" s="205"/>
      <c r="K34" s="205"/>
      <c r="L34" s="205"/>
      <c r="M34" s="205"/>
    </row>
    <row r="35" spans="1:13" x14ac:dyDescent="0.3">
      <c r="A35" s="259" t="s">
        <v>197</v>
      </c>
      <c r="B35" s="49"/>
      <c r="C35" s="10"/>
      <c r="D35" t="s">
        <v>95</v>
      </c>
    </row>
    <row r="36" spans="1:13" x14ac:dyDescent="0.3">
      <c r="A36" s="259"/>
      <c r="B36" s="49"/>
      <c r="C36" s="11"/>
      <c r="D36" t="s">
        <v>96</v>
      </c>
    </row>
    <row r="37" spans="1:13" x14ac:dyDescent="0.3">
      <c r="A37" s="259"/>
      <c r="B37" s="49"/>
      <c r="C37" s="40"/>
      <c r="D37" t="s">
        <v>98</v>
      </c>
    </row>
    <row r="38" spans="1:13" ht="17.55" customHeight="1" thickBot="1" x14ac:dyDescent="0.35">
      <c r="A38" s="259"/>
      <c r="B38" s="49"/>
      <c r="C38" s="49"/>
      <c r="D38" s="49"/>
      <c r="E38" s="49"/>
      <c r="F38" s="49"/>
      <c r="G38" s="49"/>
    </row>
    <row r="39" spans="1:13" ht="15" thickBot="1" x14ac:dyDescent="0.35">
      <c r="A39" s="6" t="s">
        <v>26</v>
      </c>
      <c r="B39" s="277" t="s">
        <v>118</v>
      </c>
      <c r="C39" s="277"/>
      <c r="D39" s="277"/>
      <c r="E39" s="277" t="s">
        <v>221</v>
      </c>
      <c r="F39" s="277"/>
      <c r="G39" s="277"/>
      <c r="H39" s="286" t="s">
        <v>180</v>
      </c>
      <c r="I39" s="287"/>
      <c r="J39" s="288"/>
      <c r="K39" s="260" t="s">
        <v>10</v>
      </c>
      <c r="L39" s="221"/>
      <c r="M39" s="261"/>
    </row>
    <row r="40" spans="1:13" ht="15" thickBot="1" x14ac:dyDescent="0.35">
      <c r="A40" s="63" t="s">
        <v>7</v>
      </c>
      <c r="B40" s="277" t="s">
        <v>143</v>
      </c>
      <c r="C40" s="277"/>
      <c r="D40" s="277"/>
      <c r="E40" s="277" t="s">
        <v>222</v>
      </c>
      <c r="F40" s="277"/>
      <c r="G40" s="277"/>
      <c r="H40" s="292" t="s">
        <v>181</v>
      </c>
      <c r="I40" s="287"/>
      <c r="J40" s="293"/>
      <c r="K40" s="220" t="s">
        <v>63</v>
      </c>
      <c r="L40" s="221"/>
      <c r="M40" s="222"/>
    </row>
    <row r="41" spans="1:13" x14ac:dyDescent="0.3">
      <c r="A41" s="38" t="s">
        <v>30</v>
      </c>
      <c r="B41" s="243" t="s">
        <v>33</v>
      </c>
      <c r="C41" s="244"/>
      <c r="D41" s="245"/>
      <c r="E41" s="243" t="s">
        <v>33</v>
      </c>
      <c r="F41" s="244"/>
      <c r="G41" s="245"/>
      <c r="H41" s="243" t="s">
        <v>33</v>
      </c>
      <c r="I41" s="244"/>
      <c r="J41" s="245"/>
      <c r="K41" s="262" t="s">
        <v>33</v>
      </c>
      <c r="L41" s="262"/>
      <c r="M41" s="262"/>
    </row>
    <row r="42" spans="1:13" x14ac:dyDescent="0.3">
      <c r="A42" s="4" t="s">
        <v>31</v>
      </c>
      <c r="B42" s="211" t="s">
        <v>33</v>
      </c>
      <c r="C42" s="212"/>
      <c r="D42" s="213"/>
      <c r="E42" s="243" t="s">
        <v>33</v>
      </c>
      <c r="F42" s="244"/>
      <c r="G42" s="245"/>
      <c r="H42" s="211" t="s">
        <v>33</v>
      </c>
      <c r="I42" s="212"/>
      <c r="J42" s="213"/>
      <c r="K42" s="273" t="s">
        <v>33</v>
      </c>
      <c r="L42" s="273"/>
      <c r="M42" s="273"/>
    </row>
    <row r="43" spans="1:13" x14ac:dyDescent="0.3">
      <c r="A43" s="4" t="s">
        <v>101</v>
      </c>
      <c r="B43" s="278" t="s">
        <v>102</v>
      </c>
      <c r="C43" s="279"/>
      <c r="D43" s="248"/>
      <c r="E43" s="297" t="s">
        <v>232</v>
      </c>
      <c r="F43" s="298"/>
      <c r="G43" s="299"/>
      <c r="H43" s="274">
        <v>3.2</v>
      </c>
      <c r="I43" s="275"/>
      <c r="J43" s="276"/>
      <c r="K43" s="211" t="s">
        <v>108</v>
      </c>
      <c r="L43" s="212"/>
      <c r="M43" s="213"/>
    </row>
    <row r="44" spans="1:13" x14ac:dyDescent="0.3">
      <c r="A44" s="4" t="s">
        <v>75</v>
      </c>
      <c r="B44" s="211">
        <v>86</v>
      </c>
      <c r="C44" s="212"/>
      <c r="D44" s="213"/>
      <c r="E44" s="138"/>
      <c r="F44" s="138">
        <v>85</v>
      </c>
      <c r="G44" s="138"/>
      <c r="H44" s="282">
        <v>85</v>
      </c>
      <c r="I44" s="279"/>
      <c r="J44" s="248"/>
      <c r="K44" s="211">
        <v>85</v>
      </c>
      <c r="L44" s="212"/>
      <c r="M44" s="213"/>
    </row>
    <row r="45" spans="1:13" x14ac:dyDescent="0.3">
      <c r="A45" s="4" t="s">
        <v>9</v>
      </c>
      <c r="B45" s="211">
        <v>1</v>
      </c>
      <c r="C45" s="212"/>
      <c r="D45" s="213"/>
      <c r="E45" s="138"/>
      <c r="F45" s="138">
        <v>1</v>
      </c>
      <c r="G45" s="138"/>
      <c r="H45" s="282">
        <v>1</v>
      </c>
      <c r="I45" s="279"/>
      <c r="J45" s="248"/>
      <c r="K45" s="211">
        <v>1</v>
      </c>
      <c r="L45" s="212"/>
      <c r="M45" s="213"/>
    </row>
    <row r="46" spans="1:13" x14ac:dyDescent="0.3">
      <c r="A46" s="4" t="s">
        <v>11</v>
      </c>
      <c r="B46" s="235">
        <v>573220</v>
      </c>
      <c r="C46" s="236"/>
      <c r="D46" s="213"/>
      <c r="E46" s="235">
        <v>561360</v>
      </c>
      <c r="F46" s="236"/>
      <c r="G46" s="213"/>
      <c r="H46" s="246">
        <v>639200</v>
      </c>
      <c r="I46" s="247"/>
      <c r="J46" s="248"/>
      <c r="K46" s="246">
        <v>636522.51</v>
      </c>
      <c r="L46" s="247"/>
      <c r="M46" s="285"/>
    </row>
    <row r="47" spans="1:13" x14ac:dyDescent="0.3">
      <c r="A47" s="4" t="s">
        <v>32</v>
      </c>
      <c r="B47" s="235">
        <v>1000000</v>
      </c>
      <c r="C47" s="236"/>
      <c r="D47" s="213"/>
      <c r="E47" s="235">
        <v>1093693</v>
      </c>
      <c r="F47" s="236"/>
      <c r="G47" s="213"/>
      <c r="H47" s="246">
        <v>940000</v>
      </c>
      <c r="I47" s="247"/>
      <c r="J47" s="248"/>
      <c r="K47" s="235">
        <v>1090909</v>
      </c>
      <c r="L47" s="236"/>
      <c r="M47" s="213"/>
    </row>
    <row r="48" spans="1:13" x14ac:dyDescent="0.3">
      <c r="A48" s="4" t="s">
        <v>36</v>
      </c>
      <c r="B48" s="235">
        <v>458576</v>
      </c>
      <c r="C48" s="236"/>
      <c r="D48" s="213"/>
      <c r="E48" s="235">
        <v>449088</v>
      </c>
      <c r="F48" s="236"/>
      <c r="G48" s="213"/>
      <c r="H48" s="246">
        <v>514556</v>
      </c>
      <c r="I48" s="247"/>
      <c r="J48" s="248"/>
      <c r="K48" s="235">
        <v>509218</v>
      </c>
      <c r="L48" s="236"/>
      <c r="M48" s="213"/>
    </row>
    <row r="49" spans="1:13" x14ac:dyDescent="0.3">
      <c r="A49" s="4" t="s">
        <v>49</v>
      </c>
      <c r="B49" s="217">
        <f>B48/B46</f>
        <v>0.8</v>
      </c>
      <c r="C49" s="218"/>
      <c r="D49" s="219"/>
      <c r="E49" s="217">
        <f>E48/E46</f>
        <v>0.8</v>
      </c>
      <c r="F49" s="218"/>
      <c r="G49" s="219"/>
      <c r="H49" s="278">
        <v>0.8</v>
      </c>
      <c r="I49" s="294"/>
      <c r="J49" s="295"/>
      <c r="K49" s="263">
        <v>0.8</v>
      </c>
      <c r="L49" s="280"/>
      <c r="M49" s="281"/>
    </row>
    <row r="50" spans="1:13" x14ac:dyDescent="0.3">
      <c r="A50" s="4" t="s">
        <v>104</v>
      </c>
      <c r="B50" s="235">
        <v>3000000</v>
      </c>
      <c r="C50" s="236"/>
      <c r="D50" s="213"/>
      <c r="E50" s="235">
        <v>3000000</v>
      </c>
      <c r="F50" s="236"/>
      <c r="G50" s="213"/>
      <c r="H50" s="246">
        <v>3008000</v>
      </c>
      <c r="I50" s="247"/>
      <c r="J50" s="248"/>
      <c r="K50" s="235">
        <v>3000000</v>
      </c>
      <c r="L50" s="236"/>
      <c r="M50" s="213"/>
    </row>
    <row r="51" spans="1:13" x14ac:dyDescent="0.3">
      <c r="A51" s="4" t="s">
        <v>105</v>
      </c>
      <c r="B51" s="237">
        <f>B50/B46</f>
        <v>5.2335926869264853</v>
      </c>
      <c r="C51" s="238"/>
      <c r="D51" s="239"/>
      <c r="E51" s="229">
        <f>E50/E46</f>
        <v>5.344164172723386</v>
      </c>
      <c r="F51" s="230"/>
      <c r="G51" s="231"/>
      <c r="H51" s="237">
        <f>H50/H46</f>
        <v>4.7058823529411766</v>
      </c>
      <c r="I51" s="238"/>
      <c r="J51" s="239"/>
      <c r="K51" s="264">
        <f>K50/K46</f>
        <v>4.7131090462142495</v>
      </c>
      <c r="L51" s="265"/>
      <c r="M51" s="266"/>
    </row>
    <row r="52" spans="1:13" x14ac:dyDescent="0.3">
      <c r="A52" s="8" t="s">
        <v>67</v>
      </c>
      <c r="B52" s="9" t="s">
        <v>86</v>
      </c>
      <c r="C52" s="9" t="s">
        <v>87</v>
      </c>
      <c r="D52" s="9" t="s">
        <v>88</v>
      </c>
      <c r="E52" s="9" t="s">
        <v>86</v>
      </c>
      <c r="F52" s="9" t="s">
        <v>87</v>
      </c>
      <c r="G52" s="9" t="s">
        <v>88</v>
      </c>
      <c r="H52" s="92" t="s">
        <v>83</v>
      </c>
      <c r="I52" s="92" t="s">
        <v>84</v>
      </c>
      <c r="J52" s="92" t="s">
        <v>85</v>
      </c>
      <c r="K52" s="9" t="s">
        <v>83</v>
      </c>
      <c r="L52" s="9" t="s">
        <v>84</v>
      </c>
      <c r="M52" s="9" t="s">
        <v>85</v>
      </c>
    </row>
    <row r="53" spans="1:13" x14ac:dyDescent="0.3">
      <c r="A53" s="4" t="s">
        <v>41</v>
      </c>
      <c r="B53" s="21">
        <v>3000000</v>
      </c>
      <c r="C53" s="21">
        <v>3000000</v>
      </c>
      <c r="D53" s="21">
        <v>1800000</v>
      </c>
      <c r="E53" s="21">
        <v>3000000</v>
      </c>
      <c r="F53" s="21">
        <v>3000000</v>
      </c>
      <c r="G53" s="21">
        <v>0</v>
      </c>
      <c r="H53" s="93">
        <v>3008000</v>
      </c>
      <c r="I53" s="93">
        <v>3008000</v>
      </c>
      <c r="J53" s="93">
        <v>940000</v>
      </c>
      <c r="K53" s="21">
        <v>3000000</v>
      </c>
      <c r="L53" s="21">
        <v>3000000</v>
      </c>
      <c r="M53" s="21">
        <v>1090909</v>
      </c>
    </row>
    <row r="54" spans="1:13" ht="15" thickBot="1" x14ac:dyDescent="0.35">
      <c r="A54" s="37" t="s">
        <v>27</v>
      </c>
      <c r="B54" s="21">
        <v>3000000</v>
      </c>
      <c r="C54" s="21">
        <v>3000000</v>
      </c>
      <c r="D54" s="21">
        <v>3549031</v>
      </c>
      <c r="E54" s="21">
        <v>3000000</v>
      </c>
      <c r="F54" s="21">
        <v>3064859</v>
      </c>
      <c r="G54" s="21">
        <v>3649757</v>
      </c>
      <c r="H54" s="93">
        <v>3008000</v>
      </c>
      <c r="I54" s="93">
        <v>3098588</v>
      </c>
      <c r="J54" s="93">
        <v>3687043</v>
      </c>
      <c r="K54" s="21">
        <v>3000000</v>
      </c>
      <c r="L54" s="21">
        <v>3084719</v>
      </c>
      <c r="M54" s="21">
        <v>3641680</v>
      </c>
    </row>
    <row r="55" spans="1:13" ht="15" thickBot="1" x14ac:dyDescent="0.35">
      <c r="A55" s="39" t="s">
        <v>69</v>
      </c>
      <c r="B55" s="17">
        <f>B53/B46</f>
        <v>5.2335926869264853</v>
      </c>
      <c r="C55" s="17">
        <f>C53/B46</f>
        <v>5.2335926869264853</v>
      </c>
      <c r="D55" s="17">
        <f>D53/B46</f>
        <v>3.1401556121558913</v>
      </c>
      <c r="E55" s="17">
        <f>E53/E46</f>
        <v>5.344164172723386</v>
      </c>
      <c r="F55" s="17">
        <f>F53/E46</f>
        <v>5.344164172723386</v>
      </c>
      <c r="G55" s="17">
        <f>G53/E46</f>
        <v>0</v>
      </c>
      <c r="H55" s="94">
        <f>H53/H46</f>
        <v>4.7058823529411766</v>
      </c>
      <c r="I55" s="94">
        <f>I53/H46</f>
        <v>4.7058823529411766</v>
      </c>
      <c r="J55" s="94">
        <f>J53/H46</f>
        <v>1.4705882352941178</v>
      </c>
      <c r="K55" s="18">
        <f t="shared" ref="K55" si="3">K53/K46</f>
        <v>4.7131090462142495</v>
      </c>
      <c r="L55" s="18">
        <f>L53/K46</f>
        <v>4.7131090462142495</v>
      </c>
      <c r="M55" s="18">
        <f>M53/K46</f>
        <v>1.7138576921655135</v>
      </c>
    </row>
    <row r="56" spans="1:13" ht="15" thickBot="1" x14ac:dyDescent="0.35">
      <c r="A56" s="39" t="s">
        <v>53</v>
      </c>
      <c r="B56" s="17">
        <f>B54/B46</f>
        <v>5.2335926869264853</v>
      </c>
      <c r="C56" s="17">
        <f>C54/B46</f>
        <v>5.2335926869264853</v>
      </c>
      <c r="D56" s="17">
        <f>D54/B46</f>
        <v>6.1913942290917969</v>
      </c>
      <c r="E56" s="17">
        <f>E54/E46</f>
        <v>5.344164172723386</v>
      </c>
      <c r="F56" s="17">
        <f>F54/E46</f>
        <v>5.4597032207496081</v>
      </c>
      <c r="G56" s="17">
        <f>G54/E46</f>
        <v>6.5016335328487962</v>
      </c>
      <c r="H56" s="94">
        <f>H54/H46</f>
        <v>4.7058823529411766</v>
      </c>
      <c r="I56" s="94">
        <f>I54/H46</f>
        <v>4.8476032540675842</v>
      </c>
      <c r="J56" s="94">
        <f>J54/H46</f>
        <v>5.7682149561952443</v>
      </c>
      <c r="K56" s="18">
        <f t="shared" ref="K56" si="4">K54/K46</f>
        <v>4.7131090462142495</v>
      </c>
      <c r="L56" s="18">
        <f>L54/K46</f>
        <v>4.8462056746429907</v>
      </c>
      <c r="M56" s="18">
        <f>M54/K46</f>
        <v>5.7212116504725028</v>
      </c>
    </row>
    <row r="57" spans="1:13" x14ac:dyDescent="0.3">
      <c r="A57" s="38" t="s">
        <v>28</v>
      </c>
      <c r="B57" s="21">
        <v>470040</v>
      </c>
      <c r="C57" s="21">
        <v>576086</v>
      </c>
      <c r="D57" s="21">
        <v>581818</v>
      </c>
      <c r="E57" s="21">
        <v>550133</v>
      </c>
      <c r="F57" s="21">
        <v>569780</v>
      </c>
      <c r="G57" s="21">
        <v>575394</v>
      </c>
      <c r="H57" s="95">
        <v>575280</v>
      </c>
      <c r="I57" s="95">
        <v>639200</v>
      </c>
      <c r="J57" s="95">
        <v>639200</v>
      </c>
      <c r="K57" s="20">
        <v>636523</v>
      </c>
      <c r="L57" s="20">
        <v>636523</v>
      </c>
      <c r="M57" s="20">
        <v>636523</v>
      </c>
    </row>
    <row r="58" spans="1:13" ht="15" thickBot="1" x14ac:dyDescent="0.35">
      <c r="A58" s="37" t="s">
        <v>29</v>
      </c>
      <c r="B58" s="21">
        <v>542817</v>
      </c>
      <c r="C58" s="21">
        <v>1395055</v>
      </c>
      <c r="D58" s="21">
        <v>2161084</v>
      </c>
      <c r="E58" s="21">
        <v>727308</v>
      </c>
      <c r="F58" s="21">
        <v>1520305</v>
      </c>
      <c r="G58" s="21">
        <v>2008159</v>
      </c>
      <c r="H58" s="96">
        <v>890622</v>
      </c>
      <c r="I58" s="96">
        <v>1971574</v>
      </c>
      <c r="J58" s="96">
        <v>2869490</v>
      </c>
      <c r="K58" s="36">
        <v>835382</v>
      </c>
      <c r="L58" s="36">
        <v>1705707</v>
      </c>
      <c r="M58" s="36">
        <v>2246669</v>
      </c>
    </row>
    <row r="59" spans="1:13" ht="15" thickBot="1" x14ac:dyDescent="0.35">
      <c r="A59" s="39" t="s">
        <v>50</v>
      </c>
      <c r="B59" s="17">
        <f>B57/B46</f>
        <v>0.81999930218764172</v>
      </c>
      <c r="C59" s="17">
        <f>C57/B46</f>
        <v>1.0049998255469104</v>
      </c>
      <c r="D59" s="17">
        <f>D57/B46</f>
        <v>1.0149994766407313</v>
      </c>
      <c r="E59" s="17">
        <f>E57/E46</f>
        <v>0.98000035627761151</v>
      </c>
      <c r="F59" s="17">
        <f>F57/E46</f>
        <v>1.0149992874447771</v>
      </c>
      <c r="G59" s="17">
        <f>G57/E46</f>
        <v>1.0249999999999999</v>
      </c>
      <c r="H59" s="94">
        <f>H57/H46</f>
        <v>0.9</v>
      </c>
      <c r="I59" s="94">
        <f>I57/H46</f>
        <v>1</v>
      </c>
      <c r="J59" s="94">
        <f>J57/H46</f>
        <v>1</v>
      </c>
      <c r="K59" s="18">
        <f>K57/K46</f>
        <v>1.0000007698078108</v>
      </c>
      <c r="L59" s="18">
        <f>L57/K46</f>
        <v>1.0000007698078108</v>
      </c>
      <c r="M59" s="18">
        <f>M57/K46</f>
        <v>1.0000007698078108</v>
      </c>
    </row>
    <row r="60" spans="1:13" ht="15" thickBot="1" x14ac:dyDescent="0.35">
      <c r="A60" s="39" t="s">
        <v>35</v>
      </c>
      <c r="B60" s="17">
        <f>B58/B46</f>
        <v>0.94696102717979136</v>
      </c>
      <c r="C60" s="17">
        <f>C58/B46</f>
        <v>2.433716548620076</v>
      </c>
      <c r="D60" s="17">
        <f>D58/B46</f>
        <v>3.7700778060779458</v>
      </c>
      <c r="E60" s="17">
        <f>E58/E46</f>
        <v>1.2956177853783668</v>
      </c>
      <c r="F60" s="17">
        <f>F58/E46</f>
        <v>2.7082531708707425</v>
      </c>
      <c r="G60" s="17">
        <f>G58/E46</f>
        <v>3.5773104603106742</v>
      </c>
      <c r="H60" s="94">
        <f>H58/H46</f>
        <v>1.3933385481852316</v>
      </c>
      <c r="I60" s="94">
        <f>I58/H46</f>
        <v>3.0844399249061327</v>
      </c>
      <c r="J60" s="94">
        <f>J58/H46</f>
        <v>4.4891896120150188</v>
      </c>
      <c r="K60" s="18">
        <f>K58/K46</f>
        <v>1.3124154870815172</v>
      </c>
      <c r="L60" s="18">
        <f>L58/K46</f>
        <v>2.6797276972969897</v>
      </c>
      <c r="M60" s="18">
        <f>M58/K46</f>
        <v>3.5295986625830404</v>
      </c>
    </row>
    <row r="61" spans="1:13" ht="30.6" customHeight="1" thickBot="1" x14ac:dyDescent="0.35">
      <c r="A61" s="43" t="s">
        <v>107</v>
      </c>
      <c r="B61" s="240" t="s">
        <v>144</v>
      </c>
      <c r="C61" s="241"/>
      <c r="D61" s="242"/>
      <c r="E61" s="240" t="s">
        <v>174</v>
      </c>
      <c r="F61" s="241"/>
      <c r="G61" s="242"/>
      <c r="H61" s="289" t="s">
        <v>70</v>
      </c>
      <c r="I61" s="290"/>
      <c r="J61" s="291"/>
      <c r="K61" s="252" t="s">
        <v>71</v>
      </c>
      <c r="L61" s="253"/>
      <c r="M61" s="254"/>
    </row>
    <row r="62" spans="1:13" ht="15" thickBot="1" x14ac:dyDescent="0.35">
      <c r="A62" s="39" t="s">
        <v>65</v>
      </c>
      <c r="B62" s="232">
        <v>2.2499999999999999E-2</v>
      </c>
      <c r="C62" s="233"/>
      <c r="D62" s="234"/>
      <c r="E62" s="232">
        <v>2.52E-2</v>
      </c>
      <c r="F62" s="233"/>
      <c r="G62" s="234"/>
      <c r="H62" s="232">
        <v>2.86E-2</v>
      </c>
      <c r="I62" s="255"/>
      <c r="J62" s="234"/>
      <c r="K62" s="256">
        <v>2.4899999999999999E-2</v>
      </c>
      <c r="L62" s="257"/>
      <c r="M62" s="258"/>
    </row>
  </sheetData>
  <sheetProtection algorithmName="SHA-512" hashValue="OUt0twJxNBxUuW/5xRQpo4qJMd+i8othufQjgQc/t4vGQ9HDAJazJOvsLfl2mucWuF+xqKvcarzU95XY2zmZRg==" saltValue="EYUCqrBnRbMqRy42gRnSBQ==" spinCount="100000" sheet="1" objects="1" scenarios="1"/>
  <mergeCells count="120">
    <mergeCell ref="E31:G31"/>
    <mergeCell ref="E10:G10"/>
    <mergeCell ref="E11:G11"/>
    <mergeCell ref="E12:G12"/>
    <mergeCell ref="E15:G15"/>
    <mergeCell ref="E16:G16"/>
    <mergeCell ref="E62:G62"/>
    <mergeCell ref="E30:G30"/>
    <mergeCell ref="E61:G61"/>
    <mergeCell ref="E47:G47"/>
    <mergeCell ref="E48:G48"/>
    <mergeCell ref="E49:G49"/>
    <mergeCell ref="E50:G50"/>
    <mergeCell ref="E51:G51"/>
    <mergeCell ref="E40:G40"/>
    <mergeCell ref="E41:G41"/>
    <mergeCell ref="E42:G42"/>
    <mergeCell ref="E43:G43"/>
    <mergeCell ref="E46:G46"/>
    <mergeCell ref="K39:M39"/>
    <mergeCell ref="H20:J20"/>
    <mergeCell ref="E39:G39"/>
    <mergeCell ref="A1:M3"/>
    <mergeCell ref="A4:A7"/>
    <mergeCell ref="K8:M8"/>
    <mergeCell ref="H8:J8"/>
    <mergeCell ref="H9:J9"/>
    <mergeCell ref="K9:M9"/>
    <mergeCell ref="B8:D8"/>
    <mergeCell ref="B9:D9"/>
    <mergeCell ref="E8:G8"/>
    <mergeCell ref="E9:G9"/>
    <mergeCell ref="H12:J12"/>
    <mergeCell ref="K12:M12"/>
    <mergeCell ref="H10:J10"/>
    <mergeCell ref="H11:J11"/>
    <mergeCell ref="K19:M19"/>
    <mergeCell ref="K17:M17"/>
    <mergeCell ref="K16:M16"/>
    <mergeCell ref="E17:G17"/>
    <mergeCell ref="E18:G18"/>
    <mergeCell ref="E19:G19"/>
    <mergeCell ref="E20:G20"/>
    <mergeCell ref="K11:M11"/>
    <mergeCell ref="K10:M10"/>
    <mergeCell ref="H16:J16"/>
    <mergeCell ref="H14:J14"/>
    <mergeCell ref="H15:J15"/>
    <mergeCell ref="H17:J17"/>
    <mergeCell ref="K13:M13"/>
    <mergeCell ref="H13:J13"/>
    <mergeCell ref="K20:M20"/>
    <mergeCell ref="H62:J62"/>
    <mergeCell ref="K62:M62"/>
    <mergeCell ref="H61:J61"/>
    <mergeCell ref="K61:M61"/>
    <mergeCell ref="H30:J30"/>
    <mergeCell ref="K30:M30"/>
    <mergeCell ref="H31:J31"/>
    <mergeCell ref="K31:M31"/>
    <mergeCell ref="H40:J40"/>
    <mergeCell ref="K40:M40"/>
    <mergeCell ref="H41:J41"/>
    <mergeCell ref="K41:M41"/>
    <mergeCell ref="H42:J42"/>
    <mergeCell ref="K42:M42"/>
    <mergeCell ref="H50:J50"/>
    <mergeCell ref="K50:M50"/>
    <mergeCell ref="H51:J51"/>
    <mergeCell ref="K51:M51"/>
    <mergeCell ref="H49:J49"/>
    <mergeCell ref="H47:J47"/>
    <mergeCell ref="K47:M47"/>
    <mergeCell ref="H48:J48"/>
    <mergeCell ref="K48:M48"/>
    <mergeCell ref="K44:M44"/>
    <mergeCell ref="K49:M49"/>
    <mergeCell ref="B14:D14"/>
    <mergeCell ref="B15:D15"/>
    <mergeCell ref="B16:D16"/>
    <mergeCell ref="B17:D17"/>
    <mergeCell ref="B18:D18"/>
    <mergeCell ref="B39:D39"/>
    <mergeCell ref="B49:D49"/>
    <mergeCell ref="B50:D50"/>
    <mergeCell ref="H43:J43"/>
    <mergeCell ref="K43:M43"/>
    <mergeCell ref="H44:J44"/>
    <mergeCell ref="H18:J18"/>
    <mergeCell ref="K18:M18"/>
    <mergeCell ref="H45:J45"/>
    <mergeCell ref="K45:M45"/>
    <mergeCell ref="H46:J46"/>
    <mergeCell ref="K46:M46"/>
    <mergeCell ref="K15:M15"/>
    <mergeCell ref="K14:M14"/>
    <mergeCell ref="H19:J19"/>
    <mergeCell ref="A32:M34"/>
    <mergeCell ref="A35:A38"/>
    <mergeCell ref="H39:J39"/>
    <mergeCell ref="B51:D51"/>
    <mergeCell ref="B40:D40"/>
    <mergeCell ref="B41:D41"/>
    <mergeCell ref="B42:D42"/>
    <mergeCell ref="B10:D10"/>
    <mergeCell ref="B11:D11"/>
    <mergeCell ref="B12:D12"/>
    <mergeCell ref="B13:D13"/>
    <mergeCell ref="B62:D62"/>
    <mergeCell ref="B61:D61"/>
    <mergeCell ref="B44:D44"/>
    <mergeCell ref="B45:D45"/>
    <mergeCell ref="B46:D46"/>
    <mergeCell ref="B47:D47"/>
    <mergeCell ref="B48:D48"/>
    <mergeCell ref="B43:D43"/>
    <mergeCell ref="B19:D19"/>
    <mergeCell ref="B20:D20"/>
    <mergeCell ref="B30:D30"/>
    <mergeCell ref="B31:D31"/>
  </mergeCells>
  <conditionalFormatting sqref="B24:B25 H24:H25 K24:K25 E24:E25">
    <cfRule type="top10" dxfId="186" priority="222" rank="1"/>
  </conditionalFormatting>
  <conditionalFormatting sqref="B28 E28 H28 K28">
    <cfRule type="top10" dxfId="185" priority="8" rank="1"/>
  </conditionalFormatting>
  <conditionalFormatting sqref="B29 E29 H29 K29">
    <cfRule type="top10" dxfId="184" priority="26" rank="1"/>
  </conditionalFormatting>
  <conditionalFormatting sqref="B29 H29 K29">
    <cfRule type="top10" dxfId="183" priority="23" rank="1"/>
  </conditionalFormatting>
  <conditionalFormatting sqref="B55 E55 H55 K55">
    <cfRule type="top10" dxfId="182" priority="5" rank="1"/>
  </conditionalFormatting>
  <conditionalFormatting sqref="B56 E56 H56 K56">
    <cfRule type="top10" dxfId="181" priority="20" rank="1"/>
  </conditionalFormatting>
  <conditionalFormatting sqref="B59 H59 K59 E59">
    <cfRule type="top10" dxfId="180" priority="3" rank="1"/>
  </conditionalFormatting>
  <conditionalFormatting sqref="B60 E60 H60 K60">
    <cfRule type="top10" dxfId="179" priority="14" rank="1"/>
  </conditionalFormatting>
  <conditionalFormatting sqref="B60 H60 K60">
    <cfRule type="top10" dxfId="178" priority="11" rank="1"/>
  </conditionalFormatting>
  <conditionalFormatting sqref="B31:E31 H31:M31">
    <cfRule type="top10" dxfId="177" priority="247" rank="1"/>
  </conditionalFormatting>
  <conditionalFormatting sqref="B20:M20">
    <cfRule type="top10" dxfId="176" priority="246" rank="1"/>
  </conditionalFormatting>
  <conditionalFormatting sqref="B62:M62">
    <cfRule type="top10" dxfId="175" priority="248" rank="1"/>
  </conditionalFormatting>
  <conditionalFormatting sqref="C24 F24 I24 L24">
    <cfRule type="top10" dxfId="174" priority="10" rank="1"/>
  </conditionalFormatting>
  <conditionalFormatting sqref="C25 F25 I25 L25">
    <cfRule type="top10" dxfId="173" priority="249" rank="1"/>
  </conditionalFormatting>
  <conditionalFormatting sqref="C28 F28 I28 L28">
    <cfRule type="top10" dxfId="172" priority="7" rank="1"/>
  </conditionalFormatting>
  <conditionalFormatting sqref="C29 F29 I29 L29">
    <cfRule type="top10" dxfId="171" priority="27" rank="1"/>
  </conditionalFormatting>
  <conditionalFormatting sqref="C29 I29 L29 F29">
    <cfRule type="top10" dxfId="170" priority="24" rank="1"/>
  </conditionalFormatting>
  <conditionalFormatting sqref="C55 F55 I55 L55">
    <cfRule type="top10" dxfId="169" priority="4" rank="1"/>
  </conditionalFormatting>
  <conditionalFormatting sqref="C56 F56 I56 L56">
    <cfRule type="top10" dxfId="168" priority="21" rank="1"/>
  </conditionalFormatting>
  <conditionalFormatting sqref="C56 I56 L56 F56">
    <cfRule type="top10" dxfId="167" priority="18" rank="1"/>
  </conditionalFormatting>
  <conditionalFormatting sqref="C59 F59 I59 L59">
    <cfRule type="top10" dxfId="166" priority="2" rank="1"/>
  </conditionalFormatting>
  <conditionalFormatting sqref="C60 F60 I60 L60">
    <cfRule type="top10" dxfId="165" priority="15" rank="1"/>
  </conditionalFormatting>
  <conditionalFormatting sqref="C60 I60 L60 F60">
    <cfRule type="top10" dxfId="164" priority="12" rank="1"/>
  </conditionalFormatting>
  <conditionalFormatting sqref="D24 G24 J24 M24">
    <cfRule type="top10" dxfId="163" priority="273" rank="1"/>
  </conditionalFormatting>
  <conditionalFormatting sqref="D25 G25 J25 M25">
    <cfRule type="top10" dxfId="162" priority="9" rank="1"/>
  </conditionalFormatting>
  <conditionalFormatting sqref="D28 J28 M28 G28">
    <cfRule type="top10" dxfId="161" priority="6" rank="1"/>
  </conditionalFormatting>
  <conditionalFormatting sqref="D29 G29 J29 M29">
    <cfRule type="top10" dxfId="160" priority="28" rank="1"/>
  </conditionalFormatting>
  <conditionalFormatting sqref="D29 J29 M29 G29">
    <cfRule type="top10" dxfId="159" priority="25" rank="1"/>
  </conditionalFormatting>
  <conditionalFormatting sqref="D55 G55 J55 M55">
    <cfRule type="top10" dxfId="158" priority="22" rank="1"/>
  </conditionalFormatting>
  <conditionalFormatting sqref="D56 G56 J56 M56">
    <cfRule type="top10" dxfId="157" priority="19" rank="1"/>
  </conditionalFormatting>
  <conditionalFormatting sqref="D59 J59 M59 G59">
    <cfRule type="top10" dxfId="156" priority="1" rank="1"/>
  </conditionalFormatting>
  <conditionalFormatting sqref="D60 G60 J60 M60">
    <cfRule type="top10" dxfId="155" priority="16" rank="1"/>
  </conditionalFormatting>
  <conditionalFormatting sqref="D60 J60 M60 G60">
    <cfRule type="top10" dxfId="154" priority="13" rank="1"/>
  </conditionalFormatting>
  <conditionalFormatting sqref="E51:G51">
    <cfRule type="top10" dxfId="153" priority="37" rank="1"/>
  </conditionalFormatting>
  <printOptions horizontalCentered="1" verticalCentered="1"/>
  <pageMargins left="0" right="0" top="0" bottom="0" header="0" footer="0"/>
  <pageSetup paperSize="9" scale="57" orientation="landscape" r:id="rId1"/>
  <headerFooter>
    <oddFooter>&amp;L_x000D_&amp;1#&amp;"Calibri"&amp;8&amp;K008000 Public</oddFooter>
  </headerFooter>
  <ignoredErrors>
    <ignoredError sqref="N25:N26 N27:N29"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Cover Page</vt:lpstr>
      <vt:lpstr>Disclaimers</vt:lpstr>
      <vt:lpstr>Summary</vt:lpstr>
      <vt:lpstr>Non-PIAS providers plans</vt:lpstr>
      <vt:lpstr>Product Features</vt:lpstr>
      <vt:lpstr>Residency Code, Classification</vt:lpstr>
      <vt:lpstr>Age30 MPC$3M</vt:lpstr>
      <vt:lpstr>(CTP 3pay) Age30 MPC$3M</vt:lpstr>
      <vt:lpstr>Age40 MPC$3M</vt:lpstr>
      <vt:lpstr>(CTP 3pay) Age40 MPC$3M</vt:lpstr>
      <vt:lpstr>Age50 MPC$3M</vt:lpstr>
      <vt:lpstr>(CTP 3pay) Age50 MPC$3M</vt:lpstr>
      <vt:lpstr>(USD) Age30 MPC$3M</vt:lpstr>
      <vt:lpstr>(USD) Age40 MPC$3M</vt:lpstr>
      <vt:lpstr>(USD) Age50 MPC$3M</vt:lpstr>
      <vt:lpstr>'Product Features'!Print_Area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Cristtin TEOW Pei Ying</dc:creator>
  <cp:lastModifiedBy>Yong Shun Lee</cp:lastModifiedBy>
  <cp:lastPrinted>2022-04-08T06:41:12Z</cp:lastPrinted>
  <dcterms:created xsi:type="dcterms:W3CDTF">2017-09-11T02:37:52Z</dcterms:created>
  <dcterms:modified xsi:type="dcterms:W3CDTF">2024-12-06T06:40:12Z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a87217-e18b-48bf-bfe7-1a308ae7f806_Enabled">
    <vt:lpwstr>true</vt:lpwstr>
  </property>
  <property fmtid="{D5CDD505-2E9C-101B-9397-08002B2CF9AE}" pid="3" name="MSIP_Label_65a87217-e18b-48bf-bfe7-1a308ae7f806_SetDate">
    <vt:lpwstr>2022-04-01T03:03:52Z</vt:lpwstr>
  </property>
  <property fmtid="{D5CDD505-2E9C-101B-9397-08002B2CF9AE}" pid="4" name="MSIP_Label_65a87217-e18b-48bf-bfe7-1a308ae7f806_Method">
    <vt:lpwstr>Privileged</vt:lpwstr>
  </property>
  <property fmtid="{D5CDD505-2E9C-101B-9397-08002B2CF9AE}" pid="5" name="MSIP_Label_65a87217-e18b-48bf-bfe7-1a308ae7f806_Name">
    <vt:lpwstr>Aviva Singlife Public</vt:lpwstr>
  </property>
  <property fmtid="{D5CDD505-2E9C-101B-9397-08002B2CF9AE}" pid="6" name="MSIP_Label_65a87217-e18b-48bf-bfe7-1a308ae7f806_SiteId">
    <vt:lpwstr>ff2a83c7-ec1d-4cc7-8bbe-6c529a23f41a</vt:lpwstr>
  </property>
  <property fmtid="{D5CDD505-2E9C-101B-9397-08002B2CF9AE}" pid="7" name="MSIP_Label_65a87217-e18b-48bf-bfe7-1a308ae7f806_ActionId">
    <vt:lpwstr>4318a79e-e3d4-4d0a-af61-0cbfc520180c</vt:lpwstr>
  </property>
  <property fmtid="{D5CDD505-2E9C-101B-9397-08002B2CF9AE}" pid="8" name="MSIP_Label_65a87217-e18b-48bf-bfe7-1a308ae7f806_ContentBits">
    <vt:lpwstr>2</vt:lpwstr>
  </property>
</Properties>
</file>