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50" yWindow="375" windowWidth="20700" windowHeight="8340" firstSheet="1" activeTab="16"/>
  </bookViews>
  <sheets>
    <sheet name="WeatherStation" sheetId="1" r:id="rId1"/>
    <sheet name="Лист2" sheetId="2" r:id="rId2"/>
    <sheet name="costs" sheetId="6" r:id="rId3"/>
    <sheet name="mlx" sheetId="3" r:id="rId4"/>
    <sheet name="colours" sheetId="7" r:id="rId5"/>
    <sheet name="pins" sheetId="4" r:id="rId6"/>
    <sheet name="pins v7" sheetId="12" r:id="rId7"/>
    <sheet name="colours v7" sheetId="11" r:id="rId8"/>
    <sheet name="colours v8" sheetId="13" r:id="rId9"/>
    <sheet name="colours v9" sheetId="15" r:id="rId10"/>
    <sheet name="colours v9.1" sheetId="16" r:id="rId11"/>
    <sheet name="pins v8" sheetId="14" r:id="rId12"/>
    <sheet name="dew" sheetId="5" r:id="rId13"/>
    <sheet name="ds" sheetId="8" r:id="rId14"/>
    <sheet name="wetsensor" sheetId="9" r:id="rId15"/>
    <sheet name="raingauge" sheetId="10" r:id="rId16"/>
    <sheet name="windspeed" sheetId="17" r:id="rId17"/>
  </sheets>
  <calcPr calcId="145621"/>
</workbook>
</file>

<file path=xl/calcChain.xml><?xml version="1.0" encoding="utf-8"?>
<calcChain xmlns="http://schemas.openxmlformats.org/spreadsheetml/2006/main">
  <c r="C53" i="10" l="1"/>
  <c r="C52" i="10"/>
  <c r="C51" i="10"/>
  <c r="C50" i="10"/>
  <c r="B45" i="10" l="1"/>
  <c r="B40" i="10" l="1"/>
  <c r="D38" i="10"/>
  <c r="D37" i="10"/>
  <c r="H30" i="10"/>
  <c r="H29" i="10"/>
  <c r="H28" i="10"/>
  <c r="B12" i="6" l="1"/>
  <c r="E20" i="5" l="1"/>
  <c r="B16" i="5"/>
  <c r="B26" i="5" s="1"/>
  <c r="C16" i="5"/>
  <c r="D16" i="5"/>
  <c r="E16" i="5"/>
  <c r="E26" i="5" s="1"/>
  <c r="F16" i="5"/>
  <c r="F26" i="5" s="1"/>
  <c r="G16" i="5"/>
  <c r="G26" i="5" s="1"/>
  <c r="H16" i="5"/>
  <c r="I16" i="5"/>
  <c r="I26" i="5" s="1"/>
  <c r="J16" i="5"/>
  <c r="K16" i="5"/>
  <c r="K26" i="5" s="1"/>
  <c r="B15" i="5"/>
  <c r="B25" i="5" s="1"/>
  <c r="C15" i="5"/>
  <c r="D15" i="5"/>
  <c r="D25" i="5" s="1"/>
  <c r="E15" i="5"/>
  <c r="E25" i="5" s="1"/>
  <c r="F15" i="5"/>
  <c r="F25" i="5" s="1"/>
  <c r="G15" i="5"/>
  <c r="H15" i="5"/>
  <c r="H25" i="5" s="1"/>
  <c r="I15" i="5"/>
  <c r="I25" i="5" s="1"/>
  <c r="J15" i="5"/>
  <c r="J25" i="5" s="1"/>
  <c r="K15" i="5"/>
  <c r="J26" i="5"/>
  <c r="H26" i="5"/>
  <c r="D26" i="5"/>
  <c r="C26" i="5"/>
  <c r="K25" i="5"/>
  <c r="G25" i="5"/>
  <c r="C25" i="5"/>
  <c r="A26" i="5"/>
  <c r="A25" i="5"/>
  <c r="K14" i="5"/>
  <c r="J14" i="5"/>
  <c r="J24" i="5" s="1"/>
  <c r="I14" i="5"/>
  <c r="H14" i="5"/>
  <c r="H24" i="5" s="1"/>
  <c r="G14" i="5"/>
  <c r="F14" i="5"/>
  <c r="E14" i="5"/>
  <c r="D14" i="5"/>
  <c r="D24" i="5" s="1"/>
  <c r="C14" i="5"/>
  <c r="C24" i="5" s="1"/>
  <c r="B14" i="5"/>
  <c r="K13" i="5"/>
  <c r="K23" i="5" s="1"/>
  <c r="J13" i="5"/>
  <c r="I13" i="5"/>
  <c r="I23" i="5" s="1"/>
  <c r="H13" i="5"/>
  <c r="G13" i="5"/>
  <c r="F13" i="5"/>
  <c r="E13" i="5"/>
  <c r="E23" i="5" s="1"/>
  <c r="D13" i="5"/>
  <c r="C13" i="5"/>
  <c r="B13" i="5"/>
  <c r="K12" i="5"/>
  <c r="K22" i="5" s="1"/>
  <c r="J12" i="5"/>
  <c r="I12" i="5"/>
  <c r="H12" i="5"/>
  <c r="G12" i="5"/>
  <c r="G22" i="5" s="1"/>
  <c r="F12" i="5"/>
  <c r="E12" i="5"/>
  <c r="E22" i="5" s="1"/>
  <c r="D12" i="5"/>
  <c r="C12" i="5"/>
  <c r="C22" i="5" s="1"/>
  <c r="B12" i="5"/>
  <c r="K11" i="5"/>
  <c r="J11" i="5"/>
  <c r="J21" i="5" s="1"/>
  <c r="I11" i="5"/>
  <c r="I21" i="5" s="1"/>
  <c r="H11" i="5"/>
  <c r="G11" i="5"/>
  <c r="F11" i="5"/>
  <c r="F21" i="5" s="1"/>
  <c r="E11" i="5"/>
  <c r="E21" i="5" s="1"/>
  <c r="D11" i="5"/>
  <c r="C11" i="5"/>
  <c r="C21" i="5" s="1"/>
  <c r="B11" i="5"/>
  <c r="B21" i="5" s="1"/>
  <c r="K24" i="5"/>
  <c r="I24" i="5"/>
  <c r="G24" i="5"/>
  <c r="F24" i="5"/>
  <c r="E24" i="5"/>
  <c r="B24" i="5"/>
  <c r="J23" i="5"/>
  <c r="H23" i="5"/>
  <c r="G23" i="5"/>
  <c r="F23" i="5"/>
  <c r="D23" i="5"/>
  <c r="C23" i="5"/>
  <c r="B23" i="5"/>
  <c r="J22" i="5"/>
  <c r="I22" i="5"/>
  <c r="H22" i="5"/>
  <c r="F22" i="5"/>
  <c r="D22" i="5"/>
  <c r="B22" i="5"/>
  <c r="K21" i="5"/>
  <c r="H21" i="5"/>
  <c r="G21" i="5"/>
  <c r="D21" i="5"/>
  <c r="C20" i="5"/>
  <c r="D20" i="5"/>
  <c r="F20" i="5"/>
  <c r="G20" i="5"/>
  <c r="H20" i="5"/>
  <c r="I20" i="5"/>
  <c r="J20" i="5"/>
  <c r="K20" i="5"/>
  <c r="A24" i="5"/>
  <c r="A22" i="5"/>
  <c r="A23" i="5"/>
  <c r="A21" i="5"/>
  <c r="B20" i="5"/>
  <c r="B6" i="5"/>
  <c r="B7" i="5" s="1"/>
  <c r="L16" i="1" l="1"/>
  <c r="L9" i="1"/>
  <c r="L4" i="1"/>
  <c r="O31" i="1"/>
  <c r="N31" i="1"/>
  <c r="M31" i="1"/>
  <c r="F31" i="2"/>
  <c r="G31" i="2" s="1"/>
  <c r="E33" i="2"/>
  <c r="F32" i="2" s="1"/>
  <c r="G32" i="2" s="1"/>
  <c r="L31" i="1" l="1"/>
  <c r="L32" i="1" s="1"/>
  <c r="G24" i="2"/>
  <c r="E27" i="2"/>
  <c r="E28" i="2"/>
  <c r="F23" i="2" l="1"/>
  <c r="G23" i="2" s="1"/>
  <c r="F26" i="2"/>
  <c r="G26" i="2" s="1"/>
  <c r="F25" i="2"/>
  <c r="G25" i="2" s="1"/>
  <c r="H18" i="1"/>
  <c r="E18" i="1"/>
  <c r="B18" i="1"/>
  <c r="B23" i="1" s="1"/>
</calcChain>
</file>

<file path=xl/sharedStrings.xml><?xml version="1.0" encoding="utf-8"?>
<sst xmlns="http://schemas.openxmlformats.org/spreadsheetml/2006/main" count="1159" uniqueCount="332">
  <si>
    <t>Arduino Uno</t>
  </si>
  <si>
    <t>Ethernet Shield</t>
  </si>
  <si>
    <t>Корпус</t>
  </si>
  <si>
    <t>Прочее</t>
  </si>
  <si>
    <t>Барометр</t>
  </si>
  <si>
    <t>Влажность</t>
  </si>
  <si>
    <t>Направление ветра</t>
  </si>
  <si>
    <t>Скорость ветра</t>
  </si>
  <si>
    <t>Lightsensor</t>
  </si>
  <si>
    <t>http://www.inspeed.com/anemometers/Vortex_Wind_Sensor.asp</t>
  </si>
  <si>
    <t>http://www.inspeed.com/wind_speed_direction/Vane.asp</t>
  </si>
  <si>
    <t>http://www.elechouse.com/</t>
  </si>
  <si>
    <t>IR термо</t>
  </si>
  <si>
    <t>analog</t>
  </si>
  <si>
    <t>Eth w SD</t>
  </si>
  <si>
    <t>Sensor Shield</t>
  </si>
  <si>
    <t>v6</t>
  </si>
  <si>
    <t>BMP085 (i2c)</t>
  </si>
  <si>
    <t>SHT10 (i2c)</t>
  </si>
  <si>
    <t>(I2C) BH1750FVI Digital Light Sensor Module</t>
  </si>
  <si>
    <t>(i2c) TMP006</t>
  </si>
  <si>
    <t>dx</t>
  </si>
  <si>
    <t>DHT22 (dig)</t>
  </si>
  <si>
    <t>Ethernet Shield with Wiznet W5100 Ethernet Chip / TF Slot</t>
  </si>
  <si>
    <t>v4</t>
  </si>
  <si>
    <t>BH1750FVI</t>
  </si>
  <si>
    <t>-</t>
  </si>
  <si>
    <t>hum</t>
  </si>
  <si>
    <t xml:space="preserve"> </t>
  </si>
  <si>
    <t>ebay haruyr_kb</t>
  </si>
  <si>
    <t>8 Relay Arduino</t>
  </si>
  <si>
    <t>Breadboard mini 5x</t>
  </si>
  <si>
    <t>LCD 1602 w Keyb</t>
  </si>
  <si>
    <t xml:space="preserve">BH1750FVI Digital Light Sensor Module </t>
  </si>
  <si>
    <t>BMP085</t>
  </si>
  <si>
    <t>LCD 20x4</t>
  </si>
  <si>
    <t>2 realay Adruino</t>
  </si>
  <si>
    <t>8 relay</t>
  </si>
  <si>
    <t>Sensor Shield V4</t>
  </si>
  <si>
    <t>RT clock DS1307</t>
  </si>
  <si>
    <t>MLX90614</t>
  </si>
  <si>
    <t>Freescale MPL115A2 Pressure &amp; Temperature Sensor Breakout I2C</t>
  </si>
  <si>
    <t>PCA9555D 16 Bit I/O Expander</t>
  </si>
  <si>
    <t>tommydvp</t>
  </si>
  <si>
    <t>DHT11</t>
  </si>
  <si>
    <t>RT clock ds1307</t>
  </si>
  <si>
    <t>FACT</t>
  </si>
  <si>
    <t>domko</t>
  </si>
  <si>
    <t>ds18b20</t>
  </si>
  <si>
    <t>blackboxstudio</t>
  </si>
  <si>
    <t>tmp006</t>
  </si>
  <si>
    <t>4pin F-F</t>
  </si>
  <si>
    <t>2 Relay Arduino</t>
  </si>
  <si>
    <t>8 relay USB</t>
  </si>
  <si>
    <t>ship</t>
  </si>
  <si>
    <t>full</t>
  </si>
  <si>
    <t>TMP006 IR</t>
  </si>
  <si>
    <t>dx.com</t>
  </si>
  <si>
    <t>Breadboard's</t>
  </si>
  <si>
    <t>F-F jumper</t>
  </si>
  <si>
    <t>M-M jumper</t>
  </si>
  <si>
    <t>Eth-Shield</t>
  </si>
  <si>
    <t>Breadboard 840</t>
  </si>
  <si>
    <t>Arduino UNO</t>
  </si>
  <si>
    <t>M-M hard jumper</t>
  </si>
  <si>
    <t>DHT22</t>
  </si>
  <si>
    <t>Breadboard med</t>
  </si>
  <si>
    <t>8 relay Arduino</t>
  </si>
  <si>
    <t>DS18b20 x2</t>
  </si>
  <si>
    <t>MLX90614ESF-AAA-000-TU-ND</t>
  </si>
  <si>
    <t>P/N</t>
  </si>
  <si>
    <t>E</t>
  </si>
  <si>
    <t xml:space="preserve"> -40 .. 85</t>
  </si>
  <si>
    <t>SF</t>
  </si>
  <si>
    <t>A</t>
  </si>
  <si>
    <t>5V</t>
  </si>
  <si>
    <t>single zone</t>
  </si>
  <si>
    <t>TU</t>
  </si>
  <si>
    <t>000</t>
  </si>
  <si>
    <t>1 - SCL</t>
  </si>
  <si>
    <t>2 - SDA</t>
  </si>
  <si>
    <t>3 - VDD</t>
  </si>
  <si>
    <t>4 - VSS</t>
  </si>
  <si>
    <t>bottom view</t>
  </si>
  <si>
    <t>SDA is on analog input pin 4, and SCL is on analog pin 5</t>
  </si>
  <si>
    <t>Ethernet shield</t>
  </si>
  <si>
    <t>D13</t>
  </si>
  <si>
    <t>D12</t>
  </si>
  <si>
    <t>D11</t>
  </si>
  <si>
    <t>D10</t>
  </si>
  <si>
    <t>SDA</t>
  </si>
  <si>
    <t>D4</t>
  </si>
  <si>
    <t>SDL</t>
  </si>
  <si>
    <t>D5</t>
  </si>
  <si>
    <t>D9</t>
  </si>
  <si>
    <t>D8</t>
  </si>
  <si>
    <t>D7</t>
  </si>
  <si>
    <t>D6</t>
  </si>
  <si>
    <t>D3</t>
  </si>
  <si>
    <t>D2</t>
  </si>
  <si>
    <t>D1</t>
  </si>
  <si>
    <t>D0</t>
  </si>
  <si>
    <t>RX</t>
  </si>
  <si>
    <t>TX</t>
  </si>
  <si>
    <t>PWM</t>
  </si>
  <si>
    <t>A0</t>
  </si>
  <si>
    <t>A1</t>
  </si>
  <si>
    <t>A2</t>
  </si>
  <si>
    <t>A3</t>
  </si>
  <si>
    <t>A4</t>
  </si>
  <si>
    <t>A5</t>
  </si>
  <si>
    <t>Select SD</t>
  </si>
  <si>
    <t>Select Ether</t>
  </si>
  <si>
    <t>I2C</t>
  </si>
  <si>
    <t>Tdp</t>
  </si>
  <si>
    <t>c</t>
  </si>
  <si>
    <t>a</t>
  </si>
  <si>
    <t>b</t>
  </si>
  <si>
    <t>g</t>
  </si>
  <si>
    <t>T\RH</t>
  </si>
  <si>
    <t>gamma</t>
  </si>
  <si>
    <t>Tdew</t>
  </si>
  <si>
    <t>blackbox</t>
  </si>
  <si>
    <t>chip_partner</t>
  </si>
  <si>
    <t>Capacitors 10pf-105 21x10</t>
  </si>
  <si>
    <t>Current sensor 30A</t>
  </si>
  <si>
    <t>RF 315MHz transmitter</t>
  </si>
  <si>
    <t xml:space="preserve">Slot-type Optocoupler Module </t>
  </si>
  <si>
    <t>LED Pannel Voltage meter 3.3-30V</t>
  </si>
  <si>
    <t>5V 1 Channel Relay Module Shield</t>
  </si>
  <si>
    <t>2 x DS18B20</t>
  </si>
  <si>
    <t>IIC/I2C/TWI 1602 Serial LCD Module Display for Arduino</t>
  </si>
  <si>
    <t>3x Current sensor 5A</t>
  </si>
  <si>
    <t>Stepper motor ULN2003</t>
  </si>
  <si>
    <t>resistors</t>
  </si>
  <si>
    <t>2K pots 10pcs</t>
  </si>
  <si>
    <t>1M pots 10pcs</t>
  </si>
  <si>
    <t xml:space="preserve">Hall Element Switch For Arduino Magnetic Detect </t>
  </si>
  <si>
    <t>50K pots 10pcs</t>
  </si>
  <si>
    <t>DS1307 RealTimeClock</t>
  </si>
  <si>
    <t>Soil hygrometer</t>
  </si>
  <si>
    <t>LCD1602 keyboard shield</t>
  </si>
  <si>
    <t>Arduino UNO R3</t>
  </si>
  <si>
    <t>Ethernet shield for Arduino</t>
  </si>
  <si>
    <t>Breadboard</t>
  </si>
  <si>
    <t>MLX90614ESF-AAA-000</t>
  </si>
  <si>
    <t>15 датчик + 15 доставка</t>
  </si>
  <si>
    <t>Стоимость</t>
  </si>
  <si>
    <t>Примечания</t>
  </si>
  <si>
    <t>Rain sensor</t>
  </si>
  <si>
    <t xml:space="preserve">2x NRF24L01+ 2.4GHz </t>
  </si>
  <si>
    <t>5-3v I2X</t>
  </si>
  <si>
    <t>AD/DA converter</t>
  </si>
  <si>
    <t>20A current sensor</t>
  </si>
  <si>
    <t>5A current sensor</t>
  </si>
  <si>
    <t>Wireless bluetooth</t>
  </si>
  <si>
    <t>Wireless bluetooth HC-05</t>
  </si>
  <si>
    <t>DHT22 pure</t>
  </si>
  <si>
    <t>Funduino MEGA2560</t>
  </si>
  <si>
    <t>pins male</t>
  </si>
  <si>
    <t>V20D voltage meter (0-100) 0.36"</t>
  </si>
  <si>
    <t>V20D voltage meter (2,5-30) 0.56"</t>
  </si>
  <si>
    <t>Active buzzer</t>
  </si>
  <si>
    <t>Dupon wires, resistors</t>
  </si>
  <si>
    <t>DHT22 board</t>
  </si>
  <si>
    <t>BH1750 board</t>
  </si>
  <si>
    <t>BMP085 board</t>
  </si>
  <si>
    <t>Rain sensor board</t>
  </si>
  <si>
    <t>DS18B20</t>
  </si>
  <si>
    <t>2 штуки</t>
  </si>
  <si>
    <t>ж</t>
  </si>
  <si>
    <t>сер</t>
  </si>
  <si>
    <t>желт</t>
  </si>
  <si>
    <t>dht22</t>
  </si>
  <si>
    <t>digital pin 2</t>
  </si>
  <si>
    <t>bmp085</t>
  </si>
  <si>
    <t>син</t>
  </si>
  <si>
    <t>кр</t>
  </si>
  <si>
    <t>зел</t>
  </si>
  <si>
    <t>бел</t>
  </si>
  <si>
    <t>кор</t>
  </si>
  <si>
    <t>sda</t>
  </si>
  <si>
    <t>sdl</t>
  </si>
  <si>
    <t>3,3v</t>
  </si>
  <si>
    <t>grnd</t>
  </si>
  <si>
    <t>bh1750</t>
  </si>
  <si>
    <t>черн</t>
  </si>
  <si>
    <t>gnd</t>
  </si>
  <si>
    <t>mlx</t>
  </si>
  <si>
    <t>ор</t>
  </si>
  <si>
    <t>1-wire</t>
  </si>
  <si>
    <t>28 6D A3 68 4 0 0 F8</t>
  </si>
  <si>
    <t>pure</t>
  </si>
  <si>
    <t>жел</t>
  </si>
  <si>
    <t>vdd</t>
  </si>
  <si>
    <t>dss</t>
  </si>
  <si>
    <t>ROM = 28 B D 35 3 0 0 27</t>
  </si>
  <si>
    <t>ближн</t>
  </si>
  <si>
    <t>дальн</t>
  </si>
  <si>
    <t xml:space="preserve">ROM = 28 A7 30 35 3 0 0 6E
</t>
  </si>
  <si>
    <t>28A730350300006E</t>
  </si>
  <si>
    <t>280B0D3503000027</t>
  </si>
  <si>
    <t>dev 0</t>
  </si>
  <si>
    <t>dev 1</t>
  </si>
  <si>
    <t>оранж</t>
  </si>
  <si>
    <t>красн</t>
  </si>
  <si>
    <t xml:space="preserve"> (5V)</t>
  </si>
  <si>
    <t>digital pin 3</t>
  </si>
  <si>
    <t>VDD</t>
  </si>
  <si>
    <t>GND</t>
  </si>
  <si>
    <t>DO</t>
  </si>
  <si>
    <t>AO</t>
  </si>
  <si>
    <t>+</t>
  </si>
  <si>
    <t>analog read</t>
  </si>
  <si>
    <t xml:space="preserve">Пусто - </t>
  </si>
  <si>
    <t>1022..1023</t>
  </si>
  <si>
    <t>digital read</t>
  </si>
  <si>
    <t>Мокро - до 100, но вначале даже 600</t>
  </si>
  <si>
    <t>1 - сухо, 0 - мокро (горит красная лампа); регулируется потенциометром на плате</t>
  </si>
  <si>
    <t>`</t>
  </si>
  <si>
    <t>wetsensor</t>
  </si>
  <si>
    <t>фиолет</t>
  </si>
  <si>
    <t>DigO</t>
  </si>
  <si>
    <t>AnalogO</t>
  </si>
  <si>
    <t>analog pin 3</t>
  </si>
  <si>
    <t>Wet digital</t>
  </si>
  <si>
    <t>Wet analog</t>
  </si>
  <si>
    <t>5V (B - 3V)</t>
  </si>
  <si>
    <t>standart package (C - 35гр, F - 10гр, H - 12гр, I -5гр)</t>
  </si>
  <si>
    <t>DHT22_ext</t>
  </si>
  <si>
    <t>dht22_2</t>
  </si>
  <si>
    <t>коричневый</t>
  </si>
  <si>
    <t>зеленый</t>
  </si>
  <si>
    <t>серый</t>
  </si>
  <si>
    <t>фиолетовый</t>
  </si>
  <si>
    <t>синий</t>
  </si>
  <si>
    <t>sig</t>
  </si>
  <si>
    <t>null</t>
  </si>
  <si>
    <t>белый</t>
  </si>
  <si>
    <t>черный</t>
  </si>
  <si>
    <t>корич</t>
  </si>
  <si>
    <t>черный + изол</t>
  </si>
  <si>
    <t>желтый</t>
  </si>
  <si>
    <t>Провод</t>
  </si>
  <si>
    <t>тройник</t>
  </si>
  <si>
    <t>прямой</t>
  </si>
  <si>
    <t>красный</t>
  </si>
  <si>
    <t>выводы из платы</t>
  </si>
  <si>
    <t>Припаяные клеммы</t>
  </si>
  <si>
    <t>провод с клеммами</t>
  </si>
  <si>
    <t>проводки к тройнику</t>
  </si>
  <si>
    <t>digital pin 9</t>
  </si>
  <si>
    <t>P1</t>
  </si>
  <si>
    <t>P2</t>
  </si>
  <si>
    <t>NC</t>
  </si>
  <si>
    <t>NO</t>
  </si>
  <si>
    <t>COM</t>
  </si>
  <si>
    <t>white</t>
  </si>
  <si>
    <t>black</t>
  </si>
  <si>
    <t>green</t>
  </si>
  <si>
    <t>yellow</t>
  </si>
  <si>
    <t>J2 - 1 GND</t>
  </si>
  <si>
    <t>J2 - 2 + 5V</t>
  </si>
  <si>
    <t xml:space="preserve">J2 - 3 SW4 </t>
  </si>
  <si>
    <t>J2 - 4 SW1</t>
  </si>
  <si>
    <t>J2 - 5 SW2</t>
  </si>
  <si>
    <t>J2 - 6 RS232 and SW 5.</t>
  </si>
  <si>
    <t>J2 Pin assignments</t>
  </si>
  <si>
    <t>Mode 0-- Tipping Bucket</t>
  </si>
  <si>
    <t>Switch</t>
  </si>
  <si>
    <t>Behavior</t>
  </si>
  <si>
    <t>7 6 5 4 3 2 1</t>
  </si>
  <si>
    <t>0 0 0 X 0 0 0 Bucket Size = 0.01”</t>
  </si>
  <si>
    <t xml:space="preserve">Rain Gauge emulates a tipping bucket of the specified size. </t>
  </si>
  <si>
    <t>mm</t>
  </si>
  <si>
    <t>Сильный дождь</t>
  </si>
  <si>
    <t>15..49 мм за 12 часов</t>
  </si>
  <si>
    <t>мм/мин</t>
  </si>
  <si>
    <t>минут</t>
  </si>
  <si>
    <t>Т.е. при уровне 0.01", будет срабатывать раз в</t>
  </si>
  <si>
    <t>0 0 0 0 0 0 1 Bucket Size = 0.001” (Sensitive)</t>
  </si>
  <si>
    <t>0 0 0 0 0 1 0 Bucket Size = 0.0001” (Very sensitive)</t>
  </si>
  <si>
    <t>0 0 0 0 1 0 0 Bucket Size = 0.2 mm</t>
  </si>
  <si>
    <t>0 0 0 0 1 0 1 Bucket Size = 0.01 mm (sensitive)</t>
  </si>
  <si>
    <t>0 0 0 0 1 1 0 Bucket Size = 0.001 mm (Very sensitive)</t>
  </si>
  <si>
    <t>0 0 0 1 1 1 1 Reserved for system test</t>
  </si>
  <si>
    <t>RainGauge</t>
  </si>
  <si>
    <t>digital pin 5</t>
  </si>
  <si>
    <t>Rain Gauge</t>
  </si>
  <si>
    <t xml:space="preserve"> + 12V external</t>
  </si>
  <si>
    <t>провод в плату</t>
  </si>
  <si>
    <t>состыковка со шлейвом за пределами бокса</t>
  </si>
  <si>
    <t>стыковка внутри бокса</t>
  </si>
  <si>
    <t>Analog 5</t>
  </si>
  <si>
    <t>Analog 4</t>
  </si>
  <si>
    <t>SCL</t>
  </si>
  <si>
    <t>провод с клеммами
(снаружи бокса)</t>
  </si>
  <si>
    <t>Стыковка клемма-клемма снаружи бокса</t>
  </si>
  <si>
    <t>w</t>
  </si>
  <si>
    <t>digital pin 8</t>
  </si>
  <si>
    <t>Relay</t>
  </si>
  <si>
    <t>In</t>
  </si>
  <si>
    <t>Gnd</t>
  </si>
  <si>
    <t>Vcc</t>
  </si>
  <si>
    <t>F-F провода</t>
  </si>
  <si>
    <t>M-M провода</t>
  </si>
  <si>
    <t>соединение F - M</t>
  </si>
  <si>
    <t>Провод-переходник</t>
  </si>
  <si>
    <t>dht22_2
replaced</t>
  </si>
  <si>
    <t>Стыковка клемма-клемма (внутри корпуса)</t>
  </si>
  <si>
    <t>JD-VCC</t>
  </si>
  <si>
    <t>VCC</t>
  </si>
  <si>
    <t>&lt; разъединил &gt;</t>
  </si>
  <si>
    <t>Dupon wire</t>
  </si>
  <si>
    <t>Четырех жильный провод</t>
  </si>
  <si>
    <t xml:space="preserve"> +6В</t>
  </si>
  <si>
    <t xml:space="preserve"> -6В</t>
  </si>
  <si>
    <t>dht11_2</t>
  </si>
  <si>
    <t>3.3V</t>
  </si>
  <si>
    <t>Длинный провод</t>
  </si>
  <si>
    <t>(2x)</t>
  </si>
  <si>
    <t>1. Моросящий дождь</t>
  </si>
  <si>
    <t>0,01 мм/мин</t>
  </si>
  <si>
    <t>2. Обложной дождь</t>
  </si>
  <si>
    <t>3. Ливень</t>
  </si>
  <si>
    <t>mm per min</t>
  </si>
  <si>
    <t>RGC calc:</t>
  </si>
  <si>
    <t>mm per hour</t>
  </si>
  <si>
    <t>mm per 12h</t>
  </si>
  <si>
    <t>mm per 24h</t>
  </si>
  <si>
    <t>To use, connect the black wire to power and signal ground, the brown wire to 7-24VDC (we used 9V with success) and measure the analog voltage on the blue wire. The voltage will range from 0.4V (0 m/s wind) up to 2.0V (for 32.4m/s wind speed)</t>
  </si>
  <si>
    <t xml:space="preserve">Voltage output type: 
Range: 0 ~ 32.4m / s 
Supply voltage: 7V ~ 24VDC 
Output signals: 0.4 ~ 2V 
Wind speed values :( output voltage -0.4) /1.6*32.4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</si>
</sst>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sz val="11"/>
      <color rgb="FF6633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ill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 applyFill="1"/>
    <xf numFmtId="0" fontId="0" fillId="0" borderId="0" xfId="0" quotePrefix="1"/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Continuous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2" xfId="0" applyFont="1" applyBorder="1" applyAlignment="1">
      <alignment horizontal="centerContinuous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Continuous" vertical="center"/>
    </xf>
    <xf numFmtId="0" fontId="0" fillId="3" borderId="3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Continuous" vertical="center"/>
    </xf>
    <xf numFmtId="0" fontId="0" fillId="3" borderId="6" xfId="0" applyFill="1" applyBorder="1" applyAlignment="1">
      <alignment horizontal="centerContinuous" vertical="center"/>
    </xf>
    <xf numFmtId="0" fontId="6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Continuous" vertical="center"/>
    </xf>
    <xf numFmtId="0" fontId="6" fillId="3" borderId="2" xfId="0" applyFont="1" applyFill="1" applyBorder="1" applyAlignment="1">
      <alignment horizontal="centerContinuous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Continuous" vertical="center"/>
    </xf>
    <xf numFmtId="0" fontId="5" fillId="3" borderId="3" xfId="0" applyFont="1" applyFill="1" applyBorder="1" applyAlignment="1">
      <alignment horizontal="centerContinuous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0" xfId="0" applyFont="1"/>
    <xf numFmtId="9" fontId="1" fillId="0" borderId="0" xfId="0" applyNumberFormat="1" applyFont="1"/>
    <xf numFmtId="0" fontId="0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2" fontId="5" fillId="0" borderId="0" xfId="0" applyNumberFormat="1" applyFont="1"/>
    <xf numFmtId="2" fontId="5" fillId="0" borderId="0" xfId="0" applyNumberFormat="1" applyFont="1" applyFill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2" fontId="9" fillId="0" borderId="0" xfId="0" applyNumberFormat="1" applyFont="1"/>
    <xf numFmtId="2" fontId="9" fillId="0" borderId="0" xfId="0" applyNumberFormat="1" applyFont="1" applyFill="1"/>
    <xf numFmtId="0" fontId="0" fillId="0" borderId="0" xfId="0" applyAlignment="1">
      <alignment horizontal="centerContinuous" vertical="center" wrapText="1"/>
    </xf>
    <xf numFmtId="0" fontId="0" fillId="0" borderId="0" xfId="0" applyAlignment="1"/>
    <xf numFmtId="0" fontId="5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/>
    <xf numFmtId="0" fontId="0" fillId="0" borderId="0" xfId="0" applyFill="1" applyAlignment="1">
      <alignment horizontal="center" vertical="center"/>
    </xf>
    <xf numFmtId="0" fontId="10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0" fillId="3" borderId="10" xfId="0" applyFill="1" applyBorder="1" applyAlignment="1">
      <alignment horizontal="centerContinuous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7" fillId="0" borderId="0" xfId="0" applyFont="1" applyFill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Continuous" vertical="center" wrapText="1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centerContinuous" vertical="center" wrapText="1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Continuous" vertical="center" wrapText="1"/>
    </xf>
    <xf numFmtId="0" fontId="0" fillId="0" borderId="0" xfId="0" applyAlignment="1">
      <alignment horizontal="center" vertical="center"/>
    </xf>
    <xf numFmtId="0" fontId="25" fillId="0" borderId="0" xfId="0" applyFont="1"/>
    <xf numFmtId="0" fontId="0" fillId="0" borderId="0" xfId="0" applyFill="1" applyAlignment="1">
      <alignment horizontal="left" vertical="center"/>
    </xf>
    <xf numFmtId="0" fontId="22" fillId="0" borderId="0" xfId="0" applyFont="1"/>
    <xf numFmtId="0" fontId="22" fillId="0" borderId="0" xfId="0" applyFont="1" applyAlignment="1">
      <alignment vertic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Continuous" vertical="center" wrapText="1"/>
    </xf>
    <xf numFmtId="0" fontId="22" fillId="0" borderId="0" xfId="0" applyFont="1" applyAlignment="1"/>
    <xf numFmtId="0" fontId="0" fillId="0" borderId="0" xfId="0" applyFill="1" applyAlignment="1">
      <alignment wrapText="1"/>
    </xf>
    <xf numFmtId="0" fontId="1" fillId="0" borderId="0" xfId="0" applyFont="1" applyAlignment="1">
      <alignment horizontal="centerContinuous" vertical="center" wrapText="1"/>
    </xf>
    <xf numFmtId="0" fontId="0" fillId="0" borderId="0" xfId="0" applyAlignment="1">
      <alignment horizontal="right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4" fontId="0" fillId="0" borderId="0" xfId="0" applyNumberFormat="1"/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dew!$B$20</c:f>
              <c:strCache>
                <c:ptCount val="1"/>
                <c:pt idx="0">
                  <c:v>10%</c:v>
                </c:pt>
              </c:strCache>
            </c:strRef>
          </c:tx>
          <c:xVal>
            <c:numRef>
              <c:f>dew!$A$21:$A$26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25.2</c:v>
                </c:pt>
                <c:pt idx="5">
                  <c:v>30</c:v>
                </c:pt>
              </c:numCache>
            </c:numRef>
          </c:xVal>
          <c:yVal>
            <c:numRef>
              <c:f>dew!$B$21:$B$26</c:f>
              <c:numCache>
                <c:formatCode>General</c:formatCode>
                <c:ptCount val="6"/>
                <c:pt idx="0">
                  <c:v>-24.16811347121406</c:v>
                </c:pt>
                <c:pt idx="1">
                  <c:v>-20.282171594224508</c:v>
                </c:pt>
                <c:pt idx="2">
                  <c:v>-16.414498320068073</c:v>
                </c:pt>
                <c:pt idx="3">
                  <c:v>-12.564965124230408</c:v>
                </c:pt>
                <c:pt idx="4">
                  <c:v>-8.580556744718038</c:v>
                </c:pt>
                <c:pt idx="5">
                  <c:v>-4.9198108693426397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dew!$E$20</c:f>
              <c:strCache>
                <c:ptCount val="1"/>
                <c:pt idx="0">
                  <c:v>40%</c:v>
                </c:pt>
              </c:strCache>
            </c:strRef>
          </c:tx>
          <c:xVal>
            <c:numRef>
              <c:f>dew!$A$21:$A$26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25.2</c:v>
                </c:pt>
                <c:pt idx="5">
                  <c:v>30</c:v>
                </c:pt>
              </c:numCache>
            </c:numRef>
          </c:xVal>
          <c:yVal>
            <c:numRef>
              <c:f>dew!$E$21:$E$26</c:f>
              <c:numCache>
                <c:formatCode>General</c:formatCode>
                <c:ptCount val="6"/>
                <c:pt idx="0">
                  <c:v>-7.5872038416913901</c:v>
                </c:pt>
                <c:pt idx="1">
                  <c:v>-3.0854906725408942</c:v>
                </c:pt>
                <c:pt idx="2">
                  <c:v>1.4070651435047783</c:v>
                </c:pt>
                <c:pt idx="3">
                  <c:v>5.8904915197894852</c:v>
                </c:pt>
                <c:pt idx="4">
                  <c:v>10.543600323670153</c:v>
                </c:pt>
                <c:pt idx="5">
                  <c:v>14.830067040367474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4128"/>
        <c:axId val="170384704"/>
      </c:scatterChart>
      <c:valAx>
        <c:axId val="1703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84704"/>
        <c:crosses val="autoZero"/>
        <c:crossBetween val="midCat"/>
      </c:valAx>
      <c:valAx>
        <c:axId val="1703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8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dew!$A$24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dew!$B$20:$K$20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0.39700000000000002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dew!$B$24:$K$24</c:f>
              <c:numCache>
                <c:formatCode>General</c:formatCode>
                <c:ptCount val="10"/>
                <c:pt idx="0">
                  <c:v>-12.564965124230408</c:v>
                </c:pt>
                <c:pt idx="1">
                  <c:v>-3.6414711259078638</c:v>
                </c:pt>
                <c:pt idx="2">
                  <c:v>1.9055199238573264</c:v>
                </c:pt>
                <c:pt idx="3">
                  <c:v>5.8904915197894852</c:v>
                </c:pt>
                <c:pt idx="4">
                  <c:v>9.2700859853700752</c:v>
                </c:pt>
                <c:pt idx="5">
                  <c:v>12.006807823728433</c:v>
                </c:pt>
                <c:pt idx="6">
                  <c:v>14.367333533489349</c:v>
                </c:pt>
                <c:pt idx="7">
                  <c:v>16.447653291930344</c:v>
                </c:pt>
                <c:pt idx="8">
                  <c:v>18.31068607971649</c:v>
                </c:pt>
                <c:pt idx="9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1024"/>
        <c:axId val="171321600"/>
      </c:scatterChart>
      <c:valAx>
        <c:axId val="171321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71321600"/>
        <c:crosses val="autoZero"/>
        <c:crossBetween val="midCat"/>
      </c:valAx>
      <c:valAx>
        <c:axId val="1713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2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4</xdr:col>
      <xdr:colOff>160283</xdr:colOff>
      <xdr:row>24</xdr:row>
      <xdr:rowOff>0</xdr:rowOff>
    </xdr:to>
    <xdr:sp macro="" textlink="">
      <xdr:nvSpPr>
        <xdr:cNvPr id="2" name="Овал 1"/>
        <xdr:cNvSpPr/>
      </xdr:nvSpPr>
      <xdr:spPr>
        <a:xfrm>
          <a:off x="1905000" y="3238500"/>
          <a:ext cx="1379483" cy="1333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571500</xdr:colOff>
      <xdr:row>16</xdr:row>
      <xdr:rowOff>19050</xdr:rowOff>
    </xdr:from>
    <xdr:to>
      <xdr:col>3</xdr:col>
      <xdr:colOff>114300</xdr:colOff>
      <xdr:row>17</xdr:row>
      <xdr:rowOff>85725</xdr:rowOff>
    </xdr:to>
    <xdr:sp macro="" textlink="">
      <xdr:nvSpPr>
        <xdr:cNvPr id="3" name="Прямоугольник 2"/>
        <xdr:cNvSpPr/>
      </xdr:nvSpPr>
      <xdr:spPr>
        <a:xfrm>
          <a:off x="2476500" y="3067050"/>
          <a:ext cx="15240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276225</xdr:colOff>
      <xdr:row>18</xdr:row>
      <xdr:rowOff>38099</xdr:rowOff>
    </xdr:from>
    <xdr:to>
      <xdr:col>2</xdr:col>
      <xdr:colOff>384225</xdr:colOff>
      <xdr:row>18</xdr:row>
      <xdr:rowOff>146099</xdr:rowOff>
    </xdr:to>
    <xdr:sp macro="" textlink="">
      <xdr:nvSpPr>
        <xdr:cNvPr id="4" name="Овал 3"/>
        <xdr:cNvSpPr/>
      </xdr:nvSpPr>
      <xdr:spPr>
        <a:xfrm>
          <a:off x="2181225" y="3467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333375</xdr:colOff>
      <xdr:row>18</xdr:row>
      <xdr:rowOff>38099</xdr:rowOff>
    </xdr:from>
    <xdr:to>
      <xdr:col>3</xdr:col>
      <xdr:colOff>441375</xdr:colOff>
      <xdr:row>18</xdr:row>
      <xdr:rowOff>146099</xdr:rowOff>
    </xdr:to>
    <xdr:sp macro="" textlink="">
      <xdr:nvSpPr>
        <xdr:cNvPr id="5" name="Овал 4"/>
        <xdr:cNvSpPr/>
      </xdr:nvSpPr>
      <xdr:spPr>
        <a:xfrm>
          <a:off x="2847975" y="3467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333375</xdr:colOff>
      <xdr:row>21</xdr:row>
      <xdr:rowOff>161924</xdr:rowOff>
    </xdr:from>
    <xdr:to>
      <xdr:col>3</xdr:col>
      <xdr:colOff>441375</xdr:colOff>
      <xdr:row>22</xdr:row>
      <xdr:rowOff>79424</xdr:rowOff>
    </xdr:to>
    <xdr:sp macro="" textlink="">
      <xdr:nvSpPr>
        <xdr:cNvPr id="6" name="Овал 5"/>
        <xdr:cNvSpPr/>
      </xdr:nvSpPr>
      <xdr:spPr>
        <a:xfrm>
          <a:off x="2847975" y="4162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304800</xdr:colOff>
      <xdr:row>21</xdr:row>
      <xdr:rowOff>161924</xdr:rowOff>
    </xdr:from>
    <xdr:to>
      <xdr:col>2</xdr:col>
      <xdr:colOff>412800</xdr:colOff>
      <xdr:row>22</xdr:row>
      <xdr:rowOff>79424</xdr:rowOff>
    </xdr:to>
    <xdr:sp macro="" textlink="">
      <xdr:nvSpPr>
        <xdr:cNvPr id="7" name="Овал 6"/>
        <xdr:cNvSpPr/>
      </xdr:nvSpPr>
      <xdr:spPr>
        <a:xfrm>
          <a:off x="2209800" y="4162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6</xdr:col>
      <xdr:colOff>160283</xdr:colOff>
      <xdr:row>14</xdr:row>
      <xdr:rowOff>0</xdr:rowOff>
    </xdr:to>
    <xdr:sp macro="" textlink="">
      <xdr:nvSpPr>
        <xdr:cNvPr id="2" name="Овал 1"/>
        <xdr:cNvSpPr/>
      </xdr:nvSpPr>
      <xdr:spPr>
        <a:xfrm>
          <a:off x="1905000" y="3238500"/>
          <a:ext cx="1379483" cy="1333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571500</xdr:colOff>
      <xdr:row>6</xdr:row>
      <xdr:rowOff>19050</xdr:rowOff>
    </xdr:from>
    <xdr:to>
      <xdr:col>5</xdr:col>
      <xdr:colOff>114300</xdr:colOff>
      <xdr:row>7</xdr:row>
      <xdr:rowOff>85725</xdr:rowOff>
    </xdr:to>
    <xdr:sp macro="" textlink="">
      <xdr:nvSpPr>
        <xdr:cNvPr id="3" name="Прямоугольник 2"/>
        <xdr:cNvSpPr/>
      </xdr:nvSpPr>
      <xdr:spPr>
        <a:xfrm>
          <a:off x="2476500" y="3067050"/>
          <a:ext cx="15240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276225</xdr:colOff>
      <xdr:row>8</xdr:row>
      <xdr:rowOff>38099</xdr:rowOff>
    </xdr:from>
    <xdr:to>
      <xdr:col>4</xdr:col>
      <xdr:colOff>384225</xdr:colOff>
      <xdr:row>8</xdr:row>
      <xdr:rowOff>146099</xdr:rowOff>
    </xdr:to>
    <xdr:sp macro="" textlink="">
      <xdr:nvSpPr>
        <xdr:cNvPr id="4" name="Овал 3"/>
        <xdr:cNvSpPr/>
      </xdr:nvSpPr>
      <xdr:spPr>
        <a:xfrm>
          <a:off x="2181225" y="3467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8</xdr:row>
      <xdr:rowOff>38099</xdr:rowOff>
    </xdr:from>
    <xdr:to>
      <xdr:col>5</xdr:col>
      <xdr:colOff>441375</xdr:colOff>
      <xdr:row>8</xdr:row>
      <xdr:rowOff>146099</xdr:rowOff>
    </xdr:to>
    <xdr:sp macro="" textlink="">
      <xdr:nvSpPr>
        <xdr:cNvPr id="5" name="Овал 4"/>
        <xdr:cNvSpPr/>
      </xdr:nvSpPr>
      <xdr:spPr>
        <a:xfrm>
          <a:off x="2847975" y="3467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11</xdr:row>
      <xdr:rowOff>161924</xdr:rowOff>
    </xdr:from>
    <xdr:to>
      <xdr:col>5</xdr:col>
      <xdr:colOff>441375</xdr:colOff>
      <xdr:row>12</xdr:row>
      <xdr:rowOff>79424</xdr:rowOff>
    </xdr:to>
    <xdr:sp macro="" textlink="">
      <xdr:nvSpPr>
        <xdr:cNvPr id="6" name="Овал 5"/>
        <xdr:cNvSpPr/>
      </xdr:nvSpPr>
      <xdr:spPr>
        <a:xfrm>
          <a:off x="2847975" y="4162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304800</xdr:colOff>
      <xdr:row>11</xdr:row>
      <xdr:rowOff>161924</xdr:rowOff>
    </xdr:from>
    <xdr:to>
      <xdr:col>4</xdr:col>
      <xdr:colOff>412800</xdr:colOff>
      <xdr:row>12</xdr:row>
      <xdr:rowOff>79424</xdr:rowOff>
    </xdr:to>
    <xdr:sp macro="" textlink="">
      <xdr:nvSpPr>
        <xdr:cNvPr id="7" name="Овал 6"/>
        <xdr:cNvSpPr/>
      </xdr:nvSpPr>
      <xdr:spPr>
        <a:xfrm>
          <a:off x="2209800" y="4162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425559</xdr:colOff>
      <xdr:row>1</xdr:row>
      <xdr:rowOff>95250</xdr:rowOff>
    </xdr:from>
    <xdr:to>
      <xdr:col>7</xdr:col>
      <xdr:colOff>333375</xdr:colOff>
      <xdr:row>8</xdr:row>
      <xdr:rowOff>53915</xdr:rowOff>
    </xdr:to>
    <xdr:cxnSp macro="">
      <xdr:nvCxnSpPr>
        <xdr:cNvPr id="9" name="Прямая соединительная линия 8"/>
        <xdr:cNvCxnSpPr>
          <a:stCxn id="5" idx="7"/>
        </xdr:cNvCxnSpPr>
      </xdr:nvCxnSpPr>
      <xdr:spPr>
        <a:xfrm flipV="1">
          <a:off x="2863959" y="1238250"/>
          <a:ext cx="1127016" cy="1292165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425559</xdr:colOff>
      <xdr:row>12</xdr:row>
      <xdr:rowOff>63608</xdr:rowOff>
    </xdr:from>
    <xdr:to>
      <xdr:col>6</xdr:col>
      <xdr:colOff>485775</xdr:colOff>
      <xdr:row>17</xdr:row>
      <xdr:rowOff>123825</xdr:rowOff>
    </xdr:to>
    <xdr:cxnSp macro="">
      <xdr:nvCxnSpPr>
        <xdr:cNvPr id="11" name="Прямая соединительная линия 10"/>
        <xdr:cNvCxnSpPr>
          <a:stCxn id="6" idx="5"/>
        </xdr:cNvCxnSpPr>
      </xdr:nvCxnSpPr>
      <xdr:spPr>
        <a:xfrm>
          <a:off x="2863959" y="3302108"/>
          <a:ext cx="669816" cy="1012717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12</xdr:row>
      <xdr:rowOff>63608</xdr:rowOff>
    </xdr:from>
    <xdr:to>
      <xdr:col>4</xdr:col>
      <xdr:colOff>320616</xdr:colOff>
      <xdr:row>19</xdr:row>
      <xdr:rowOff>104775</xdr:rowOff>
    </xdr:to>
    <xdr:cxnSp macro="">
      <xdr:nvCxnSpPr>
        <xdr:cNvPr id="13" name="Прямая соединительная линия 12"/>
        <xdr:cNvCxnSpPr>
          <a:stCxn id="7" idx="3"/>
        </xdr:cNvCxnSpPr>
      </xdr:nvCxnSpPr>
      <xdr:spPr>
        <a:xfrm flipH="1">
          <a:off x="885825" y="3302108"/>
          <a:ext cx="1263591" cy="137466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2</xdr:row>
      <xdr:rowOff>38101</xdr:rowOff>
    </xdr:from>
    <xdr:to>
      <xdr:col>4</xdr:col>
      <xdr:colOff>292041</xdr:colOff>
      <xdr:row>8</xdr:row>
      <xdr:rowOff>53915</xdr:rowOff>
    </xdr:to>
    <xdr:cxnSp macro="">
      <xdr:nvCxnSpPr>
        <xdr:cNvPr id="15" name="Прямая соединительная линия 14"/>
        <xdr:cNvCxnSpPr>
          <a:stCxn id="4" idx="1"/>
        </xdr:cNvCxnSpPr>
      </xdr:nvCxnSpPr>
      <xdr:spPr>
        <a:xfrm flipH="1" flipV="1">
          <a:off x="714375" y="1371601"/>
          <a:ext cx="1406466" cy="1158814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58</xdr:row>
      <xdr:rowOff>104775</xdr:rowOff>
    </xdr:from>
    <xdr:to>
      <xdr:col>9</xdr:col>
      <xdr:colOff>28575</xdr:colOff>
      <xdr:row>63</xdr:row>
      <xdr:rowOff>104775</xdr:rowOff>
    </xdr:to>
    <xdr:cxnSp macro="">
      <xdr:nvCxnSpPr>
        <xdr:cNvPr id="10" name="Прямая со стрелкой 9"/>
        <xdr:cNvCxnSpPr/>
      </xdr:nvCxnSpPr>
      <xdr:spPr>
        <a:xfrm flipH="1" flipV="1">
          <a:off x="4286250" y="11153775"/>
          <a:ext cx="1790700" cy="95250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56</xdr:row>
      <xdr:rowOff>123825</xdr:rowOff>
    </xdr:from>
    <xdr:to>
      <xdr:col>9</xdr:col>
      <xdr:colOff>19051</xdr:colOff>
      <xdr:row>66</xdr:row>
      <xdr:rowOff>85725</xdr:rowOff>
    </xdr:to>
    <xdr:cxnSp macro="">
      <xdr:nvCxnSpPr>
        <xdr:cNvPr id="14" name="Прямая со стрелкой 13"/>
        <xdr:cNvCxnSpPr/>
      </xdr:nvCxnSpPr>
      <xdr:spPr>
        <a:xfrm flipH="1" flipV="1">
          <a:off x="4467225" y="10791825"/>
          <a:ext cx="1600201" cy="186690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63</xdr:row>
      <xdr:rowOff>104775</xdr:rowOff>
    </xdr:from>
    <xdr:to>
      <xdr:col>9</xdr:col>
      <xdr:colOff>0</xdr:colOff>
      <xdr:row>63</xdr:row>
      <xdr:rowOff>104775</xdr:rowOff>
    </xdr:to>
    <xdr:cxnSp macro="">
      <xdr:nvCxnSpPr>
        <xdr:cNvPr id="16" name="Прямая со стрелкой 15"/>
        <xdr:cNvCxnSpPr/>
      </xdr:nvCxnSpPr>
      <xdr:spPr>
        <a:xfrm flipH="1">
          <a:off x="4267200" y="12106275"/>
          <a:ext cx="1781175" cy="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66</xdr:row>
      <xdr:rowOff>66675</xdr:rowOff>
    </xdr:from>
    <xdr:to>
      <xdr:col>9</xdr:col>
      <xdr:colOff>1</xdr:colOff>
      <xdr:row>66</xdr:row>
      <xdr:rowOff>66675</xdr:rowOff>
    </xdr:to>
    <xdr:cxnSp macro="">
      <xdr:nvCxnSpPr>
        <xdr:cNvPr id="19" name="Прямая со стрелкой 18"/>
        <xdr:cNvCxnSpPr/>
      </xdr:nvCxnSpPr>
      <xdr:spPr>
        <a:xfrm flipH="1">
          <a:off x="4552950" y="12639675"/>
          <a:ext cx="1495426" cy="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104775</xdr:rowOff>
    </xdr:from>
    <xdr:to>
      <xdr:col>9</xdr:col>
      <xdr:colOff>0</xdr:colOff>
      <xdr:row>57</xdr:row>
      <xdr:rowOff>104775</xdr:rowOff>
    </xdr:to>
    <xdr:cxnSp macro="">
      <xdr:nvCxnSpPr>
        <xdr:cNvPr id="21" name="Прямая со стрелкой 20"/>
        <xdr:cNvCxnSpPr/>
      </xdr:nvCxnSpPr>
      <xdr:spPr>
        <a:xfrm>
          <a:off x="1219200" y="1096327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19052</xdr:colOff>
      <xdr:row>56</xdr:row>
      <xdr:rowOff>114300</xdr:rowOff>
    </xdr:from>
    <xdr:to>
      <xdr:col>4</xdr:col>
      <xdr:colOff>600075</xdr:colOff>
      <xdr:row>56</xdr:row>
      <xdr:rowOff>114300</xdr:rowOff>
    </xdr:to>
    <xdr:cxnSp macro="">
      <xdr:nvCxnSpPr>
        <xdr:cNvPr id="24" name="Прямая со стрелкой 23"/>
        <xdr:cNvCxnSpPr/>
      </xdr:nvCxnSpPr>
      <xdr:spPr>
        <a:xfrm flipH="1">
          <a:off x="2457452" y="10782300"/>
          <a:ext cx="581023" cy="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104775</xdr:rowOff>
    </xdr:from>
    <xdr:to>
      <xdr:col>4</xdr:col>
      <xdr:colOff>552450</xdr:colOff>
      <xdr:row>58</xdr:row>
      <xdr:rowOff>114301</xdr:rowOff>
    </xdr:to>
    <xdr:cxnSp macro="">
      <xdr:nvCxnSpPr>
        <xdr:cNvPr id="26" name="Прямая со стрелкой 25"/>
        <xdr:cNvCxnSpPr/>
      </xdr:nvCxnSpPr>
      <xdr:spPr>
        <a:xfrm flipH="1" flipV="1">
          <a:off x="2457450" y="11153775"/>
          <a:ext cx="533400" cy="9526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628650</xdr:colOff>
      <xdr:row>39</xdr:row>
      <xdr:rowOff>0</xdr:rowOff>
    </xdr:from>
    <xdr:to>
      <xdr:col>14</xdr:col>
      <xdr:colOff>0</xdr:colOff>
      <xdr:row>55</xdr:row>
      <xdr:rowOff>190500</xdr:rowOff>
    </xdr:to>
    <xdr:sp macro="" textlink="">
      <xdr:nvSpPr>
        <xdr:cNvPr id="41" name="Прямоугольник 40"/>
        <xdr:cNvSpPr/>
      </xdr:nvSpPr>
      <xdr:spPr>
        <a:xfrm>
          <a:off x="7896225" y="7429500"/>
          <a:ext cx="1647825" cy="32385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742950</xdr:colOff>
      <xdr:row>51</xdr:row>
      <xdr:rowOff>76200</xdr:rowOff>
    </xdr:from>
    <xdr:to>
      <xdr:col>13</xdr:col>
      <xdr:colOff>485775</xdr:colOff>
      <xdr:row>51</xdr:row>
      <xdr:rowOff>76200</xdr:rowOff>
    </xdr:to>
    <xdr:cxnSp macro="">
      <xdr:nvCxnSpPr>
        <xdr:cNvPr id="135" name="Прямая со стрелкой 134"/>
        <xdr:cNvCxnSpPr/>
      </xdr:nvCxnSpPr>
      <xdr:spPr>
        <a:xfrm>
          <a:off x="8010525" y="979170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609599</xdr:colOff>
      <xdr:row>39</xdr:row>
      <xdr:rowOff>0</xdr:rowOff>
    </xdr:from>
    <xdr:to>
      <xdr:col>16</xdr:col>
      <xdr:colOff>428624</xdr:colOff>
      <xdr:row>55</xdr:row>
      <xdr:rowOff>190500</xdr:rowOff>
    </xdr:to>
    <xdr:sp macro="" textlink="">
      <xdr:nvSpPr>
        <xdr:cNvPr id="39" name="Прямоугольник 38"/>
        <xdr:cNvSpPr/>
      </xdr:nvSpPr>
      <xdr:spPr>
        <a:xfrm>
          <a:off x="9544049" y="7429500"/>
          <a:ext cx="1647825" cy="32385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160283</xdr:colOff>
      <xdr:row>14</xdr:row>
      <xdr:rowOff>0</xdr:rowOff>
    </xdr:to>
    <xdr:sp macro="" textlink="">
      <xdr:nvSpPr>
        <xdr:cNvPr id="2" name="Овал 1"/>
        <xdr:cNvSpPr/>
      </xdr:nvSpPr>
      <xdr:spPr>
        <a:xfrm>
          <a:off x="2438400" y="1333500"/>
          <a:ext cx="1379483" cy="1333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571500</xdr:colOff>
      <xdr:row>6</xdr:row>
      <xdr:rowOff>19050</xdr:rowOff>
    </xdr:from>
    <xdr:to>
      <xdr:col>5</xdr:col>
      <xdr:colOff>114300</xdr:colOff>
      <xdr:row>7</xdr:row>
      <xdr:rowOff>85725</xdr:rowOff>
    </xdr:to>
    <xdr:sp macro="" textlink="">
      <xdr:nvSpPr>
        <xdr:cNvPr id="3" name="Прямоугольник 2"/>
        <xdr:cNvSpPr/>
      </xdr:nvSpPr>
      <xdr:spPr>
        <a:xfrm>
          <a:off x="3009900" y="1162050"/>
          <a:ext cx="15240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276225</xdr:colOff>
      <xdr:row>8</xdr:row>
      <xdr:rowOff>38099</xdr:rowOff>
    </xdr:from>
    <xdr:to>
      <xdr:col>4</xdr:col>
      <xdr:colOff>384225</xdr:colOff>
      <xdr:row>8</xdr:row>
      <xdr:rowOff>146099</xdr:rowOff>
    </xdr:to>
    <xdr:sp macro="" textlink="">
      <xdr:nvSpPr>
        <xdr:cNvPr id="4" name="Овал 3"/>
        <xdr:cNvSpPr/>
      </xdr:nvSpPr>
      <xdr:spPr>
        <a:xfrm>
          <a:off x="2714625" y="1562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8</xdr:row>
      <xdr:rowOff>38099</xdr:rowOff>
    </xdr:from>
    <xdr:to>
      <xdr:col>5</xdr:col>
      <xdr:colOff>441375</xdr:colOff>
      <xdr:row>8</xdr:row>
      <xdr:rowOff>146099</xdr:rowOff>
    </xdr:to>
    <xdr:sp macro="" textlink="">
      <xdr:nvSpPr>
        <xdr:cNvPr id="5" name="Овал 4"/>
        <xdr:cNvSpPr/>
      </xdr:nvSpPr>
      <xdr:spPr>
        <a:xfrm>
          <a:off x="3381375" y="1562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11</xdr:row>
      <xdr:rowOff>161924</xdr:rowOff>
    </xdr:from>
    <xdr:to>
      <xdr:col>5</xdr:col>
      <xdr:colOff>441375</xdr:colOff>
      <xdr:row>12</xdr:row>
      <xdr:rowOff>79424</xdr:rowOff>
    </xdr:to>
    <xdr:sp macro="" textlink="">
      <xdr:nvSpPr>
        <xdr:cNvPr id="6" name="Овал 5"/>
        <xdr:cNvSpPr/>
      </xdr:nvSpPr>
      <xdr:spPr>
        <a:xfrm>
          <a:off x="3381375" y="2257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304800</xdr:colOff>
      <xdr:row>11</xdr:row>
      <xdr:rowOff>161924</xdr:rowOff>
    </xdr:from>
    <xdr:to>
      <xdr:col>4</xdr:col>
      <xdr:colOff>412800</xdr:colOff>
      <xdr:row>12</xdr:row>
      <xdr:rowOff>79424</xdr:rowOff>
    </xdr:to>
    <xdr:sp macro="" textlink="">
      <xdr:nvSpPr>
        <xdr:cNvPr id="7" name="Овал 6"/>
        <xdr:cNvSpPr/>
      </xdr:nvSpPr>
      <xdr:spPr>
        <a:xfrm>
          <a:off x="2743200" y="2257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425559</xdr:colOff>
      <xdr:row>1</xdr:row>
      <xdr:rowOff>95250</xdr:rowOff>
    </xdr:from>
    <xdr:to>
      <xdr:col>7</xdr:col>
      <xdr:colOff>333375</xdr:colOff>
      <xdr:row>8</xdr:row>
      <xdr:rowOff>53915</xdr:rowOff>
    </xdr:to>
    <xdr:cxnSp macro="">
      <xdr:nvCxnSpPr>
        <xdr:cNvPr id="8" name="Прямая соединительная линия 7"/>
        <xdr:cNvCxnSpPr>
          <a:stCxn id="5" idx="7"/>
        </xdr:cNvCxnSpPr>
      </xdr:nvCxnSpPr>
      <xdr:spPr>
        <a:xfrm flipV="1">
          <a:off x="3473559" y="285750"/>
          <a:ext cx="1127016" cy="1292165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425559</xdr:colOff>
      <xdr:row>12</xdr:row>
      <xdr:rowOff>63608</xdr:rowOff>
    </xdr:from>
    <xdr:to>
      <xdr:col>6</xdr:col>
      <xdr:colOff>485775</xdr:colOff>
      <xdr:row>17</xdr:row>
      <xdr:rowOff>123825</xdr:rowOff>
    </xdr:to>
    <xdr:cxnSp macro="">
      <xdr:nvCxnSpPr>
        <xdr:cNvPr id="9" name="Прямая соединительная линия 8"/>
        <xdr:cNvCxnSpPr>
          <a:stCxn id="6" idx="5"/>
        </xdr:cNvCxnSpPr>
      </xdr:nvCxnSpPr>
      <xdr:spPr>
        <a:xfrm>
          <a:off x="3473559" y="2349608"/>
          <a:ext cx="669816" cy="1012717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12</xdr:row>
      <xdr:rowOff>63608</xdr:rowOff>
    </xdr:from>
    <xdr:to>
      <xdr:col>4</xdr:col>
      <xdr:colOff>320616</xdr:colOff>
      <xdr:row>19</xdr:row>
      <xdr:rowOff>104775</xdr:rowOff>
    </xdr:to>
    <xdr:cxnSp macro="">
      <xdr:nvCxnSpPr>
        <xdr:cNvPr id="10" name="Прямая соединительная линия 9"/>
        <xdr:cNvCxnSpPr>
          <a:stCxn id="7" idx="3"/>
        </xdr:cNvCxnSpPr>
      </xdr:nvCxnSpPr>
      <xdr:spPr>
        <a:xfrm flipH="1">
          <a:off x="885825" y="2349608"/>
          <a:ext cx="1873191" cy="137466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2</xdr:row>
      <xdr:rowOff>38101</xdr:rowOff>
    </xdr:from>
    <xdr:to>
      <xdr:col>4</xdr:col>
      <xdr:colOff>292041</xdr:colOff>
      <xdr:row>8</xdr:row>
      <xdr:rowOff>53915</xdr:rowOff>
    </xdr:to>
    <xdr:cxnSp macro="">
      <xdr:nvCxnSpPr>
        <xdr:cNvPr id="11" name="Прямая соединительная линия 10"/>
        <xdr:cNvCxnSpPr>
          <a:stCxn id="4" idx="1"/>
        </xdr:cNvCxnSpPr>
      </xdr:nvCxnSpPr>
      <xdr:spPr>
        <a:xfrm flipH="1" flipV="1">
          <a:off x="714375" y="419101"/>
          <a:ext cx="2016066" cy="1158814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58</xdr:row>
      <xdr:rowOff>104775</xdr:rowOff>
    </xdr:from>
    <xdr:to>
      <xdr:col>9</xdr:col>
      <xdr:colOff>28575</xdr:colOff>
      <xdr:row>63</xdr:row>
      <xdr:rowOff>104775</xdr:rowOff>
    </xdr:to>
    <xdr:cxnSp macro="">
      <xdr:nvCxnSpPr>
        <xdr:cNvPr id="12" name="Прямая со стрелкой 11"/>
        <xdr:cNvCxnSpPr/>
      </xdr:nvCxnSpPr>
      <xdr:spPr>
        <a:xfrm flipH="1" flipV="1">
          <a:off x="4286250" y="11153775"/>
          <a:ext cx="1790700" cy="95250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56</xdr:row>
      <xdr:rowOff>123825</xdr:rowOff>
    </xdr:from>
    <xdr:to>
      <xdr:col>9</xdr:col>
      <xdr:colOff>19051</xdr:colOff>
      <xdr:row>66</xdr:row>
      <xdr:rowOff>85725</xdr:rowOff>
    </xdr:to>
    <xdr:cxnSp macro="">
      <xdr:nvCxnSpPr>
        <xdr:cNvPr id="13" name="Прямая со стрелкой 12"/>
        <xdr:cNvCxnSpPr/>
      </xdr:nvCxnSpPr>
      <xdr:spPr>
        <a:xfrm flipH="1" flipV="1">
          <a:off x="4467225" y="10791825"/>
          <a:ext cx="1600201" cy="186690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63</xdr:row>
      <xdr:rowOff>104775</xdr:rowOff>
    </xdr:from>
    <xdr:to>
      <xdr:col>9</xdr:col>
      <xdr:colOff>0</xdr:colOff>
      <xdr:row>63</xdr:row>
      <xdr:rowOff>104775</xdr:rowOff>
    </xdr:to>
    <xdr:cxnSp macro="">
      <xdr:nvCxnSpPr>
        <xdr:cNvPr id="14" name="Прямая со стрелкой 13"/>
        <xdr:cNvCxnSpPr/>
      </xdr:nvCxnSpPr>
      <xdr:spPr>
        <a:xfrm flipH="1">
          <a:off x="4267200" y="12106275"/>
          <a:ext cx="1781175" cy="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66</xdr:row>
      <xdr:rowOff>66675</xdr:rowOff>
    </xdr:from>
    <xdr:to>
      <xdr:col>9</xdr:col>
      <xdr:colOff>1</xdr:colOff>
      <xdr:row>66</xdr:row>
      <xdr:rowOff>66675</xdr:rowOff>
    </xdr:to>
    <xdr:cxnSp macro="">
      <xdr:nvCxnSpPr>
        <xdr:cNvPr id="15" name="Прямая со стрелкой 14"/>
        <xdr:cNvCxnSpPr/>
      </xdr:nvCxnSpPr>
      <xdr:spPr>
        <a:xfrm flipH="1">
          <a:off x="4552950" y="12639675"/>
          <a:ext cx="1495426" cy="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104775</xdr:rowOff>
    </xdr:from>
    <xdr:to>
      <xdr:col>3</xdr:col>
      <xdr:colOff>228600</xdr:colOff>
      <xdr:row>57</xdr:row>
      <xdr:rowOff>104775</xdr:rowOff>
    </xdr:to>
    <xdr:cxnSp macro="">
      <xdr:nvCxnSpPr>
        <xdr:cNvPr id="16" name="Прямая со стрелкой 15"/>
        <xdr:cNvCxnSpPr/>
      </xdr:nvCxnSpPr>
      <xdr:spPr>
        <a:xfrm>
          <a:off x="1219200" y="10963275"/>
          <a:ext cx="838200" cy="0"/>
        </a:xfrm>
        <a:prstGeom prst="straightConnector1">
          <a:avLst/>
        </a:prstGeom>
        <a:ln w="25400">
          <a:solidFill>
            <a:srgbClr val="FFC0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19052</xdr:colOff>
      <xdr:row>56</xdr:row>
      <xdr:rowOff>114300</xdr:rowOff>
    </xdr:from>
    <xdr:to>
      <xdr:col>4</xdr:col>
      <xdr:colOff>600075</xdr:colOff>
      <xdr:row>56</xdr:row>
      <xdr:rowOff>114300</xdr:rowOff>
    </xdr:to>
    <xdr:cxnSp macro="">
      <xdr:nvCxnSpPr>
        <xdr:cNvPr id="17" name="Прямая со стрелкой 16"/>
        <xdr:cNvCxnSpPr/>
      </xdr:nvCxnSpPr>
      <xdr:spPr>
        <a:xfrm flipH="1">
          <a:off x="2457452" y="10782300"/>
          <a:ext cx="581023" cy="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104775</xdr:rowOff>
    </xdr:from>
    <xdr:to>
      <xdr:col>4</xdr:col>
      <xdr:colOff>552450</xdr:colOff>
      <xdr:row>58</xdr:row>
      <xdr:rowOff>114301</xdr:rowOff>
    </xdr:to>
    <xdr:cxnSp macro="">
      <xdr:nvCxnSpPr>
        <xdr:cNvPr id="18" name="Прямая со стрелкой 17"/>
        <xdr:cNvCxnSpPr/>
      </xdr:nvCxnSpPr>
      <xdr:spPr>
        <a:xfrm flipH="1" flipV="1">
          <a:off x="2457450" y="11153775"/>
          <a:ext cx="533400" cy="9526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72</xdr:row>
      <xdr:rowOff>104775</xdr:rowOff>
    </xdr:from>
    <xdr:to>
      <xdr:col>9</xdr:col>
      <xdr:colOff>0</xdr:colOff>
      <xdr:row>72</xdr:row>
      <xdr:rowOff>104775</xdr:rowOff>
    </xdr:to>
    <xdr:cxnSp macro="">
      <xdr:nvCxnSpPr>
        <xdr:cNvPr id="19" name="Прямая со стрелкой 18"/>
        <xdr:cNvCxnSpPr/>
      </xdr:nvCxnSpPr>
      <xdr:spPr>
        <a:xfrm>
          <a:off x="1219200" y="1382077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73</xdr:row>
      <xdr:rowOff>104775</xdr:rowOff>
    </xdr:from>
    <xdr:to>
      <xdr:col>9</xdr:col>
      <xdr:colOff>0</xdr:colOff>
      <xdr:row>73</xdr:row>
      <xdr:rowOff>104775</xdr:rowOff>
    </xdr:to>
    <xdr:cxnSp macro="">
      <xdr:nvCxnSpPr>
        <xdr:cNvPr id="20" name="Прямая со стрелкой 19"/>
        <xdr:cNvCxnSpPr/>
      </xdr:nvCxnSpPr>
      <xdr:spPr>
        <a:xfrm>
          <a:off x="1219200" y="1401127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75</xdr:row>
      <xdr:rowOff>104775</xdr:rowOff>
    </xdr:from>
    <xdr:to>
      <xdr:col>9</xdr:col>
      <xdr:colOff>0</xdr:colOff>
      <xdr:row>75</xdr:row>
      <xdr:rowOff>104775</xdr:rowOff>
    </xdr:to>
    <xdr:cxnSp macro="">
      <xdr:nvCxnSpPr>
        <xdr:cNvPr id="21" name="Прямая со стрелкой 20"/>
        <xdr:cNvCxnSpPr/>
      </xdr:nvCxnSpPr>
      <xdr:spPr>
        <a:xfrm>
          <a:off x="1219200" y="1439227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95250</xdr:rowOff>
    </xdr:from>
    <xdr:to>
      <xdr:col>9</xdr:col>
      <xdr:colOff>0</xdr:colOff>
      <xdr:row>76</xdr:row>
      <xdr:rowOff>95250</xdr:rowOff>
    </xdr:to>
    <xdr:cxnSp macro="">
      <xdr:nvCxnSpPr>
        <xdr:cNvPr id="22" name="Прямая со стрелкой 21"/>
        <xdr:cNvCxnSpPr/>
      </xdr:nvCxnSpPr>
      <xdr:spPr>
        <a:xfrm>
          <a:off x="1219200" y="14573250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23</xdr:col>
      <xdr:colOff>0</xdr:colOff>
      <xdr:row>53</xdr:row>
      <xdr:rowOff>0</xdr:rowOff>
    </xdr:from>
    <xdr:to>
      <xdr:col>24</xdr:col>
      <xdr:colOff>0</xdr:colOff>
      <xdr:row>77</xdr:row>
      <xdr:rowOff>57150</xdr:rowOff>
    </xdr:to>
    <xdr:sp macro="" textlink="">
      <xdr:nvSpPr>
        <xdr:cNvPr id="23" name="Прямоугольник 22"/>
        <xdr:cNvSpPr/>
      </xdr:nvSpPr>
      <xdr:spPr>
        <a:xfrm>
          <a:off x="15030450" y="10096500"/>
          <a:ext cx="609600" cy="476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23</xdr:col>
      <xdr:colOff>0</xdr:colOff>
      <xdr:row>74</xdr:row>
      <xdr:rowOff>57150</xdr:rowOff>
    </xdr:from>
    <xdr:to>
      <xdr:col>24</xdr:col>
      <xdr:colOff>0</xdr:colOff>
      <xdr:row>77</xdr:row>
      <xdr:rowOff>57150</xdr:rowOff>
    </xdr:to>
    <xdr:sp macro="" textlink="">
      <xdr:nvSpPr>
        <xdr:cNvPr id="24" name="Овал 23"/>
        <xdr:cNvSpPr/>
      </xdr:nvSpPr>
      <xdr:spPr>
        <a:xfrm>
          <a:off x="15030450" y="14287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71</xdr:row>
      <xdr:rowOff>57150</xdr:rowOff>
    </xdr:from>
    <xdr:to>
      <xdr:col>24</xdr:col>
      <xdr:colOff>0</xdr:colOff>
      <xdr:row>74</xdr:row>
      <xdr:rowOff>57150</xdr:rowOff>
    </xdr:to>
    <xdr:sp macro="" textlink="">
      <xdr:nvSpPr>
        <xdr:cNvPr id="25" name="Овал 24"/>
        <xdr:cNvSpPr/>
      </xdr:nvSpPr>
      <xdr:spPr>
        <a:xfrm>
          <a:off x="15030450" y="13716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68</xdr:row>
      <xdr:rowOff>57150</xdr:rowOff>
    </xdr:from>
    <xdr:to>
      <xdr:col>24</xdr:col>
      <xdr:colOff>0</xdr:colOff>
      <xdr:row>71</xdr:row>
      <xdr:rowOff>57150</xdr:rowOff>
    </xdr:to>
    <xdr:sp macro="" textlink="">
      <xdr:nvSpPr>
        <xdr:cNvPr id="26" name="Овал 25"/>
        <xdr:cNvSpPr/>
      </xdr:nvSpPr>
      <xdr:spPr>
        <a:xfrm>
          <a:off x="15030450" y="13144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65</xdr:row>
      <xdr:rowOff>57150</xdr:rowOff>
    </xdr:from>
    <xdr:to>
      <xdr:col>24</xdr:col>
      <xdr:colOff>0</xdr:colOff>
      <xdr:row>68</xdr:row>
      <xdr:rowOff>57150</xdr:rowOff>
    </xdr:to>
    <xdr:sp macro="" textlink="">
      <xdr:nvSpPr>
        <xdr:cNvPr id="27" name="Овал 26"/>
        <xdr:cNvSpPr/>
      </xdr:nvSpPr>
      <xdr:spPr>
        <a:xfrm>
          <a:off x="15030450" y="12573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62</xdr:row>
      <xdr:rowOff>28575</xdr:rowOff>
    </xdr:from>
    <xdr:to>
      <xdr:col>24</xdr:col>
      <xdr:colOff>0</xdr:colOff>
      <xdr:row>65</xdr:row>
      <xdr:rowOff>28575</xdr:rowOff>
    </xdr:to>
    <xdr:sp macro="" textlink="">
      <xdr:nvSpPr>
        <xdr:cNvPr id="28" name="Овал 27"/>
        <xdr:cNvSpPr/>
      </xdr:nvSpPr>
      <xdr:spPr>
        <a:xfrm>
          <a:off x="15030450" y="11972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D4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59</xdr:row>
      <xdr:rowOff>0</xdr:rowOff>
    </xdr:from>
    <xdr:to>
      <xdr:col>24</xdr:col>
      <xdr:colOff>0</xdr:colOff>
      <xdr:row>62</xdr:row>
      <xdr:rowOff>0</xdr:rowOff>
    </xdr:to>
    <xdr:sp macro="" textlink="">
      <xdr:nvSpPr>
        <xdr:cNvPr id="29" name="Овал 28"/>
        <xdr:cNvSpPr/>
      </xdr:nvSpPr>
      <xdr:spPr>
        <a:xfrm>
          <a:off x="15030450" y="1137285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55</xdr:row>
      <xdr:rowOff>304800</xdr:rowOff>
    </xdr:from>
    <xdr:to>
      <xdr:col>24</xdr:col>
      <xdr:colOff>0</xdr:colOff>
      <xdr:row>58</xdr:row>
      <xdr:rowOff>171450</xdr:rowOff>
    </xdr:to>
    <xdr:sp macro="" textlink="">
      <xdr:nvSpPr>
        <xdr:cNvPr id="30" name="Овал 29"/>
        <xdr:cNvSpPr/>
      </xdr:nvSpPr>
      <xdr:spPr>
        <a:xfrm>
          <a:off x="15030450" y="107823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D6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53</xdr:row>
      <xdr:rowOff>76200</xdr:rowOff>
    </xdr:from>
    <xdr:to>
      <xdr:col>24</xdr:col>
      <xdr:colOff>0</xdr:colOff>
      <xdr:row>55</xdr:row>
      <xdr:rowOff>266700</xdr:rowOff>
    </xdr:to>
    <xdr:sp macro="" textlink="">
      <xdr:nvSpPr>
        <xdr:cNvPr id="31" name="Овал 30"/>
        <xdr:cNvSpPr/>
      </xdr:nvSpPr>
      <xdr:spPr>
        <a:xfrm>
          <a:off x="15030450" y="101727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342900</xdr:colOff>
      <xdr:row>51</xdr:row>
      <xdr:rowOff>76200</xdr:rowOff>
    </xdr:from>
    <xdr:to>
      <xdr:col>12</xdr:col>
      <xdr:colOff>266700</xdr:colOff>
      <xdr:row>75</xdr:row>
      <xdr:rowOff>104776</xdr:rowOff>
    </xdr:to>
    <xdr:cxnSp macro="">
      <xdr:nvCxnSpPr>
        <xdr:cNvPr id="33" name="Прямая со стрелкой 32"/>
        <xdr:cNvCxnSpPr/>
      </xdr:nvCxnSpPr>
      <xdr:spPr>
        <a:xfrm flipV="1">
          <a:off x="7610475" y="9791700"/>
          <a:ext cx="981075" cy="4600576"/>
        </a:xfrm>
        <a:prstGeom prst="straightConnector1">
          <a:avLst/>
        </a:prstGeom>
        <a:ln w="25400"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42</xdr:row>
      <xdr:rowOff>9525</xdr:rowOff>
    </xdr:from>
    <xdr:to>
      <xdr:col>23</xdr:col>
      <xdr:colOff>0</xdr:colOff>
      <xdr:row>67</xdr:row>
      <xdr:rowOff>95250</xdr:rowOff>
    </xdr:to>
    <xdr:cxnSp macro="">
      <xdr:nvCxnSpPr>
        <xdr:cNvPr id="36" name="Прямая со стрелкой 35"/>
        <xdr:cNvCxnSpPr>
          <a:endCxn id="27" idx="2"/>
        </xdr:cNvCxnSpPr>
      </xdr:nvCxnSpPr>
      <xdr:spPr>
        <a:xfrm>
          <a:off x="9296400" y="8010525"/>
          <a:ext cx="5734050" cy="4848225"/>
        </a:xfrm>
        <a:prstGeom prst="straightConnector1">
          <a:avLst/>
        </a:prstGeom>
        <a:ln w="25400"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42</xdr:row>
      <xdr:rowOff>19050</xdr:rowOff>
    </xdr:from>
    <xdr:to>
      <xdr:col>11</xdr:col>
      <xdr:colOff>838200</xdr:colOff>
      <xdr:row>43</xdr:row>
      <xdr:rowOff>104777</xdr:rowOff>
    </xdr:to>
    <xdr:cxnSp macro="">
      <xdr:nvCxnSpPr>
        <xdr:cNvPr id="43" name="Прямая со стрелкой 42"/>
        <xdr:cNvCxnSpPr/>
      </xdr:nvCxnSpPr>
      <xdr:spPr>
        <a:xfrm flipV="1">
          <a:off x="3162300" y="8020050"/>
          <a:ext cx="4943475" cy="276227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42</xdr:row>
      <xdr:rowOff>28575</xdr:rowOff>
    </xdr:from>
    <xdr:to>
      <xdr:col>13</xdr:col>
      <xdr:colOff>381000</xdr:colOff>
      <xdr:row>42</xdr:row>
      <xdr:rowOff>28575</xdr:rowOff>
    </xdr:to>
    <xdr:cxnSp macro="">
      <xdr:nvCxnSpPr>
        <xdr:cNvPr id="48" name="Прямая со стрелкой 47"/>
        <xdr:cNvCxnSpPr/>
      </xdr:nvCxnSpPr>
      <xdr:spPr>
        <a:xfrm>
          <a:off x="8039100" y="8029575"/>
          <a:ext cx="127635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57</xdr:row>
      <xdr:rowOff>95250</xdr:rowOff>
    </xdr:from>
    <xdr:to>
      <xdr:col>23</xdr:col>
      <xdr:colOff>0</xdr:colOff>
      <xdr:row>61</xdr:row>
      <xdr:rowOff>38100</xdr:rowOff>
    </xdr:to>
    <xdr:cxnSp macro="">
      <xdr:nvCxnSpPr>
        <xdr:cNvPr id="52" name="Прямая со стрелкой 51"/>
        <xdr:cNvCxnSpPr>
          <a:endCxn id="29" idx="2"/>
        </xdr:cNvCxnSpPr>
      </xdr:nvCxnSpPr>
      <xdr:spPr>
        <a:xfrm>
          <a:off x="2076450" y="10953750"/>
          <a:ext cx="12954000" cy="704850"/>
        </a:xfrm>
        <a:prstGeom prst="straightConnector1">
          <a:avLst/>
        </a:prstGeom>
        <a:ln w="25400"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24</xdr:row>
      <xdr:rowOff>85725</xdr:rowOff>
    </xdr:from>
    <xdr:to>
      <xdr:col>12</xdr:col>
      <xdr:colOff>180975</xdr:colOff>
      <xdr:row>55</xdr:row>
      <xdr:rowOff>38100</xdr:rowOff>
    </xdr:to>
    <xdr:cxnSp macro="">
      <xdr:nvCxnSpPr>
        <xdr:cNvPr id="63" name="Прямая со стрелкой 62"/>
        <xdr:cNvCxnSpPr/>
      </xdr:nvCxnSpPr>
      <xdr:spPr>
        <a:xfrm>
          <a:off x="3590925" y="4657725"/>
          <a:ext cx="4914900" cy="5857875"/>
        </a:xfrm>
        <a:prstGeom prst="straightConnector1">
          <a:avLst/>
        </a:prstGeom>
        <a:ln w="25400">
          <a:solidFill>
            <a:srgbClr val="FFC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53</xdr:row>
      <xdr:rowOff>85725</xdr:rowOff>
    </xdr:from>
    <xdr:to>
      <xdr:col>13</xdr:col>
      <xdr:colOff>457200</xdr:colOff>
      <xdr:row>53</xdr:row>
      <xdr:rowOff>85725</xdr:rowOff>
    </xdr:to>
    <xdr:cxnSp macro="">
      <xdr:nvCxnSpPr>
        <xdr:cNvPr id="66" name="Прямая со стрелкой 65"/>
        <xdr:cNvCxnSpPr/>
      </xdr:nvCxnSpPr>
      <xdr:spPr>
        <a:xfrm>
          <a:off x="8029575" y="10182225"/>
          <a:ext cx="13620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390525</xdr:colOff>
      <xdr:row>61</xdr:row>
      <xdr:rowOff>114300</xdr:rowOff>
    </xdr:from>
    <xdr:ext cx="1628775" cy="688907"/>
    <xdr:sp macro="" textlink="">
      <xdr:nvSpPr>
        <xdr:cNvPr id="68" name="Выноска 1 67"/>
        <xdr:cNvSpPr/>
      </xdr:nvSpPr>
      <xdr:spPr>
        <a:xfrm>
          <a:off x="9934575" y="11734800"/>
          <a:ext cx="1628775" cy="688907"/>
        </a:xfrm>
        <a:prstGeom prst="borderCallout1">
          <a:avLst>
            <a:gd name="adj1" fmla="val 18750"/>
            <a:gd name="adj2" fmla="val -8333"/>
            <a:gd name="adj3" fmla="val -226912"/>
            <a:gd name="adj4" fmla="val -89580"/>
          </a:avLst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lIns="0" tIns="0" rIns="0" bIns="0" rtlCol="0" anchor="t">
          <a:noAutofit/>
        </a:bodyPr>
        <a:lstStyle/>
        <a:p>
          <a:pPr algn="l"/>
          <a:r>
            <a:rPr lang="ru-RU" sz="1100"/>
            <a:t>Третья дорожка - земля</a:t>
          </a:r>
        </a:p>
        <a:p>
          <a:pPr algn="l"/>
          <a:r>
            <a:rPr lang="ru-RU" sz="1100"/>
            <a:t>Первая - земля через резистор</a:t>
          </a:r>
        </a:p>
      </xdr:txBody>
    </xdr:sp>
    <xdr:clientData/>
  </xdr:oneCellAnchor>
  <xdr:twoCellAnchor>
    <xdr:from>
      <xdr:col>11</xdr:col>
      <xdr:colOff>762000</xdr:colOff>
      <xdr:row>55</xdr:row>
      <xdr:rowOff>28575</xdr:rowOff>
    </xdr:from>
    <xdr:to>
      <xdr:col>13</xdr:col>
      <xdr:colOff>457200</xdr:colOff>
      <xdr:row>55</xdr:row>
      <xdr:rowOff>28575</xdr:rowOff>
    </xdr:to>
    <xdr:cxnSp macro="">
      <xdr:nvCxnSpPr>
        <xdr:cNvPr id="70" name="Прямая со стрелкой 69"/>
        <xdr:cNvCxnSpPr/>
      </xdr:nvCxnSpPr>
      <xdr:spPr>
        <a:xfrm>
          <a:off x="8029575" y="10506075"/>
          <a:ext cx="13620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928689</xdr:colOff>
      <xdr:row>53</xdr:row>
      <xdr:rowOff>9524</xdr:rowOff>
    </xdr:from>
    <xdr:to>
      <xdr:col>12</xdr:col>
      <xdr:colOff>38100</xdr:colOff>
      <xdr:row>55</xdr:row>
      <xdr:rowOff>133350</xdr:rowOff>
    </xdr:to>
    <xdr:sp macro="" textlink="">
      <xdr:nvSpPr>
        <xdr:cNvPr id="69" name="Блок-схема: знак завершения 68"/>
        <xdr:cNvSpPr/>
      </xdr:nvSpPr>
      <xdr:spPr>
        <a:xfrm rot="16200000">
          <a:off x="8027194" y="10275094"/>
          <a:ext cx="504826" cy="166686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133350</xdr:colOff>
      <xdr:row>53</xdr:row>
      <xdr:rowOff>95250</xdr:rowOff>
    </xdr:from>
    <xdr:to>
      <xdr:col>16</xdr:col>
      <xdr:colOff>323850</xdr:colOff>
      <xdr:row>53</xdr:row>
      <xdr:rowOff>95250</xdr:rowOff>
    </xdr:to>
    <xdr:cxnSp macro="">
      <xdr:nvCxnSpPr>
        <xdr:cNvPr id="72" name="Прямая со стрелкой 71"/>
        <xdr:cNvCxnSpPr/>
      </xdr:nvCxnSpPr>
      <xdr:spPr>
        <a:xfrm>
          <a:off x="9677400" y="1019175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53</xdr:row>
      <xdr:rowOff>85725</xdr:rowOff>
    </xdr:from>
    <xdr:to>
      <xdr:col>14</xdr:col>
      <xdr:colOff>114300</xdr:colOff>
      <xdr:row>53</xdr:row>
      <xdr:rowOff>85725</xdr:rowOff>
    </xdr:to>
    <xdr:cxnSp macro="">
      <xdr:nvCxnSpPr>
        <xdr:cNvPr id="74" name="Прямая со стрелкой 73"/>
        <xdr:cNvCxnSpPr/>
      </xdr:nvCxnSpPr>
      <xdr:spPr>
        <a:xfrm>
          <a:off x="9420225" y="10182225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21</xdr:col>
      <xdr:colOff>0</xdr:colOff>
      <xdr:row>40</xdr:row>
      <xdr:rowOff>133350</xdr:rowOff>
    </xdr:from>
    <xdr:to>
      <xdr:col>22</xdr:col>
      <xdr:colOff>0</xdr:colOff>
      <xdr:row>58</xdr:row>
      <xdr:rowOff>57150</xdr:rowOff>
    </xdr:to>
    <xdr:sp macro="" textlink="">
      <xdr:nvSpPr>
        <xdr:cNvPr id="78" name="Прямоугольник 77"/>
        <xdr:cNvSpPr/>
      </xdr:nvSpPr>
      <xdr:spPr>
        <a:xfrm>
          <a:off x="13811250" y="7753350"/>
          <a:ext cx="609600" cy="3486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21</xdr:col>
      <xdr:colOff>0</xdr:colOff>
      <xdr:row>55</xdr:row>
      <xdr:rowOff>190500</xdr:rowOff>
    </xdr:from>
    <xdr:to>
      <xdr:col>22</xdr:col>
      <xdr:colOff>0</xdr:colOff>
      <xdr:row>58</xdr:row>
      <xdr:rowOff>57150</xdr:rowOff>
    </xdr:to>
    <xdr:sp macro="" textlink="">
      <xdr:nvSpPr>
        <xdr:cNvPr id="79" name="Овал 78"/>
        <xdr:cNvSpPr/>
      </xdr:nvSpPr>
      <xdr:spPr>
        <a:xfrm>
          <a:off x="13811250" y="10668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9V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53</xdr:row>
      <xdr:rowOff>0</xdr:rowOff>
    </xdr:from>
    <xdr:to>
      <xdr:col>22</xdr:col>
      <xdr:colOff>0</xdr:colOff>
      <xdr:row>55</xdr:row>
      <xdr:rowOff>190500</xdr:rowOff>
    </xdr:to>
    <xdr:sp macro="" textlink="">
      <xdr:nvSpPr>
        <xdr:cNvPr id="80" name="Овал 79"/>
        <xdr:cNvSpPr/>
      </xdr:nvSpPr>
      <xdr:spPr>
        <a:xfrm>
          <a:off x="13811250" y="10096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GND</a:t>
          </a:r>
          <a:endParaRPr lang="ru-RU" sz="1100"/>
        </a:p>
      </xdr:txBody>
    </xdr:sp>
    <xdr:clientData/>
  </xdr:twoCellAnchor>
  <xdr:twoCellAnchor editAs="absolute">
    <xdr:from>
      <xdr:col>21</xdr:col>
      <xdr:colOff>0</xdr:colOff>
      <xdr:row>50</xdr:row>
      <xdr:rowOff>0</xdr:rowOff>
    </xdr:from>
    <xdr:to>
      <xdr:col>22</xdr:col>
      <xdr:colOff>0</xdr:colOff>
      <xdr:row>53</xdr:row>
      <xdr:rowOff>0</xdr:rowOff>
    </xdr:to>
    <xdr:sp macro="" textlink="">
      <xdr:nvSpPr>
        <xdr:cNvPr id="81" name="Овал 80"/>
        <xdr:cNvSpPr/>
      </xdr:nvSpPr>
      <xdr:spPr>
        <a:xfrm>
          <a:off x="13811250" y="9525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GND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47</xdr:row>
      <xdr:rowOff>0</xdr:rowOff>
    </xdr:from>
    <xdr:to>
      <xdr:col>22</xdr:col>
      <xdr:colOff>0</xdr:colOff>
      <xdr:row>50</xdr:row>
      <xdr:rowOff>0</xdr:rowOff>
    </xdr:to>
    <xdr:sp macro="" textlink="">
      <xdr:nvSpPr>
        <xdr:cNvPr id="82" name="Овал 81"/>
        <xdr:cNvSpPr/>
      </xdr:nvSpPr>
      <xdr:spPr>
        <a:xfrm>
          <a:off x="13811250" y="8953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5V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44</xdr:row>
      <xdr:rowOff>28575</xdr:rowOff>
    </xdr:from>
    <xdr:to>
      <xdr:col>22</xdr:col>
      <xdr:colOff>0</xdr:colOff>
      <xdr:row>47</xdr:row>
      <xdr:rowOff>28575</xdr:rowOff>
    </xdr:to>
    <xdr:sp macro="" textlink="">
      <xdr:nvSpPr>
        <xdr:cNvPr id="83" name="Овал 82"/>
        <xdr:cNvSpPr/>
      </xdr:nvSpPr>
      <xdr:spPr>
        <a:xfrm>
          <a:off x="13811250" y="841057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3.3V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41</xdr:row>
      <xdr:rowOff>0</xdr:rowOff>
    </xdr:from>
    <xdr:to>
      <xdr:col>22</xdr:col>
      <xdr:colOff>0</xdr:colOff>
      <xdr:row>44</xdr:row>
      <xdr:rowOff>0</xdr:rowOff>
    </xdr:to>
    <xdr:sp macro="" textlink="">
      <xdr:nvSpPr>
        <xdr:cNvPr id="84" name="Овал 83"/>
        <xdr:cNvSpPr/>
      </xdr:nvSpPr>
      <xdr:spPr>
        <a:xfrm>
          <a:off x="13811250" y="7810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RESET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190500</xdr:colOff>
      <xdr:row>53</xdr:row>
      <xdr:rowOff>161925</xdr:rowOff>
    </xdr:from>
    <xdr:to>
      <xdr:col>19</xdr:col>
      <xdr:colOff>476250</xdr:colOff>
      <xdr:row>55</xdr:row>
      <xdr:rowOff>38100</xdr:rowOff>
    </xdr:to>
    <xdr:sp macro="" textlink="">
      <xdr:nvSpPr>
        <xdr:cNvPr id="88" name="TextBox 87"/>
        <xdr:cNvSpPr txBox="1"/>
      </xdr:nvSpPr>
      <xdr:spPr>
        <a:xfrm>
          <a:off x="12782550" y="1025842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?</a:t>
          </a:r>
          <a:endParaRPr lang="ru-RU" sz="1100"/>
        </a:p>
      </xdr:txBody>
    </xdr:sp>
    <xdr:clientData/>
  </xdr:twoCellAnchor>
  <xdr:twoCellAnchor>
    <xdr:from>
      <xdr:col>16</xdr:col>
      <xdr:colOff>247650</xdr:colOff>
      <xdr:row>51</xdr:row>
      <xdr:rowOff>85726</xdr:rowOff>
    </xdr:from>
    <xdr:to>
      <xdr:col>20</xdr:col>
      <xdr:colOff>571500</xdr:colOff>
      <xdr:row>53</xdr:row>
      <xdr:rowOff>76200</xdr:rowOff>
    </xdr:to>
    <xdr:cxnSp macro="">
      <xdr:nvCxnSpPr>
        <xdr:cNvPr id="89" name="Прямая со стрелкой 88"/>
        <xdr:cNvCxnSpPr/>
      </xdr:nvCxnSpPr>
      <xdr:spPr>
        <a:xfrm flipV="1">
          <a:off x="11010900" y="9801226"/>
          <a:ext cx="2762250" cy="371474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390525</xdr:colOff>
      <xdr:row>54</xdr:row>
      <xdr:rowOff>95250</xdr:rowOff>
    </xdr:from>
    <xdr:to>
      <xdr:col>21</xdr:col>
      <xdr:colOff>0</xdr:colOff>
      <xdr:row>54</xdr:row>
      <xdr:rowOff>95250</xdr:rowOff>
    </xdr:to>
    <xdr:cxnSp macro="">
      <xdr:nvCxnSpPr>
        <xdr:cNvPr id="85" name="Прямая со стрелкой 84"/>
        <xdr:cNvCxnSpPr>
          <a:endCxn id="80" idx="2"/>
        </xdr:cNvCxnSpPr>
      </xdr:nvCxnSpPr>
      <xdr:spPr>
        <a:xfrm>
          <a:off x="12982575" y="10382250"/>
          <a:ext cx="828675" cy="0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21</xdr:col>
      <xdr:colOff>0</xdr:colOff>
      <xdr:row>21</xdr:row>
      <xdr:rowOff>104775</xdr:rowOff>
    </xdr:from>
    <xdr:to>
      <xdr:col>22</xdr:col>
      <xdr:colOff>0</xdr:colOff>
      <xdr:row>39</xdr:row>
      <xdr:rowOff>161925</xdr:rowOff>
    </xdr:to>
    <xdr:sp macro="" textlink="">
      <xdr:nvSpPr>
        <xdr:cNvPr id="93" name="Прямоугольник 92"/>
        <xdr:cNvSpPr/>
      </xdr:nvSpPr>
      <xdr:spPr>
        <a:xfrm>
          <a:off x="13811250" y="4105275"/>
          <a:ext cx="609600" cy="3486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21</xdr:col>
      <xdr:colOff>0</xdr:colOff>
      <xdr:row>36</xdr:row>
      <xdr:rowOff>161925</xdr:rowOff>
    </xdr:from>
    <xdr:to>
      <xdr:col>22</xdr:col>
      <xdr:colOff>0</xdr:colOff>
      <xdr:row>39</xdr:row>
      <xdr:rowOff>161925</xdr:rowOff>
    </xdr:to>
    <xdr:sp macro="" textlink="">
      <xdr:nvSpPr>
        <xdr:cNvPr id="94" name="Овал 93"/>
        <xdr:cNvSpPr/>
      </xdr:nvSpPr>
      <xdr:spPr>
        <a:xfrm>
          <a:off x="13811250" y="7019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33</xdr:row>
      <xdr:rowOff>161925</xdr:rowOff>
    </xdr:from>
    <xdr:to>
      <xdr:col>22</xdr:col>
      <xdr:colOff>0</xdr:colOff>
      <xdr:row>36</xdr:row>
      <xdr:rowOff>161925</xdr:rowOff>
    </xdr:to>
    <xdr:sp macro="" textlink="">
      <xdr:nvSpPr>
        <xdr:cNvPr id="95" name="Овал 94"/>
        <xdr:cNvSpPr/>
      </xdr:nvSpPr>
      <xdr:spPr>
        <a:xfrm>
          <a:off x="13811250" y="6448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A4</a:t>
          </a:r>
          <a:endParaRPr lang="ru-RU" sz="1100"/>
        </a:p>
      </xdr:txBody>
    </xdr:sp>
    <xdr:clientData/>
  </xdr:twoCellAnchor>
  <xdr:twoCellAnchor editAs="absolute">
    <xdr:from>
      <xdr:col>21</xdr:col>
      <xdr:colOff>0</xdr:colOff>
      <xdr:row>30</xdr:row>
      <xdr:rowOff>161925</xdr:rowOff>
    </xdr:from>
    <xdr:to>
      <xdr:col>22</xdr:col>
      <xdr:colOff>0</xdr:colOff>
      <xdr:row>33</xdr:row>
      <xdr:rowOff>161925</xdr:rowOff>
    </xdr:to>
    <xdr:sp macro="" textlink="">
      <xdr:nvSpPr>
        <xdr:cNvPr id="96" name="Овал 95"/>
        <xdr:cNvSpPr/>
      </xdr:nvSpPr>
      <xdr:spPr>
        <a:xfrm>
          <a:off x="13811250" y="5876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27</xdr:row>
      <xdr:rowOff>161925</xdr:rowOff>
    </xdr:from>
    <xdr:to>
      <xdr:col>22</xdr:col>
      <xdr:colOff>0</xdr:colOff>
      <xdr:row>30</xdr:row>
      <xdr:rowOff>161925</xdr:rowOff>
    </xdr:to>
    <xdr:sp macro="" textlink="">
      <xdr:nvSpPr>
        <xdr:cNvPr id="97" name="Овал 96"/>
        <xdr:cNvSpPr/>
      </xdr:nvSpPr>
      <xdr:spPr>
        <a:xfrm>
          <a:off x="13811250" y="5305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25</xdr:row>
      <xdr:rowOff>0</xdr:rowOff>
    </xdr:from>
    <xdr:to>
      <xdr:col>22</xdr:col>
      <xdr:colOff>0</xdr:colOff>
      <xdr:row>28</xdr:row>
      <xdr:rowOff>0</xdr:rowOff>
    </xdr:to>
    <xdr:sp macro="" textlink="">
      <xdr:nvSpPr>
        <xdr:cNvPr id="98" name="Овал 97"/>
        <xdr:cNvSpPr/>
      </xdr:nvSpPr>
      <xdr:spPr>
        <a:xfrm>
          <a:off x="13811250" y="4762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21</xdr:row>
      <xdr:rowOff>161925</xdr:rowOff>
    </xdr:from>
    <xdr:to>
      <xdr:col>22</xdr:col>
      <xdr:colOff>0</xdr:colOff>
      <xdr:row>24</xdr:row>
      <xdr:rowOff>161925</xdr:rowOff>
    </xdr:to>
    <xdr:sp macro="" textlink="">
      <xdr:nvSpPr>
        <xdr:cNvPr id="99" name="Овал 98"/>
        <xdr:cNvSpPr/>
      </xdr:nvSpPr>
      <xdr:spPr>
        <a:xfrm>
          <a:off x="13811250" y="4162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333375</xdr:colOff>
      <xdr:row>38</xdr:row>
      <xdr:rowOff>66675</xdr:rowOff>
    </xdr:from>
    <xdr:to>
      <xdr:col>21</xdr:col>
      <xdr:colOff>0</xdr:colOff>
      <xdr:row>54</xdr:row>
      <xdr:rowOff>152400</xdr:rowOff>
    </xdr:to>
    <xdr:cxnSp macro="">
      <xdr:nvCxnSpPr>
        <xdr:cNvPr id="100" name="Прямая со стрелкой 99"/>
        <xdr:cNvCxnSpPr>
          <a:endCxn id="94" idx="2"/>
        </xdr:cNvCxnSpPr>
      </xdr:nvCxnSpPr>
      <xdr:spPr>
        <a:xfrm flipV="1">
          <a:off x="11096625" y="7305675"/>
          <a:ext cx="2714625" cy="3133725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35</xdr:row>
      <xdr:rowOff>66675</xdr:rowOff>
    </xdr:from>
    <xdr:to>
      <xdr:col>21</xdr:col>
      <xdr:colOff>0</xdr:colOff>
      <xdr:row>55</xdr:row>
      <xdr:rowOff>114300</xdr:rowOff>
    </xdr:to>
    <xdr:cxnSp macro="">
      <xdr:nvCxnSpPr>
        <xdr:cNvPr id="104" name="Прямая со стрелкой 103"/>
        <xdr:cNvCxnSpPr>
          <a:endCxn id="95" idx="2"/>
        </xdr:cNvCxnSpPr>
      </xdr:nvCxnSpPr>
      <xdr:spPr>
        <a:xfrm flipV="1">
          <a:off x="11087100" y="6734175"/>
          <a:ext cx="2724150" cy="3857625"/>
        </a:xfrm>
        <a:prstGeom prst="straightConnector1">
          <a:avLst/>
        </a:prstGeom>
        <a:ln w="25400">
          <a:solidFill>
            <a:srgbClr val="0070C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54</xdr:row>
      <xdr:rowOff>76200</xdr:rowOff>
    </xdr:from>
    <xdr:to>
      <xdr:col>14</xdr:col>
      <xdr:colOff>114300</xdr:colOff>
      <xdr:row>54</xdr:row>
      <xdr:rowOff>76200</xdr:rowOff>
    </xdr:to>
    <xdr:cxnSp macro="">
      <xdr:nvCxnSpPr>
        <xdr:cNvPr id="107" name="Прямая со стрелкой 106"/>
        <xdr:cNvCxnSpPr/>
      </xdr:nvCxnSpPr>
      <xdr:spPr>
        <a:xfrm>
          <a:off x="9420225" y="10363200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55</xdr:row>
      <xdr:rowOff>47625</xdr:rowOff>
    </xdr:from>
    <xdr:to>
      <xdr:col>14</xdr:col>
      <xdr:colOff>114300</xdr:colOff>
      <xdr:row>55</xdr:row>
      <xdr:rowOff>47625</xdr:rowOff>
    </xdr:to>
    <xdr:cxnSp macro="">
      <xdr:nvCxnSpPr>
        <xdr:cNvPr id="108" name="Прямая со стрелкой 107"/>
        <xdr:cNvCxnSpPr/>
      </xdr:nvCxnSpPr>
      <xdr:spPr>
        <a:xfrm>
          <a:off x="9420225" y="10525125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54</xdr:row>
      <xdr:rowOff>85725</xdr:rowOff>
    </xdr:from>
    <xdr:to>
      <xdr:col>16</xdr:col>
      <xdr:colOff>323850</xdr:colOff>
      <xdr:row>54</xdr:row>
      <xdr:rowOff>85725</xdr:rowOff>
    </xdr:to>
    <xdr:cxnSp macro="">
      <xdr:nvCxnSpPr>
        <xdr:cNvPr id="117" name="Прямая со стрелкой 116"/>
        <xdr:cNvCxnSpPr/>
      </xdr:nvCxnSpPr>
      <xdr:spPr>
        <a:xfrm>
          <a:off x="9677400" y="10372725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55</xdr:row>
      <xdr:rowOff>57150</xdr:rowOff>
    </xdr:from>
    <xdr:to>
      <xdr:col>16</xdr:col>
      <xdr:colOff>323850</xdr:colOff>
      <xdr:row>55</xdr:row>
      <xdr:rowOff>57150</xdr:rowOff>
    </xdr:to>
    <xdr:cxnSp macro="">
      <xdr:nvCxnSpPr>
        <xdr:cNvPr id="118" name="Прямая со стрелкой 117"/>
        <xdr:cNvCxnSpPr/>
      </xdr:nvCxnSpPr>
      <xdr:spPr>
        <a:xfrm>
          <a:off x="9677400" y="1053465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52</xdr:row>
      <xdr:rowOff>133350</xdr:rowOff>
    </xdr:from>
    <xdr:to>
      <xdr:col>14</xdr:col>
      <xdr:colOff>114300</xdr:colOff>
      <xdr:row>52</xdr:row>
      <xdr:rowOff>133350</xdr:rowOff>
    </xdr:to>
    <xdr:cxnSp macro="">
      <xdr:nvCxnSpPr>
        <xdr:cNvPr id="119" name="Прямая со стрелкой 118"/>
        <xdr:cNvCxnSpPr/>
      </xdr:nvCxnSpPr>
      <xdr:spPr>
        <a:xfrm>
          <a:off x="9420225" y="10039350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44</xdr:row>
      <xdr:rowOff>57150</xdr:rowOff>
    </xdr:from>
    <xdr:to>
      <xdr:col>13</xdr:col>
      <xdr:colOff>533400</xdr:colOff>
      <xdr:row>44</xdr:row>
      <xdr:rowOff>57150</xdr:rowOff>
    </xdr:to>
    <xdr:cxnSp macro="">
      <xdr:nvCxnSpPr>
        <xdr:cNvPr id="155" name="Прямая со стрелкой 154"/>
        <xdr:cNvCxnSpPr/>
      </xdr:nvCxnSpPr>
      <xdr:spPr>
        <a:xfrm>
          <a:off x="7953375" y="8439150"/>
          <a:ext cx="15144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52</xdr:row>
      <xdr:rowOff>133350</xdr:rowOff>
    </xdr:from>
    <xdr:to>
      <xdr:col>16</xdr:col>
      <xdr:colOff>323850</xdr:colOff>
      <xdr:row>52</xdr:row>
      <xdr:rowOff>133350</xdr:rowOff>
    </xdr:to>
    <xdr:cxnSp macro="">
      <xdr:nvCxnSpPr>
        <xdr:cNvPr id="120" name="Прямая со стрелкой 119"/>
        <xdr:cNvCxnSpPr/>
      </xdr:nvCxnSpPr>
      <xdr:spPr>
        <a:xfrm>
          <a:off x="9677400" y="1003935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48</xdr:row>
      <xdr:rowOff>95250</xdr:rowOff>
    </xdr:from>
    <xdr:to>
      <xdr:col>21</xdr:col>
      <xdr:colOff>0</xdr:colOff>
      <xdr:row>52</xdr:row>
      <xdr:rowOff>142875</xdr:rowOff>
    </xdr:to>
    <xdr:cxnSp macro="">
      <xdr:nvCxnSpPr>
        <xdr:cNvPr id="121" name="Прямая со стрелкой 120"/>
        <xdr:cNvCxnSpPr>
          <a:endCxn id="82" idx="2"/>
        </xdr:cNvCxnSpPr>
      </xdr:nvCxnSpPr>
      <xdr:spPr>
        <a:xfrm flipV="1">
          <a:off x="11020425" y="9239250"/>
          <a:ext cx="2790825" cy="809625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44</xdr:row>
      <xdr:rowOff>57150</xdr:rowOff>
    </xdr:from>
    <xdr:to>
      <xdr:col>11</xdr:col>
      <xdr:colOff>933450</xdr:colOff>
      <xdr:row>76</xdr:row>
      <xdr:rowOff>76201</xdr:rowOff>
    </xdr:to>
    <xdr:cxnSp macro="">
      <xdr:nvCxnSpPr>
        <xdr:cNvPr id="124" name="Прямая со стрелкой 123"/>
        <xdr:cNvCxnSpPr/>
      </xdr:nvCxnSpPr>
      <xdr:spPr>
        <a:xfrm flipV="1">
          <a:off x="6591300" y="8439150"/>
          <a:ext cx="1609725" cy="6115051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671514</xdr:colOff>
      <xdr:row>50</xdr:row>
      <xdr:rowOff>190498</xdr:rowOff>
    </xdr:from>
    <xdr:to>
      <xdr:col>11</xdr:col>
      <xdr:colOff>828675</xdr:colOff>
      <xdr:row>53</xdr:row>
      <xdr:rowOff>171449</xdr:rowOff>
    </xdr:to>
    <xdr:sp macro="" textlink="">
      <xdr:nvSpPr>
        <xdr:cNvPr id="128" name="Блок-схема: знак завершения 127"/>
        <xdr:cNvSpPr/>
      </xdr:nvSpPr>
      <xdr:spPr>
        <a:xfrm rot="16200000">
          <a:off x="7741444" y="9913143"/>
          <a:ext cx="552451" cy="157161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400050</xdr:colOff>
      <xdr:row>51</xdr:row>
      <xdr:rowOff>85725</xdr:rowOff>
    </xdr:from>
    <xdr:to>
      <xdr:col>23</xdr:col>
      <xdr:colOff>0</xdr:colOff>
      <xdr:row>70</xdr:row>
      <xdr:rowOff>95250</xdr:rowOff>
    </xdr:to>
    <xdr:cxnSp macro="">
      <xdr:nvCxnSpPr>
        <xdr:cNvPr id="130" name="Прямая со стрелкой 129"/>
        <xdr:cNvCxnSpPr>
          <a:endCxn id="26" idx="2"/>
        </xdr:cNvCxnSpPr>
      </xdr:nvCxnSpPr>
      <xdr:spPr>
        <a:xfrm>
          <a:off x="8724900" y="9801225"/>
          <a:ext cx="6305550" cy="3629025"/>
        </a:xfrm>
        <a:prstGeom prst="straightConnector1">
          <a:avLst/>
        </a:prstGeom>
        <a:ln w="25400">
          <a:solidFill>
            <a:srgbClr val="FFC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904875</xdr:colOff>
      <xdr:row>52</xdr:row>
      <xdr:rowOff>133350</xdr:rowOff>
    </xdr:from>
    <xdr:to>
      <xdr:col>13</xdr:col>
      <xdr:colOff>485775</xdr:colOff>
      <xdr:row>52</xdr:row>
      <xdr:rowOff>133350</xdr:rowOff>
    </xdr:to>
    <xdr:cxnSp macro="">
      <xdr:nvCxnSpPr>
        <xdr:cNvPr id="133" name="Прямая со стрелкой 132"/>
        <xdr:cNvCxnSpPr/>
      </xdr:nvCxnSpPr>
      <xdr:spPr>
        <a:xfrm>
          <a:off x="8172450" y="10039350"/>
          <a:ext cx="12477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43</xdr:row>
      <xdr:rowOff>0</xdr:rowOff>
    </xdr:from>
    <xdr:to>
      <xdr:col>13</xdr:col>
      <xdr:colOff>533400</xdr:colOff>
      <xdr:row>43</xdr:row>
      <xdr:rowOff>0</xdr:rowOff>
    </xdr:to>
    <xdr:cxnSp macro="">
      <xdr:nvCxnSpPr>
        <xdr:cNvPr id="142" name="Прямая со стрелкой 141"/>
        <xdr:cNvCxnSpPr/>
      </xdr:nvCxnSpPr>
      <xdr:spPr>
        <a:xfrm>
          <a:off x="7953375" y="8191500"/>
          <a:ext cx="15144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438151</xdr:colOff>
      <xdr:row>43</xdr:row>
      <xdr:rowOff>9525</xdr:rowOff>
    </xdr:from>
    <xdr:to>
      <xdr:col>15</xdr:col>
      <xdr:colOff>457200</xdr:colOff>
      <xdr:row>53</xdr:row>
      <xdr:rowOff>85725</xdr:rowOff>
    </xdr:to>
    <xdr:cxnSp macro="">
      <xdr:nvCxnSpPr>
        <xdr:cNvPr id="139" name="Прямая со стрелкой 138"/>
        <xdr:cNvCxnSpPr/>
      </xdr:nvCxnSpPr>
      <xdr:spPr>
        <a:xfrm flipH="1" flipV="1">
          <a:off x="9372601" y="8201025"/>
          <a:ext cx="1238249" cy="1981200"/>
        </a:xfrm>
        <a:prstGeom prst="straightConnector1">
          <a:avLst/>
        </a:prstGeom>
        <a:ln w="25400">
          <a:solidFill>
            <a:schemeClr val="bg1">
              <a:lumMod val="65000"/>
            </a:schemeClr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466728</xdr:colOff>
      <xdr:row>44</xdr:row>
      <xdr:rowOff>76202</xdr:rowOff>
    </xdr:from>
    <xdr:to>
      <xdr:col>14</xdr:col>
      <xdr:colOff>419100</xdr:colOff>
      <xdr:row>52</xdr:row>
      <xdr:rowOff>142875</xdr:rowOff>
    </xdr:to>
    <xdr:cxnSp macro="">
      <xdr:nvCxnSpPr>
        <xdr:cNvPr id="157" name="Прямая со стрелкой 156"/>
        <xdr:cNvCxnSpPr/>
      </xdr:nvCxnSpPr>
      <xdr:spPr>
        <a:xfrm flipH="1" flipV="1">
          <a:off x="9401178" y="8458202"/>
          <a:ext cx="561972" cy="1590673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44</xdr:row>
      <xdr:rowOff>47625</xdr:rowOff>
    </xdr:from>
    <xdr:to>
      <xdr:col>11</xdr:col>
      <xdr:colOff>828675</xdr:colOff>
      <xdr:row>44</xdr:row>
      <xdr:rowOff>76202</xdr:rowOff>
    </xdr:to>
    <xdr:cxnSp macro="">
      <xdr:nvCxnSpPr>
        <xdr:cNvPr id="159" name="Прямая со стрелкой 158"/>
        <xdr:cNvCxnSpPr/>
      </xdr:nvCxnSpPr>
      <xdr:spPr>
        <a:xfrm flipV="1">
          <a:off x="3152775" y="8429625"/>
          <a:ext cx="4943475" cy="28577"/>
        </a:xfrm>
        <a:prstGeom prst="straightConnector1">
          <a:avLst/>
        </a:prstGeom>
        <a:ln w="25400">
          <a:solidFill>
            <a:srgbClr val="0070C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43</xdr:row>
      <xdr:rowOff>9526</xdr:rowOff>
    </xdr:from>
    <xdr:to>
      <xdr:col>11</xdr:col>
      <xdr:colOff>876300</xdr:colOff>
      <xdr:row>45</xdr:row>
      <xdr:rowOff>76200</xdr:rowOff>
    </xdr:to>
    <xdr:cxnSp macro="">
      <xdr:nvCxnSpPr>
        <xdr:cNvPr id="161" name="Прямая со стрелкой 160"/>
        <xdr:cNvCxnSpPr/>
      </xdr:nvCxnSpPr>
      <xdr:spPr>
        <a:xfrm flipV="1">
          <a:off x="3190875" y="8201026"/>
          <a:ext cx="4953000" cy="447674"/>
        </a:xfrm>
        <a:prstGeom prst="straightConnector1">
          <a:avLst/>
        </a:prstGeom>
        <a:ln w="25400">
          <a:solidFill>
            <a:srgbClr val="66330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333376</xdr:colOff>
      <xdr:row>41</xdr:row>
      <xdr:rowOff>1</xdr:rowOff>
    </xdr:from>
    <xdr:to>
      <xdr:col>15</xdr:col>
      <xdr:colOff>123825</xdr:colOff>
      <xdr:row>52</xdr:row>
      <xdr:rowOff>114300</xdr:rowOff>
    </xdr:to>
    <xdr:cxnSp macro="">
      <xdr:nvCxnSpPr>
        <xdr:cNvPr id="163" name="Прямая со стрелкой 162"/>
        <xdr:cNvCxnSpPr/>
      </xdr:nvCxnSpPr>
      <xdr:spPr>
        <a:xfrm flipH="1" flipV="1">
          <a:off x="9267826" y="7810501"/>
          <a:ext cx="1009649" cy="2209799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457202</xdr:colOff>
      <xdr:row>44</xdr:row>
      <xdr:rowOff>9525</xdr:rowOff>
    </xdr:from>
    <xdr:to>
      <xdr:col>17</xdr:col>
      <xdr:colOff>352425</xdr:colOff>
      <xdr:row>52</xdr:row>
      <xdr:rowOff>114301</xdr:rowOff>
    </xdr:to>
    <xdr:cxnSp macro="">
      <xdr:nvCxnSpPr>
        <xdr:cNvPr id="165" name="Прямая со стрелкой 164"/>
        <xdr:cNvCxnSpPr/>
      </xdr:nvCxnSpPr>
      <xdr:spPr>
        <a:xfrm flipV="1">
          <a:off x="10610852" y="8391525"/>
          <a:ext cx="1114423" cy="1628776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42</xdr:row>
      <xdr:rowOff>180975</xdr:rowOff>
    </xdr:from>
    <xdr:to>
      <xdr:col>17</xdr:col>
      <xdr:colOff>571500</xdr:colOff>
      <xdr:row>44</xdr:row>
      <xdr:rowOff>57150</xdr:rowOff>
    </xdr:to>
    <xdr:sp macro="" textlink="">
      <xdr:nvSpPr>
        <xdr:cNvPr id="167" name="TextBox 166"/>
        <xdr:cNvSpPr txBox="1"/>
      </xdr:nvSpPr>
      <xdr:spPr>
        <a:xfrm>
          <a:off x="11658600" y="818197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?</a:t>
          </a:r>
          <a:endParaRPr lang="ru-RU" sz="1100"/>
        </a:p>
      </xdr:txBody>
    </xdr:sp>
    <xdr:clientData/>
  </xdr:twoCellAnchor>
  <xdr:twoCellAnchor>
    <xdr:from>
      <xdr:col>11</xdr:col>
      <xdr:colOff>771525</xdr:colOff>
      <xdr:row>41</xdr:row>
      <xdr:rowOff>28575</xdr:rowOff>
    </xdr:from>
    <xdr:to>
      <xdr:col>13</xdr:col>
      <xdr:colOff>381000</xdr:colOff>
      <xdr:row>41</xdr:row>
      <xdr:rowOff>28575</xdr:rowOff>
    </xdr:to>
    <xdr:cxnSp macro="">
      <xdr:nvCxnSpPr>
        <xdr:cNvPr id="168" name="Прямая со стрелкой 167"/>
        <xdr:cNvCxnSpPr/>
      </xdr:nvCxnSpPr>
      <xdr:spPr>
        <a:xfrm>
          <a:off x="8039100" y="7839075"/>
          <a:ext cx="127635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40</xdr:row>
      <xdr:rowOff>28575</xdr:rowOff>
    </xdr:from>
    <xdr:to>
      <xdr:col>13</xdr:col>
      <xdr:colOff>381000</xdr:colOff>
      <xdr:row>40</xdr:row>
      <xdr:rowOff>28575</xdr:rowOff>
    </xdr:to>
    <xdr:cxnSp macro="">
      <xdr:nvCxnSpPr>
        <xdr:cNvPr id="169" name="Прямая со стрелкой 168"/>
        <xdr:cNvCxnSpPr/>
      </xdr:nvCxnSpPr>
      <xdr:spPr>
        <a:xfrm>
          <a:off x="8039100" y="7648575"/>
          <a:ext cx="127635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321469</xdr:colOff>
      <xdr:row>41</xdr:row>
      <xdr:rowOff>54768</xdr:rowOff>
    </xdr:from>
    <xdr:to>
      <xdr:col>13</xdr:col>
      <xdr:colOff>264320</xdr:colOff>
      <xdr:row>42</xdr:row>
      <xdr:rowOff>21429</xdr:rowOff>
    </xdr:to>
    <xdr:sp macro="" textlink="">
      <xdr:nvSpPr>
        <xdr:cNvPr id="173" name="Блок-схема: знак завершения 172"/>
        <xdr:cNvSpPr/>
      </xdr:nvSpPr>
      <xdr:spPr>
        <a:xfrm rot="20013737">
          <a:off x="8646319" y="7865268"/>
          <a:ext cx="552451" cy="157161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0</xdr:colOff>
      <xdr:row>39</xdr:row>
      <xdr:rowOff>169333</xdr:rowOff>
    </xdr:from>
    <xdr:to>
      <xdr:col>24</xdr:col>
      <xdr:colOff>0</xdr:colOff>
      <xdr:row>52</xdr:row>
      <xdr:rowOff>0</xdr:rowOff>
    </xdr:to>
    <xdr:sp macro="" textlink="">
      <xdr:nvSpPr>
        <xdr:cNvPr id="126" name="Прямоугольник 22"/>
        <xdr:cNvSpPr/>
      </xdr:nvSpPr>
      <xdr:spPr>
        <a:xfrm>
          <a:off x="15113000" y="7598833"/>
          <a:ext cx="613833" cy="2307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11</xdr:col>
      <xdr:colOff>628650</xdr:colOff>
      <xdr:row>39</xdr:row>
      <xdr:rowOff>0</xdr:rowOff>
    </xdr:from>
    <xdr:to>
      <xdr:col>14</xdr:col>
      <xdr:colOff>0</xdr:colOff>
      <xdr:row>56</xdr:row>
      <xdr:rowOff>0</xdr:rowOff>
    </xdr:to>
    <xdr:sp macro="" textlink="">
      <xdr:nvSpPr>
        <xdr:cNvPr id="2" name="Прямоугольник 40"/>
        <xdr:cNvSpPr/>
      </xdr:nvSpPr>
      <xdr:spPr>
        <a:xfrm>
          <a:off x="7896225" y="7429500"/>
          <a:ext cx="1647825" cy="32385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742950</xdr:colOff>
      <xdr:row>51</xdr:row>
      <xdr:rowOff>76200</xdr:rowOff>
    </xdr:from>
    <xdr:to>
      <xdr:col>13</xdr:col>
      <xdr:colOff>485775</xdr:colOff>
      <xdr:row>51</xdr:row>
      <xdr:rowOff>76200</xdr:rowOff>
    </xdr:to>
    <xdr:cxnSp macro="">
      <xdr:nvCxnSpPr>
        <xdr:cNvPr id="3" name="Прямая со стрелкой 134"/>
        <xdr:cNvCxnSpPr/>
      </xdr:nvCxnSpPr>
      <xdr:spPr>
        <a:xfrm>
          <a:off x="8010525" y="979170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609599</xdr:colOff>
      <xdr:row>38</xdr:row>
      <xdr:rowOff>179917</xdr:rowOff>
    </xdr:from>
    <xdr:to>
      <xdr:col>16</xdr:col>
      <xdr:colOff>428624</xdr:colOff>
      <xdr:row>55</xdr:row>
      <xdr:rowOff>179917</xdr:rowOff>
    </xdr:to>
    <xdr:sp macro="" textlink="">
      <xdr:nvSpPr>
        <xdr:cNvPr id="4" name="Прямоугольник 38"/>
        <xdr:cNvSpPr/>
      </xdr:nvSpPr>
      <xdr:spPr>
        <a:xfrm>
          <a:off x="9584266" y="7418917"/>
          <a:ext cx="1660525" cy="32385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160283</xdr:colOff>
      <xdr:row>14</xdr:row>
      <xdr:rowOff>0</xdr:rowOff>
    </xdr:to>
    <xdr:sp macro="" textlink="">
      <xdr:nvSpPr>
        <xdr:cNvPr id="5" name="Овал 1"/>
        <xdr:cNvSpPr/>
      </xdr:nvSpPr>
      <xdr:spPr>
        <a:xfrm>
          <a:off x="2438400" y="1333500"/>
          <a:ext cx="1379483" cy="1333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571500</xdr:colOff>
      <xdr:row>6</xdr:row>
      <xdr:rowOff>19050</xdr:rowOff>
    </xdr:from>
    <xdr:to>
      <xdr:col>5</xdr:col>
      <xdr:colOff>114300</xdr:colOff>
      <xdr:row>7</xdr:row>
      <xdr:rowOff>85725</xdr:rowOff>
    </xdr:to>
    <xdr:sp macro="" textlink="">
      <xdr:nvSpPr>
        <xdr:cNvPr id="6" name="Прямоугольник 2"/>
        <xdr:cNvSpPr/>
      </xdr:nvSpPr>
      <xdr:spPr>
        <a:xfrm>
          <a:off x="3009900" y="1162050"/>
          <a:ext cx="15240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276225</xdr:colOff>
      <xdr:row>8</xdr:row>
      <xdr:rowOff>38099</xdr:rowOff>
    </xdr:from>
    <xdr:to>
      <xdr:col>4</xdr:col>
      <xdr:colOff>384225</xdr:colOff>
      <xdr:row>8</xdr:row>
      <xdr:rowOff>146099</xdr:rowOff>
    </xdr:to>
    <xdr:sp macro="" textlink="">
      <xdr:nvSpPr>
        <xdr:cNvPr id="7" name="Овал 3"/>
        <xdr:cNvSpPr/>
      </xdr:nvSpPr>
      <xdr:spPr>
        <a:xfrm>
          <a:off x="2714625" y="1562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8</xdr:row>
      <xdr:rowOff>38099</xdr:rowOff>
    </xdr:from>
    <xdr:to>
      <xdr:col>5</xdr:col>
      <xdr:colOff>441375</xdr:colOff>
      <xdr:row>8</xdr:row>
      <xdr:rowOff>146099</xdr:rowOff>
    </xdr:to>
    <xdr:sp macro="" textlink="">
      <xdr:nvSpPr>
        <xdr:cNvPr id="8" name="Овал 4"/>
        <xdr:cNvSpPr/>
      </xdr:nvSpPr>
      <xdr:spPr>
        <a:xfrm>
          <a:off x="3381375" y="1562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11</xdr:row>
      <xdr:rowOff>161924</xdr:rowOff>
    </xdr:from>
    <xdr:to>
      <xdr:col>5</xdr:col>
      <xdr:colOff>441375</xdr:colOff>
      <xdr:row>12</xdr:row>
      <xdr:rowOff>79424</xdr:rowOff>
    </xdr:to>
    <xdr:sp macro="" textlink="">
      <xdr:nvSpPr>
        <xdr:cNvPr id="9" name="Овал 5"/>
        <xdr:cNvSpPr/>
      </xdr:nvSpPr>
      <xdr:spPr>
        <a:xfrm>
          <a:off x="3381375" y="2257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304800</xdr:colOff>
      <xdr:row>11</xdr:row>
      <xdr:rowOff>161924</xdr:rowOff>
    </xdr:from>
    <xdr:to>
      <xdr:col>4</xdr:col>
      <xdr:colOff>412800</xdr:colOff>
      <xdr:row>12</xdr:row>
      <xdr:rowOff>79424</xdr:rowOff>
    </xdr:to>
    <xdr:sp macro="" textlink="">
      <xdr:nvSpPr>
        <xdr:cNvPr id="10" name="Овал 6"/>
        <xdr:cNvSpPr/>
      </xdr:nvSpPr>
      <xdr:spPr>
        <a:xfrm>
          <a:off x="2743200" y="2257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425559</xdr:colOff>
      <xdr:row>1</xdr:row>
      <xdr:rowOff>95250</xdr:rowOff>
    </xdr:from>
    <xdr:to>
      <xdr:col>7</xdr:col>
      <xdr:colOff>333375</xdr:colOff>
      <xdr:row>8</xdr:row>
      <xdr:rowOff>53915</xdr:rowOff>
    </xdr:to>
    <xdr:cxnSp macro="">
      <xdr:nvCxnSpPr>
        <xdr:cNvPr id="11" name="Прямая соединительная линия 7"/>
        <xdr:cNvCxnSpPr>
          <a:stCxn id="8" idx="7"/>
        </xdr:cNvCxnSpPr>
      </xdr:nvCxnSpPr>
      <xdr:spPr>
        <a:xfrm flipV="1">
          <a:off x="3473559" y="285750"/>
          <a:ext cx="1127016" cy="1292165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425559</xdr:colOff>
      <xdr:row>12</xdr:row>
      <xdr:rowOff>63608</xdr:rowOff>
    </xdr:from>
    <xdr:to>
      <xdr:col>6</xdr:col>
      <xdr:colOff>485775</xdr:colOff>
      <xdr:row>17</xdr:row>
      <xdr:rowOff>123825</xdr:rowOff>
    </xdr:to>
    <xdr:cxnSp macro="">
      <xdr:nvCxnSpPr>
        <xdr:cNvPr id="12" name="Прямая соединительная линия 8"/>
        <xdr:cNvCxnSpPr>
          <a:stCxn id="9" idx="5"/>
        </xdr:cNvCxnSpPr>
      </xdr:nvCxnSpPr>
      <xdr:spPr>
        <a:xfrm>
          <a:off x="3473559" y="2349608"/>
          <a:ext cx="669816" cy="1012717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12</xdr:row>
      <xdr:rowOff>63608</xdr:rowOff>
    </xdr:from>
    <xdr:to>
      <xdr:col>4</xdr:col>
      <xdr:colOff>320616</xdr:colOff>
      <xdr:row>19</xdr:row>
      <xdr:rowOff>104775</xdr:rowOff>
    </xdr:to>
    <xdr:cxnSp macro="">
      <xdr:nvCxnSpPr>
        <xdr:cNvPr id="13" name="Прямая соединительная линия 9"/>
        <xdr:cNvCxnSpPr>
          <a:stCxn id="10" idx="3"/>
        </xdr:cNvCxnSpPr>
      </xdr:nvCxnSpPr>
      <xdr:spPr>
        <a:xfrm flipH="1">
          <a:off x="885825" y="2349608"/>
          <a:ext cx="1873191" cy="137466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2</xdr:row>
      <xdr:rowOff>38101</xdr:rowOff>
    </xdr:from>
    <xdr:to>
      <xdr:col>4</xdr:col>
      <xdr:colOff>292041</xdr:colOff>
      <xdr:row>8</xdr:row>
      <xdr:rowOff>53915</xdr:rowOff>
    </xdr:to>
    <xdr:cxnSp macro="">
      <xdr:nvCxnSpPr>
        <xdr:cNvPr id="14" name="Прямая соединительная линия 10"/>
        <xdr:cNvCxnSpPr>
          <a:stCxn id="7" idx="1"/>
        </xdr:cNvCxnSpPr>
      </xdr:nvCxnSpPr>
      <xdr:spPr>
        <a:xfrm flipH="1" flipV="1">
          <a:off x="714375" y="419101"/>
          <a:ext cx="2016066" cy="1158814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19053</xdr:colOff>
      <xdr:row>57</xdr:row>
      <xdr:rowOff>114300</xdr:rowOff>
    </xdr:from>
    <xdr:to>
      <xdr:col>5</xdr:col>
      <xdr:colOff>31750</xdr:colOff>
      <xdr:row>60</xdr:row>
      <xdr:rowOff>84667</xdr:rowOff>
    </xdr:to>
    <xdr:cxnSp macro="">
      <xdr:nvCxnSpPr>
        <xdr:cNvPr id="20" name="Прямая со стрелкой 16"/>
        <xdr:cNvCxnSpPr/>
      </xdr:nvCxnSpPr>
      <xdr:spPr>
        <a:xfrm flipH="1" flipV="1">
          <a:off x="2474386" y="10972800"/>
          <a:ext cx="626531" cy="541867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104775</xdr:rowOff>
    </xdr:from>
    <xdr:to>
      <xdr:col>4</xdr:col>
      <xdr:colOff>552450</xdr:colOff>
      <xdr:row>58</xdr:row>
      <xdr:rowOff>114301</xdr:rowOff>
    </xdr:to>
    <xdr:cxnSp macro="">
      <xdr:nvCxnSpPr>
        <xdr:cNvPr id="21" name="Прямая со стрелкой 17"/>
        <xdr:cNvCxnSpPr/>
      </xdr:nvCxnSpPr>
      <xdr:spPr>
        <a:xfrm flipH="1" flipV="1">
          <a:off x="2457450" y="11287125"/>
          <a:ext cx="533400" cy="9526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72</xdr:row>
      <xdr:rowOff>104775</xdr:rowOff>
    </xdr:from>
    <xdr:to>
      <xdr:col>9</xdr:col>
      <xdr:colOff>0</xdr:colOff>
      <xdr:row>72</xdr:row>
      <xdr:rowOff>104775</xdr:rowOff>
    </xdr:to>
    <xdr:cxnSp macro="">
      <xdr:nvCxnSpPr>
        <xdr:cNvPr id="22" name="Прямая со стрелкой 18"/>
        <xdr:cNvCxnSpPr/>
      </xdr:nvCxnSpPr>
      <xdr:spPr>
        <a:xfrm>
          <a:off x="1219200" y="1395412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73</xdr:row>
      <xdr:rowOff>104775</xdr:rowOff>
    </xdr:from>
    <xdr:to>
      <xdr:col>9</xdr:col>
      <xdr:colOff>0</xdr:colOff>
      <xdr:row>73</xdr:row>
      <xdr:rowOff>104775</xdr:rowOff>
    </xdr:to>
    <xdr:cxnSp macro="">
      <xdr:nvCxnSpPr>
        <xdr:cNvPr id="23" name="Прямая со стрелкой 19"/>
        <xdr:cNvCxnSpPr/>
      </xdr:nvCxnSpPr>
      <xdr:spPr>
        <a:xfrm>
          <a:off x="1219200" y="1414462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75</xdr:row>
      <xdr:rowOff>104775</xdr:rowOff>
    </xdr:from>
    <xdr:to>
      <xdr:col>9</xdr:col>
      <xdr:colOff>0</xdr:colOff>
      <xdr:row>75</xdr:row>
      <xdr:rowOff>104775</xdr:rowOff>
    </xdr:to>
    <xdr:cxnSp macro="">
      <xdr:nvCxnSpPr>
        <xdr:cNvPr id="24" name="Прямая со стрелкой 20"/>
        <xdr:cNvCxnSpPr/>
      </xdr:nvCxnSpPr>
      <xdr:spPr>
        <a:xfrm>
          <a:off x="1219200" y="1452562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95250</xdr:rowOff>
    </xdr:from>
    <xdr:to>
      <xdr:col>9</xdr:col>
      <xdr:colOff>0</xdr:colOff>
      <xdr:row>76</xdr:row>
      <xdr:rowOff>95250</xdr:rowOff>
    </xdr:to>
    <xdr:cxnSp macro="">
      <xdr:nvCxnSpPr>
        <xdr:cNvPr id="25" name="Прямая со стрелкой 21"/>
        <xdr:cNvCxnSpPr/>
      </xdr:nvCxnSpPr>
      <xdr:spPr>
        <a:xfrm>
          <a:off x="1219200" y="14706600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23</xdr:col>
      <xdr:colOff>0</xdr:colOff>
      <xdr:row>53</xdr:row>
      <xdr:rowOff>0</xdr:rowOff>
    </xdr:from>
    <xdr:to>
      <xdr:col>24</xdr:col>
      <xdr:colOff>0</xdr:colOff>
      <xdr:row>78</xdr:row>
      <xdr:rowOff>0</xdr:rowOff>
    </xdr:to>
    <xdr:sp macro="" textlink="">
      <xdr:nvSpPr>
        <xdr:cNvPr id="26" name="Прямоугольник 22"/>
        <xdr:cNvSpPr/>
      </xdr:nvSpPr>
      <xdr:spPr>
        <a:xfrm>
          <a:off x="15113000" y="10096500"/>
          <a:ext cx="613833" cy="476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23</xdr:col>
      <xdr:colOff>0</xdr:colOff>
      <xdr:row>75</xdr:row>
      <xdr:rowOff>0</xdr:rowOff>
    </xdr:from>
    <xdr:to>
      <xdr:col>24</xdr:col>
      <xdr:colOff>0</xdr:colOff>
      <xdr:row>78</xdr:row>
      <xdr:rowOff>0</xdr:rowOff>
    </xdr:to>
    <xdr:sp macro="" textlink="">
      <xdr:nvSpPr>
        <xdr:cNvPr id="27" name="Овал 23"/>
        <xdr:cNvSpPr/>
      </xdr:nvSpPr>
      <xdr:spPr>
        <a:xfrm>
          <a:off x="15030450" y="14287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72</xdr:row>
      <xdr:rowOff>0</xdr:rowOff>
    </xdr:from>
    <xdr:to>
      <xdr:col>24</xdr:col>
      <xdr:colOff>0</xdr:colOff>
      <xdr:row>75</xdr:row>
      <xdr:rowOff>0</xdr:rowOff>
    </xdr:to>
    <xdr:sp macro="" textlink="">
      <xdr:nvSpPr>
        <xdr:cNvPr id="28" name="Овал 24"/>
        <xdr:cNvSpPr/>
      </xdr:nvSpPr>
      <xdr:spPr>
        <a:xfrm>
          <a:off x="15030450" y="13716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69</xdr:row>
      <xdr:rowOff>0</xdr:rowOff>
    </xdr:from>
    <xdr:to>
      <xdr:col>24</xdr:col>
      <xdr:colOff>0</xdr:colOff>
      <xdr:row>72</xdr:row>
      <xdr:rowOff>0</xdr:rowOff>
    </xdr:to>
    <xdr:sp macro="" textlink="">
      <xdr:nvSpPr>
        <xdr:cNvPr id="29" name="Овал 25"/>
        <xdr:cNvSpPr/>
      </xdr:nvSpPr>
      <xdr:spPr>
        <a:xfrm>
          <a:off x="15030450" y="13144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66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30" name="Овал 26"/>
        <xdr:cNvSpPr/>
      </xdr:nvSpPr>
      <xdr:spPr>
        <a:xfrm>
          <a:off x="15030450" y="12573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62</xdr:row>
      <xdr:rowOff>161925</xdr:rowOff>
    </xdr:from>
    <xdr:to>
      <xdr:col>24</xdr:col>
      <xdr:colOff>0</xdr:colOff>
      <xdr:row>65</xdr:row>
      <xdr:rowOff>161925</xdr:rowOff>
    </xdr:to>
    <xdr:sp macro="" textlink="">
      <xdr:nvSpPr>
        <xdr:cNvPr id="31" name="Овал 27"/>
        <xdr:cNvSpPr/>
      </xdr:nvSpPr>
      <xdr:spPr>
        <a:xfrm>
          <a:off x="15030450" y="11972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D4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59</xdr:row>
      <xdr:rowOff>133350</xdr:rowOff>
    </xdr:from>
    <xdr:to>
      <xdr:col>24</xdr:col>
      <xdr:colOff>0</xdr:colOff>
      <xdr:row>62</xdr:row>
      <xdr:rowOff>133350</xdr:rowOff>
    </xdr:to>
    <xdr:sp macro="" textlink="">
      <xdr:nvSpPr>
        <xdr:cNvPr id="32" name="Овал 28"/>
        <xdr:cNvSpPr/>
      </xdr:nvSpPr>
      <xdr:spPr>
        <a:xfrm>
          <a:off x="15030450" y="1137285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56</xdr:row>
      <xdr:rowOff>114300</xdr:rowOff>
    </xdr:from>
    <xdr:to>
      <xdr:col>24</xdr:col>
      <xdr:colOff>0</xdr:colOff>
      <xdr:row>59</xdr:row>
      <xdr:rowOff>114300</xdr:rowOff>
    </xdr:to>
    <xdr:sp macro="" textlink="">
      <xdr:nvSpPr>
        <xdr:cNvPr id="33" name="Овал 29"/>
        <xdr:cNvSpPr/>
      </xdr:nvSpPr>
      <xdr:spPr>
        <a:xfrm>
          <a:off x="15030450" y="107823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D6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0</xdr:colOff>
      <xdr:row>53</xdr:row>
      <xdr:rowOff>76200</xdr:rowOff>
    </xdr:from>
    <xdr:to>
      <xdr:col>24</xdr:col>
      <xdr:colOff>0</xdr:colOff>
      <xdr:row>56</xdr:row>
      <xdr:rowOff>76200</xdr:rowOff>
    </xdr:to>
    <xdr:sp macro="" textlink="">
      <xdr:nvSpPr>
        <xdr:cNvPr id="34" name="Овал 30"/>
        <xdr:cNvSpPr/>
      </xdr:nvSpPr>
      <xdr:spPr>
        <a:xfrm>
          <a:off x="15030450" y="101727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342900</xdr:colOff>
      <xdr:row>51</xdr:row>
      <xdr:rowOff>76200</xdr:rowOff>
    </xdr:from>
    <xdr:to>
      <xdr:col>12</xdr:col>
      <xdr:colOff>266700</xdr:colOff>
      <xdr:row>75</xdr:row>
      <xdr:rowOff>104776</xdr:rowOff>
    </xdr:to>
    <xdr:cxnSp macro="">
      <xdr:nvCxnSpPr>
        <xdr:cNvPr id="35" name="Прямая со стрелкой 32"/>
        <xdr:cNvCxnSpPr/>
      </xdr:nvCxnSpPr>
      <xdr:spPr>
        <a:xfrm flipV="1">
          <a:off x="7610475" y="9791700"/>
          <a:ext cx="981075" cy="4733926"/>
        </a:xfrm>
        <a:prstGeom prst="straightConnector1">
          <a:avLst/>
        </a:prstGeom>
        <a:ln w="25400"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42</xdr:row>
      <xdr:rowOff>9525</xdr:rowOff>
    </xdr:from>
    <xdr:to>
      <xdr:col>23</xdr:col>
      <xdr:colOff>0</xdr:colOff>
      <xdr:row>67</xdr:row>
      <xdr:rowOff>95250</xdr:rowOff>
    </xdr:to>
    <xdr:cxnSp macro="">
      <xdr:nvCxnSpPr>
        <xdr:cNvPr id="36" name="Прямая со стрелкой 35"/>
        <xdr:cNvCxnSpPr>
          <a:endCxn id="30" idx="2"/>
        </xdr:cNvCxnSpPr>
      </xdr:nvCxnSpPr>
      <xdr:spPr>
        <a:xfrm>
          <a:off x="9296400" y="8010525"/>
          <a:ext cx="5734050" cy="4981575"/>
        </a:xfrm>
        <a:prstGeom prst="straightConnector1">
          <a:avLst/>
        </a:prstGeom>
        <a:ln w="25400"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42</xdr:row>
      <xdr:rowOff>19050</xdr:rowOff>
    </xdr:from>
    <xdr:to>
      <xdr:col>11</xdr:col>
      <xdr:colOff>838200</xdr:colOff>
      <xdr:row>43</xdr:row>
      <xdr:rowOff>104777</xdr:rowOff>
    </xdr:to>
    <xdr:cxnSp macro="">
      <xdr:nvCxnSpPr>
        <xdr:cNvPr id="37" name="Прямая со стрелкой 42"/>
        <xdr:cNvCxnSpPr/>
      </xdr:nvCxnSpPr>
      <xdr:spPr>
        <a:xfrm flipV="1">
          <a:off x="3162300" y="8020050"/>
          <a:ext cx="4943475" cy="276227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42</xdr:row>
      <xdr:rowOff>28575</xdr:rowOff>
    </xdr:from>
    <xdr:to>
      <xdr:col>13</xdr:col>
      <xdr:colOff>381000</xdr:colOff>
      <xdr:row>42</xdr:row>
      <xdr:rowOff>28575</xdr:rowOff>
    </xdr:to>
    <xdr:cxnSp macro="">
      <xdr:nvCxnSpPr>
        <xdr:cNvPr id="38" name="Прямая со стрелкой 47"/>
        <xdr:cNvCxnSpPr/>
      </xdr:nvCxnSpPr>
      <xdr:spPr>
        <a:xfrm>
          <a:off x="8039100" y="8029575"/>
          <a:ext cx="127635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56</xdr:row>
      <xdr:rowOff>85725</xdr:rowOff>
    </xdr:from>
    <xdr:to>
      <xdr:col>23</xdr:col>
      <xdr:colOff>0</xdr:colOff>
      <xdr:row>61</xdr:row>
      <xdr:rowOff>38100</xdr:rowOff>
    </xdr:to>
    <xdr:cxnSp macro="">
      <xdr:nvCxnSpPr>
        <xdr:cNvPr id="39" name="Прямая со стрелкой 51"/>
        <xdr:cNvCxnSpPr>
          <a:endCxn id="32" idx="2"/>
        </xdr:cNvCxnSpPr>
      </xdr:nvCxnSpPr>
      <xdr:spPr>
        <a:xfrm>
          <a:off x="2619375" y="10753725"/>
          <a:ext cx="12411075" cy="904875"/>
        </a:xfrm>
        <a:prstGeom prst="straightConnector1">
          <a:avLst/>
        </a:prstGeom>
        <a:ln w="25400"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24</xdr:row>
      <xdr:rowOff>85725</xdr:rowOff>
    </xdr:from>
    <xdr:to>
      <xdr:col>12</xdr:col>
      <xdr:colOff>180975</xdr:colOff>
      <xdr:row>55</xdr:row>
      <xdr:rowOff>38100</xdr:rowOff>
    </xdr:to>
    <xdr:cxnSp macro="">
      <xdr:nvCxnSpPr>
        <xdr:cNvPr id="40" name="Прямая со стрелкой 62"/>
        <xdr:cNvCxnSpPr/>
      </xdr:nvCxnSpPr>
      <xdr:spPr>
        <a:xfrm>
          <a:off x="3590925" y="4657725"/>
          <a:ext cx="4914900" cy="5857875"/>
        </a:xfrm>
        <a:prstGeom prst="straightConnector1">
          <a:avLst/>
        </a:prstGeom>
        <a:ln w="25400">
          <a:solidFill>
            <a:srgbClr val="FFC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53</xdr:row>
      <xdr:rowOff>85725</xdr:rowOff>
    </xdr:from>
    <xdr:to>
      <xdr:col>13</xdr:col>
      <xdr:colOff>457200</xdr:colOff>
      <xdr:row>53</xdr:row>
      <xdr:rowOff>85725</xdr:rowOff>
    </xdr:to>
    <xdr:cxnSp macro="">
      <xdr:nvCxnSpPr>
        <xdr:cNvPr id="41" name="Прямая со стрелкой 65"/>
        <xdr:cNvCxnSpPr/>
      </xdr:nvCxnSpPr>
      <xdr:spPr>
        <a:xfrm>
          <a:off x="8029575" y="10182225"/>
          <a:ext cx="1362075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390525</xdr:colOff>
      <xdr:row>61</xdr:row>
      <xdr:rowOff>114300</xdr:rowOff>
    </xdr:from>
    <xdr:ext cx="1628775" cy="688907"/>
    <xdr:sp macro="" textlink="">
      <xdr:nvSpPr>
        <xdr:cNvPr id="42" name="Выноска 1 67"/>
        <xdr:cNvSpPr/>
      </xdr:nvSpPr>
      <xdr:spPr>
        <a:xfrm>
          <a:off x="9934575" y="11868150"/>
          <a:ext cx="1628775" cy="688907"/>
        </a:xfrm>
        <a:prstGeom prst="borderCallout1">
          <a:avLst>
            <a:gd name="adj1" fmla="val 18750"/>
            <a:gd name="adj2" fmla="val -8333"/>
            <a:gd name="adj3" fmla="val -226912"/>
            <a:gd name="adj4" fmla="val -89580"/>
          </a:avLst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lIns="0" tIns="0" rIns="0" bIns="0" rtlCol="0" anchor="t">
          <a:noAutofit/>
        </a:bodyPr>
        <a:lstStyle/>
        <a:p>
          <a:pPr algn="l"/>
          <a:r>
            <a:rPr lang="ru-RU" sz="1100"/>
            <a:t>Третья дорожка - земля</a:t>
          </a:r>
        </a:p>
        <a:p>
          <a:pPr algn="l"/>
          <a:r>
            <a:rPr lang="ru-RU" sz="1100"/>
            <a:t>Первая - земля через резистор</a:t>
          </a:r>
        </a:p>
      </xdr:txBody>
    </xdr:sp>
    <xdr:clientData/>
  </xdr:oneCellAnchor>
  <xdr:twoCellAnchor>
    <xdr:from>
      <xdr:col>11</xdr:col>
      <xdr:colOff>762000</xdr:colOff>
      <xdr:row>55</xdr:row>
      <xdr:rowOff>28575</xdr:rowOff>
    </xdr:from>
    <xdr:to>
      <xdr:col>13</xdr:col>
      <xdr:colOff>457200</xdr:colOff>
      <xdr:row>55</xdr:row>
      <xdr:rowOff>28575</xdr:rowOff>
    </xdr:to>
    <xdr:cxnSp macro="">
      <xdr:nvCxnSpPr>
        <xdr:cNvPr id="43" name="Прямая со стрелкой 69"/>
        <xdr:cNvCxnSpPr/>
      </xdr:nvCxnSpPr>
      <xdr:spPr>
        <a:xfrm>
          <a:off x="8029575" y="10506075"/>
          <a:ext cx="13620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928689</xdr:colOff>
      <xdr:row>53</xdr:row>
      <xdr:rowOff>9524</xdr:rowOff>
    </xdr:from>
    <xdr:to>
      <xdr:col>12</xdr:col>
      <xdr:colOff>38100</xdr:colOff>
      <xdr:row>55</xdr:row>
      <xdr:rowOff>133350</xdr:rowOff>
    </xdr:to>
    <xdr:sp macro="" textlink="">
      <xdr:nvSpPr>
        <xdr:cNvPr id="44" name="Блок-схема: знак завершения 68"/>
        <xdr:cNvSpPr/>
      </xdr:nvSpPr>
      <xdr:spPr>
        <a:xfrm rot="16200000">
          <a:off x="8027194" y="10275094"/>
          <a:ext cx="504826" cy="166686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133350</xdr:colOff>
      <xdr:row>53</xdr:row>
      <xdr:rowOff>95250</xdr:rowOff>
    </xdr:from>
    <xdr:to>
      <xdr:col>16</xdr:col>
      <xdr:colOff>323850</xdr:colOff>
      <xdr:row>53</xdr:row>
      <xdr:rowOff>95250</xdr:rowOff>
    </xdr:to>
    <xdr:cxnSp macro="">
      <xdr:nvCxnSpPr>
        <xdr:cNvPr id="45" name="Прямая со стрелкой 71"/>
        <xdr:cNvCxnSpPr/>
      </xdr:nvCxnSpPr>
      <xdr:spPr>
        <a:xfrm>
          <a:off x="9677400" y="10191750"/>
          <a:ext cx="1409700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53</xdr:row>
      <xdr:rowOff>85725</xdr:rowOff>
    </xdr:from>
    <xdr:to>
      <xdr:col>14</xdr:col>
      <xdr:colOff>114300</xdr:colOff>
      <xdr:row>53</xdr:row>
      <xdr:rowOff>85725</xdr:rowOff>
    </xdr:to>
    <xdr:cxnSp macro="">
      <xdr:nvCxnSpPr>
        <xdr:cNvPr id="46" name="Прямая со стрелкой 73"/>
        <xdr:cNvCxnSpPr/>
      </xdr:nvCxnSpPr>
      <xdr:spPr>
        <a:xfrm>
          <a:off x="9420225" y="10182225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21</xdr:col>
      <xdr:colOff>0</xdr:colOff>
      <xdr:row>40</xdr:row>
      <xdr:rowOff>133350</xdr:rowOff>
    </xdr:from>
    <xdr:to>
      <xdr:col>22</xdr:col>
      <xdr:colOff>0</xdr:colOff>
      <xdr:row>59</xdr:row>
      <xdr:rowOff>0</xdr:rowOff>
    </xdr:to>
    <xdr:sp macro="" textlink="">
      <xdr:nvSpPr>
        <xdr:cNvPr id="47" name="Прямоугольник 77"/>
        <xdr:cNvSpPr/>
      </xdr:nvSpPr>
      <xdr:spPr>
        <a:xfrm>
          <a:off x="13811250" y="7753350"/>
          <a:ext cx="609600" cy="3486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21</xdr:col>
      <xdr:colOff>0</xdr:colOff>
      <xdr:row>56</xdr:row>
      <xdr:rowOff>0</xdr:rowOff>
    </xdr:from>
    <xdr:to>
      <xdr:col>22</xdr:col>
      <xdr:colOff>0</xdr:colOff>
      <xdr:row>59</xdr:row>
      <xdr:rowOff>0</xdr:rowOff>
    </xdr:to>
    <xdr:sp macro="" textlink="">
      <xdr:nvSpPr>
        <xdr:cNvPr id="48" name="Овал 78"/>
        <xdr:cNvSpPr/>
      </xdr:nvSpPr>
      <xdr:spPr>
        <a:xfrm>
          <a:off x="13811250" y="10668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9V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53</xdr:row>
      <xdr:rowOff>0</xdr:rowOff>
    </xdr:from>
    <xdr:to>
      <xdr:col>22</xdr:col>
      <xdr:colOff>0</xdr:colOff>
      <xdr:row>56</xdr:row>
      <xdr:rowOff>0</xdr:rowOff>
    </xdr:to>
    <xdr:sp macro="" textlink="">
      <xdr:nvSpPr>
        <xdr:cNvPr id="49" name="Овал 79"/>
        <xdr:cNvSpPr/>
      </xdr:nvSpPr>
      <xdr:spPr>
        <a:xfrm>
          <a:off x="13811250" y="10096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GND</a:t>
          </a:r>
          <a:endParaRPr lang="ru-RU" sz="1100"/>
        </a:p>
      </xdr:txBody>
    </xdr:sp>
    <xdr:clientData/>
  </xdr:twoCellAnchor>
  <xdr:twoCellAnchor editAs="absolute">
    <xdr:from>
      <xdr:col>21</xdr:col>
      <xdr:colOff>0</xdr:colOff>
      <xdr:row>50</xdr:row>
      <xdr:rowOff>0</xdr:rowOff>
    </xdr:from>
    <xdr:to>
      <xdr:col>22</xdr:col>
      <xdr:colOff>0</xdr:colOff>
      <xdr:row>53</xdr:row>
      <xdr:rowOff>0</xdr:rowOff>
    </xdr:to>
    <xdr:sp macro="" textlink="">
      <xdr:nvSpPr>
        <xdr:cNvPr id="50" name="Овал 80"/>
        <xdr:cNvSpPr/>
      </xdr:nvSpPr>
      <xdr:spPr>
        <a:xfrm>
          <a:off x="13811250" y="9525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GND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47</xdr:row>
      <xdr:rowOff>0</xdr:rowOff>
    </xdr:from>
    <xdr:to>
      <xdr:col>22</xdr:col>
      <xdr:colOff>0</xdr:colOff>
      <xdr:row>50</xdr:row>
      <xdr:rowOff>0</xdr:rowOff>
    </xdr:to>
    <xdr:sp macro="" textlink="">
      <xdr:nvSpPr>
        <xdr:cNvPr id="51" name="Овал 81"/>
        <xdr:cNvSpPr/>
      </xdr:nvSpPr>
      <xdr:spPr>
        <a:xfrm>
          <a:off x="13811250" y="8953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5V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44</xdr:row>
      <xdr:rowOff>28575</xdr:rowOff>
    </xdr:from>
    <xdr:to>
      <xdr:col>22</xdr:col>
      <xdr:colOff>0</xdr:colOff>
      <xdr:row>47</xdr:row>
      <xdr:rowOff>28575</xdr:rowOff>
    </xdr:to>
    <xdr:sp macro="" textlink="">
      <xdr:nvSpPr>
        <xdr:cNvPr id="52" name="Овал 82"/>
        <xdr:cNvSpPr/>
      </xdr:nvSpPr>
      <xdr:spPr>
        <a:xfrm>
          <a:off x="13811250" y="841057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3.3V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41</xdr:row>
      <xdr:rowOff>0</xdr:rowOff>
    </xdr:from>
    <xdr:to>
      <xdr:col>22</xdr:col>
      <xdr:colOff>0</xdr:colOff>
      <xdr:row>44</xdr:row>
      <xdr:rowOff>0</xdr:rowOff>
    </xdr:to>
    <xdr:sp macro="" textlink="">
      <xdr:nvSpPr>
        <xdr:cNvPr id="53" name="Овал 83"/>
        <xdr:cNvSpPr/>
      </xdr:nvSpPr>
      <xdr:spPr>
        <a:xfrm>
          <a:off x="13811250" y="7810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RESET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247650</xdr:colOff>
      <xdr:row>51</xdr:row>
      <xdr:rowOff>85726</xdr:rowOff>
    </xdr:from>
    <xdr:to>
      <xdr:col>20</xdr:col>
      <xdr:colOff>571500</xdr:colOff>
      <xdr:row>53</xdr:row>
      <xdr:rowOff>76200</xdr:rowOff>
    </xdr:to>
    <xdr:cxnSp macro="">
      <xdr:nvCxnSpPr>
        <xdr:cNvPr id="55" name="Прямая со стрелкой 88"/>
        <xdr:cNvCxnSpPr/>
      </xdr:nvCxnSpPr>
      <xdr:spPr>
        <a:xfrm flipV="1">
          <a:off x="11010900" y="9801226"/>
          <a:ext cx="2762250" cy="371474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21</xdr:col>
      <xdr:colOff>0</xdr:colOff>
      <xdr:row>21</xdr:row>
      <xdr:rowOff>104775</xdr:rowOff>
    </xdr:from>
    <xdr:to>
      <xdr:col>22</xdr:col>
      <xdr:colOff>0</xdr:colOff>
      <xdr:row>39</xdr:row>
      <xdr:rowOff>161925</xdr:rowOff>
    </xdr:to>
    <xdr:sp macro="" textlink="">
      <xdr:nvSpPr>
        <xdr:cNvPr id="57" name="Прямоугольник 92"/>
        <xdr:cNvSpPr/>
      </xdr:nvSpPr>
      <xdr:spPr>
        <a:xfrm>
          <a:off x="13811250" y="4105275"/>
          <a:ext cx="609600" cy="3486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21</xdr:col>
      <xdr:colOff>0</xdr:colOff>
      <xdr:row>36</xdr:row>
      <xdr:rowOff>161925</xdr:rowOff>
    </xdr:from>
    <xdr:to>
      <xdr:col>22</xdr:col>
      <xdr:colOff>0</xdr:colOff>
      <xdr:row>39</xdr:row>
      <xdr:rowOff>161925</xdr:rowOff>
    </xdr:to>
    <xdr:sp macro="" textlink="">
      <xdr:nvSpPr>
        <xdr:cNvPr id="58" name="Овал 93"/>
        <xdr:cNvSpPr/>
      </xdr:nvSpPr>
      <xdr:spPr>
        <a:xfrm>
          <a:off x="13811250" y="7019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33</xdr:row>
      <xdr:rowOff>161925</xdr:rowOff>
    </xdr:from>
    <xdr:to>
      <xdr:col>22</xdr:col>
      <xdr:colOff>0</xdr:colOff>
      <xdr:row>36</xdr:row>
      <xdr:rowOff>161925</xdr:rowOff>
    </xdr:to>
    <xdr:sp macro="" textlink="">
      <xdr:nvSpPr>
        <xdr:cNvPr id="59" name="Овал 94"/>
        <xdr:cNvSpPr/>
      </xdr:nvSpPr>
      <xdr:spPr>
        <a:xfrm>
          <a:off x="13811250" y="6448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A4</a:t>
          </a:r>
          <a:endParaRPr lang="ru-RU" sz="1100"/>
        </a:p>
      </xdr:txBody>
    </xdr:sp>
    <xdr:clientData/>
  </xdr:twoCellAnchor>
  <xdr:twoCellAnchor editAs="absolute">
    <xdr:from>
      <xdr:col>21</xdr:col>
      <xdr:colOff>0</xdr:colOff>
      <xdr:row>30</xdr:row>
      <xdr:rowOff>161925</xdr:rowOff>
    </xdr:from>
    <xdr:to>
      <xdr:col>22</xdr:col>
      <xdr:colOff>0</xdr:colOff>
      <xdr:row>33</xdr:row>
      <xdr:rowOff>161925</xdr:rowOff>
    </xdr:to>
    <xdr:sp macro="" textlink="">
      <xdr:nvSpPr>
        <xdr:cNvPr id="60" name="Овал 95"/>
        <xdr:cNvSpPr/>
      </xdr:nvSpPr>
      <xdr:spPr>
        <a:xfrm>
          <a:off x="13811250" y="5876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27</xdr:row>
      <xdr:rowOff>161925</xdr:rowOff>
    </xdr:from>
    <xdr:to>
      <xdr:col>22</xdr:col>
      <xdr:colOff>0</xdr:colOff>
      <xdr:row>30</xdr:row>
      <xdr:rowOff>161925</xdr:rowOff>
    </xdr:to>
    <xdr:sp macro="" textlink="">
      <xdr:nvSpPr>
        <xdr:cNvPr id="61" name="Овал 96"/>
        <xdr:cNvSpPr/>
      </xdr:nvSpPr>
      <xdr:spPr>
        <a:xfrm>
          <a:off x="13811250" y="5305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25</xdr:row>
      <xdr:rowOff>0</xdr:rowOff>
    </xdr:from>
    <xdr:to>
      <xdr:col>22</xdr:col>
      <xdr:colOff>0</xdr:colOff>
      <xdr:row>28</xdr:row>
      <xdr:rowOff>0</xdr:rowOff>
    </xdr:to>
    <xdr:sp macro="" textlink="">
      <xdr:nvSpPr>
        <xdr:cNvPr id="62" name="Овал 97"/>
        <xdr:cNvSpPr/>
      </xdr:nvSpPr>
      <xdr:spPr>
        <a:xfrm>
          <a:off x="13811250" y="4762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0</xdr:colOff>
      <xdr:row>21</xdr:row>
      <xdr:rowOff>161925</xdr:rowOff>
    </xdr:from>
    <xdr:to>
      <xdr:col>22</xdr:col>
      <xdr:colOff>0</xdr:colOff>
      <xdr:row>24</xdr:row>
      <xdr:rowOff>161925</xdr:rowOff>
    </xdr:to>
    <xdr:sp macro="" textlink="">
      <xdr:nvSpPr>
        <xdr:cNvPr id="63" name="Овал 98"/>
        <xdr:cNvSpPr/>
      </xdr:nvSpPr>
      <xdr:spPr>
        <a:xfrm>
          <a:off x="13811250" y="4162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333375</xdr:colOff>
      <xdr:row>38</xdr:row>
      <xdr:rowOff>66675</xdr:rowOff>
    </xdr:from>
    <xdr:to>
      <xdr:col>21</xdr:col>
      <xdr:colOff>0</xdr:colOff>
      <xdr:row>54</xdr:row>
      <xdr:rowOff>152400</xdr:rowOff>
    </xdr:to>
    <xdr:cxnSp macro="">
      <xdr:nvCxnSpPr>
        <xdr:cNvPr id="64" name="Прямая со стрелкой 99"/>
        <xdr:cNvCxnSpPr>
          <a:endCxn id="58" idx="2"/>
        </xdr:cNvCxnSpPr>
      </xdr:nvCxnSpPr>
      <xdr:spPr>
        <a:xfrm flipV="1">
          <a:off x="11096625" y="7305675"/>
          <a:ext cx="2714625" cy="3133725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35</xdr:row>
      <xdr:rowOff>66675</xdr:rowOff>
    </xdr:from>
    <xdr:to>
      <xdr:col>21</xdr:col>
      <xdr:colOff>0</xdr:colOff>
      <xdr:row>55</xdr:row>
      <xdr:rowOff>114300</xdr:rowOff>
    </xdr:to>
    <xdr:cxnSp macro="">
      <xdr:nvCxnSpPr>
        <xdr:cNvPr id="65" name="Прямая со стрелкой 103"/>
        <xdr:cNvCxnSpPr>
          <a:endCxn id="59" idx="2"/>
        </xdr:cNvCxnSpPr>
      </xdr:nvCxnSpPr>
      <xdr:spPr>
        <a:xfrm flipV="1">
          <a:off x="11087100" y="6734175"/>
          <a:ext cx="2724150" cy="3857625"/>
        </a:xfrm>
        <a:prstGeom prst="straightConnector1">
          <a:avLst/>
        </a:prstGeom>
        <a:ln w="25400">
          <a:solidFill>
            <a:srgbClr val="0070C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54</xdr:row>
      <xdr:rowOff>76200</xdr:rowOff>
    </xdr:from>
    <xdr:to>
      <xdr:col>14</xdr:col>
      <xdr:colOff>114300</xdr:colOff>
      <xdr:row>54</xdr:row>
      <xdr:rowOff>76200</xdr:rowOff>
    </xdr:to>
    <xdr:cxnSp macro="">
      <xdr:nvCxnSpPr>
        <xdr:cNvPr id="66" name="Прямая со стрелкой 106"/>
        <xdr:cNvCxnSpPr/>
      </xdr:nvCxnSpPr>
      <xdr:spPr>
        <a:xfrm>
          <a:off x="9420225" y="10363200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55</xdr:row>
      <xdr:rowOff>47625</xdr:rowOff>
    </xdr:from>
    <xdr:to>
      <xdr:col>14</xdr:col>
      <xdr:colOff>114300</xdr:colOff>
      <xdr:row>55</xdr:row>
      <xdr:rowOff>47625</xdr:rowOff>
    </xdr:to>
    <xdr:cxnSp macro="">
      <xdr:nvCxnSpPr>
        <xdr:cNvPr id="67" name="Прямая со стрелкой 107"/>
        <xdr:cNvCxnSpPr/>
      </xdr:nvCxnSpPr>
      <xdr:spPr>
        <a:xfrm>
          <a:off x="9420225" y="10525125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54</xdr:row>
      <xdr:rowOff>85725</xdr:rowOff>
    </xdr:from>
    <xdr:to>
      <xdr:col>16</xdr:col>
      <xdr:colOff>323850</xdr:colOff>
      <xdr:row>54</xdr:row>
      <xdr:rowOff>85725</xdr:rowOff>
    </xdr:to>
    <xdr:cxnSp macro="">
      <xdr:nvCxnSpPr>
        <xdr:cNvPr id="68" name="Прямая со стрелкой 116"/>
        <xdr:cNvCxnSpPr/>
      </xdr:nvCxnSpPr>
      <xdr:spPr>
        <a:xfrm>
          <a:off x="9677400" y="10372725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55</xdr:row>
      <xdr:rowOff>57150</xdr:rowOff>
    </xdr:from>
    <xdr:to>
      <xdr:col>16</xdr:col>
      <xdr:colOff>323850</xdr:colOff>
      <xdr:row>55</xdr:row>
      <xdr:rowOff>57150</xdr:rowOff>
    </xdr:to>
    <xdr:cxnSp macro="">
      <xdr:nvCxnSpPr>
        <xdr:cNvPr id="69" name="Прямая со стрелкой 117"/>
        <xdr:cNvCxnSpPr/>
      </xdr:nvCxnSpPr>
      <xdr:spPr>
        <a:xfrm>
          <a:off x="9677400" y="1053465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52</xdr:row>
      <xdr:rowOff>133350</xdr:rowOff>
    </xdr:from>
    <xdr:to>
      <xdr:col>14</xdr:col>
      <xdr:colOff>114300</xdr:colOff>
      <xdr:row>52</xdr:row>
      <xdr:rowOff>133350</xdr:rowOff>
    </xdr:to>
    <xdr:cxnSp macro="">
      <xdr:nvCxnSpPr>
        <xdr:cNvPr id="70" name="Прямая со стрелкой 118"/>
        <xdr:cNvCxnSpPr/>
      </xdr:nvCxnSpPr>
      <xdr:spPr>
        <a:xfrm>
          <a:off x="9420225" y="10039350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44</xdr:row>
      <xdr:rowOff>57150</xdr:rowOff>
    </xdr:from>
    <xdr:to>
      <xdr:col>13</xdr:col>
      <xdr:colOff>533400</xdr:colOff>
      <xdr:row>44</xdr:row>
      <xdr:rowOff>57150</xdr:rowOff>
    </xdr:to>
    <xdr:cxnSp macro="">
      <xdr:nvCxnSpPr>
        <xdr:cNvPr id="71" name="Прямая со стрелкой 154"/>
        <xdr:cNvCxnSpPr/>
      </xdr:nvCxnSpPr>
      <xdr:spPr>
        <a:xfrm>
          <a:off x="7953375" y="8439150"/>
          <a:ext cx="1514475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52</xdr:row>
      <xdr:rowOff>133350</xdr:rowOff>
    </xdr:from>
    <xdr:to>
      <xdr:col>16</xdr:col>
      <xdr:colOff>323850</xdr:colOff>
      <xdr:row>52</xdr:row>
      <xdr:rowOff>133350</xdr:rowOff>
    </xdr:to>
    <xdr:cxnSp macro="">
      <xdr:nvCxnSpPr>
        <xdr:cNvPr id="72" name="Прямая со стрелкой 119"/>
        <xdr:cNvCxnSpPr/>
      </xdr:nvCxnSpPr>
      <xdr:spPr>
        <a:xfrm>
          <a:off x="9677400" y="10039350"/>
          <a:ext cx="1409700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48</xdr:row>
      <xdr:rowOff>95250</xdr:rowOff>
    </xdr:from>
    <xdr:to>
      <xdr:col>21</xdr:col>
      <xdr:colOff>0</xdr:colOff>
      <xdr:row>52</xdr:row>
      <xdr:rowOff>142875</xdr:rowOff>
    </xdr:to>
    <xdr:cxnSp macro="">
      <xdr:nvCxnSpPr>
        <xdr:cNvPr id="73" name="Прямая со стрелкой 120"/>
        <xdr:cNvCxnSpPr>
          <a:endCxn id="51" idx="2"/>
        </xdr:cNvCxnSpPr>
      </xdr:nvCxnSpPr>
      <xdr:spPr>
        <a:xfrm flipV="1">
          <a:off x="11020425" y="9239250"/>
          <a:ext cx="2790825" cy="809625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44</xdr:row>
      <xdr:rowOff>57150</xdr:rowOff>
    </xdr:from>
    <xdr:to>
      <xdr:col>11</xdr:col>
      <xdr:colOff>933450</xdr:colOff>
      <xdr:row>76</xdr:row>
      <xdr:rowOff>76201</xdr:rowOff>
    </xdr:to>
    <xdr:cxnSp macro="">
      <xdr:nvCxnSpPr>
        <xdr:cNvPr id="74" name="Прямая со стрелкой 123"/>
        <xdr:cNvCxnSpPr/>
      </xdr:nvCxnSpPr>
      <xdr:spPr>
        <a:xfrm flipV="1">
          <a:off x="6591300" y="8439150"/>
          <a:ext cx="1609725" cy="6248401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671514</xdr:colOff>
      <xdr:row>50</xdr:row>
      <xdr:rowOff>190498</xdr:rowOff>
    </xdr:from>
    <xdr:to>
      <xdr:col>11</xdr:col>
      <xdr:colOff>828675</xdr:colOff>
      <xdr:row>53</xdr:row>
      <xdr:rowOff>171449</xdr:rowOff>
    </xdr:to>
    <xdr:sp macro="" textlink="">
      <xdr:nvSpPr>
        <xdr:cNvPr id="75" name="Блок-схема: знак завершения 127"/>
        <xdr:cNvSpPr/>
      </xdr:nvSpPr>
      <xdr:spPr>
        <a:xfrm rot="16200000">
          <a:off x="7741444" y="9913143"/>
          <a:ext cx="552451" cy="157161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400050</xdr:colOff>
      <xdr:row>51</xdr:row>
      <xdr:rowOff>85725</xdr:rowOff>
    </xdr:from>
    <xdr:to>
      <xdr:col>23</xdr:col>
      <xdr:colOff>0</xdr:colOff>
      <xdr:row>70</xdr:row>
      <xdr:rowOff>95250</xdr:rowOff>
    </xdr:to>
    <xdr:cxnSp macro="">
      <xdr:nvCxnSpPr>
        <xdr:cNvPr id="76" name="Прямая со стрелкой 129"/>
        <xdr:cNvCxnSpPr>
          <a:endCxn id="29" idx="2"/>
        </xdr:cNvCxnSpPr>
      </xdr:nvCxnSpPr>
      <xdr:spPr>
        <a:xfrm>
          <a:off x="8724900" y="9801225"/>
          <a:ext cx="6305550" cy="3762375"/>
        </a:xfrm>
        <a:prstGeom prst="straightConnector1">
          <a:avLst/>
        </a:prstGeom>
        <a:ln w="25400">
          <a:solidFill>
            <a:srgbClr val="FFC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904875</xdr:colOff>
      <xdr:row>52</xdr:row>
      <xdr:rowOff>133350</xdr:rowOff>
    </xdr:from>
    <xdr:to>
      <xdr:col>13</xdr:col>
      <xdr:colOff>485775</xdr:colOff>
      <xdr:row>52</xdr:row>
      <xdr:rowOff>133350</xdr:rowOff>
    </xdr:to>
    <xdr:cxnSp macro="">
      <xdr:nvCxnSpPr>
        <xdr:cNvPr id="77" name="Прямая со стрелкой 132"/>
        <xdr:cNvCxnSpPr/>
      </xdr:nvCxnSpPr>
      <xdr:spPr>
        <a:xfrm>
          <a:off x="8172450" y="10039350"/>
          <a:ext cx="1247775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675217</xdr:colOff>
      <xdr:row>43</xdr:row>
      <xdr:rowOff>0</xdr:rowOff>
    </xdr:from>
    <xdr:to>
      <xdr:col>13</xdr:col>
      <xdr:colOff>522817</xdr:colOff>
      <xdr:row>43</xdr:row>
      <xdr:rowOff>0</xdr:rowOff>
    </xdr:to>
    <xdr:cxnSp macro="">
      <xdr:nvCxnSpPr>
        <xdr:cNvPr id="78" name="Прямая со стрелкой 141"/>
        <xdr:cNvCxnSpPr/>
      </xdr:nvCxnSpPr>
      <xdr:spPr>
        <a:xfrm>
          <a:off x="7977717" y="8191500"/>
          <a:ext cx="1519767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438151</xdr:colOff>
      <xdr:row>43</xdr:row>
      <xdr:rowOff>9525</xdr:rowOff>
    </xdr:from>
    <xdr:to>
      <xdr:col>15</xdr:col>
      <xdr:colOff>457200</xdr:colOff>
      <xdr:row>53</xdr:row>
      <xdr:rowOff>85725</xdr:rowOff>
    </xdr:to>
    <xdr:cxnSp macro="">
      <xdr:nvCxnSpPr>
        <xdr:cNvPr id="79" name="Прямая со стрелкой 138"/>
        <xdr:cNvCxnSpPr/>
      </xdr:nvCxnSpPr>
      <xdr:spPr>
        <a:xfrm flipH="1" flipV="1">
          <a:off x="9372601" y="8201025"/>
          <a:ext cx="1238249" cy="1981200"/>
        </a:xfrm>
        <a:prstGeom prst="straightConnector1">
          <a:avLst/>
        </a:prstGeom>
        <a:ln w="25400">
          <a:solidFill>
            <a:schemeClr val="bg1">
              <a:lumMod val="65000"/>
            </a:schemeClr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466728</xdr:colOff>
      <xdr:row>44</xdr:row>
      <xdr:rowOff>76202</xdr:rowOff>
    </xdr:from>
    <xdr:to>
      <xdr:col>14</xdr:col>
      <xdr:colOff>419100</xdr:colOff>
      <xdr:row>52</xdr:row>
      <xdr:rowOff>142875</xdr:rowOff>
    </xdr:to>
    <xdr:cxnSp macro="">
      <xdr:nvCxnSpPr>
        <xdr:cNvPr id="80" name="Прямая со стрелкой 156"/>
        <xdr:cNvCxnSpPr/>
      </xdr:nvCxnSpPr>
      <xdr:spPr>
        <a:xfrm flipH="1" flipV="1">
          <a:off x="9401178" y="8458202"/>
          <a:ext cx="561972" cy="1590673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44</xdr:row>
      <xdr:rowOff>47625</xdr:rowOff>
    </xdr:from>
    <xdr:to>
      <xdr:col>11</xdr:col>
      <xdr:colOff>828675</xdr:colOff>
      <xdr:row>44</xdr:row>
      <xdr:rowOff>76202</xdr:rowOff>
    </xdr:to>
    <xdr:cxnSp macro="">
      <xdr:nvCxnSpPr>
        <xdr:cNvPr id="81" name="Прямая со стрелкой 158"/>
        <xdr:cNvCxnSpPr/>
      </xdr:nvCxnSpPr>
      <xdr:spPr>
        <a:xfrm flipV="1">
          <a:off x="3152775" y="8429625"/>
          <a:ext cx="4943475" cy="28577"/>
        </a:xfrm>
        <a:prstGeom prst="straightConnector1">
          <a:avLst/>
        </a:prstGeom>
        <a:ln w="25400">
          <a:solidFill>
            <a:srgbClr val="0070C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43</xdr:row>
      <xdr:rowOff>9526</xdr:rowOff>
    </xdr:from>
    <xdr:to>
      <xdr:col>11</xdr:col>
      <xdr:colOff>876300</xdr:colOff>
      <xdr:row>45</xdr:row>
      <xdr:rowOff>76200</xdr:rowOff>
    </xdr:to>
    <xdr:cxnSp macro="">
      <xdr:nvCxnSpPr>
        <xdr:cNvPr id="82" name="Прямая со стрелкой 160"/>
        <xdr:cNvCxnSpPr/>
      </xdr:nvCxnSpPr>
      <xdr:spPr>
        <a:xfrm flipV="1">
          <a:off x="3190875" y="8201026"/>
          <a:ext cx="4953000" cy="447674"/>
        </a:xfrm>
        <a:prstGeom prst="straightConnector1">
          <a:avLst/>
        </a:prstGeom>
        <a:ln w="25400">
          <a:solidFill>
            <a:srgbClr val="66330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333376</xdr:colOff>
      <xdr:row>41</xdr:row>
      <xdr:rowOff>1</xdr:rowOff>
    </xdr:from>
    <xdr:to>
      <xdr:col>15</xdr:col>
      <xdr:colOff>123825</xdr:colOff>
      <xdr:row>52</xdr:row>
      <xdr:rowOff>114300</xdr:rowOff>
    </xdr:to>
    <xdr:cxnSp macro="">
      <xdr:nvCxnSpPr>
        <xdr:cNvPr id="83" name="Прямая со стрелкой 162"/>
        <xdr:cNvCxnSpPr/>
      </xdr:nvCxnSpPr>
      <xdr:spPr>
        <a:xfrm flipH="1" flipV="1">
          <a:off x="9267826" y="7810501"/>
          <a:ext cx="1009649" cy="2209799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457202</xdr:colOff>
      <xdr:row>44</xdr:row>
      <xdr:rowOff>9525</xdr:rowOff>
    </xdr:from>
    <xdr:to>
      <xdr:col>17</xdr:col>
      <xdr:colOff>352425</xdr:colOff>
      <xdr:row>52</xdr:row>
      <xdr:rowOff>114301</xdr:rowOff>
    </xdr:to>
    <xdr:cxnSp macro="">
      <xdr:nvCxnSpPr>
        <xdr:cNvPr id="84" name="Прямая со стрелкой 164"/>
        <xdr:cNvCxnSpPr/>
      </xdr:nvCxnSpPr>
      <xdr:spPr>
        <a:xfrm flipV="1">
          <a:off x="10610852" y="8391525"/>
          <a:ext cx="1114423" cy="1628776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42</xdr:row>
      <xdr:rowOff>180975</xdr:rowOff>
    </xdr:from>
    <xdr:to>
      <xdr:col>17</xdr:col>
      <xdr:colOff>571500</xdr:colOff>
      <xdr:row>44</xdr:row>
      <xdr:rowOff>57150</xdr:rowOff>
    </xdr:to>
    <xdr:sp macro="" textlink="">
      <xdr:nvSpPr>
        <xdr:cNvPr id="85" name="TextBox 84"/>
        <xdr:cNvSpPr txBox="1"/>
      </xdr:nvSpPr>
      <xdr:spPr>
        <a:xfrm>
          <a:off x="11658600" y="818197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?</a:t>
          </a:r>
          <a:endParaRPr lang="ru-RU" sz="1100"/>
        </a:p>
      </xdr:txBody>
    </xdr:sp>
    <xdr:clientData/>
  </xdr:twoCellAnchor>
  <xdr:twoCellAnchor>
    <xdr:from>
      <xdr:col>11</xdr:col>
      <xdr:colOff>771525</xdr:colOff>
      <xdr:row>41</xdr:row>
      <xdr:rowOff>28575</xdr:rowOff>
    </xdr:from>
    <xdr:to>
      <xdr:col>13</xdr:col>
      <xdr:colOff>381000</xdr:colOff>
      <xdr:row>41</xdr:row>
      <xdr:rowOff>28575</xdr:rowOff>
    </xdr:to>
    <xdr:cxnSp macro="">
      <xdr:nvCxnSpPr>
        <xdr:cNvPr id="86" name="Прямая со стрелкой 167"/>
        <xdr:cNvCxnSpPr/>
      </xdr:nvCxnSpPr>
      <xdr:spPr>
        <a:xfrm>
          <a:off x="8039100" y="7839075"/>
          <a:ext cx="1276350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40</xdr:row>
      <xdr:rowOff>70908</xdr:rowOff>
    </xdr:from>
    <xdr:to>
      <xdr:col>13</xdr:col>
      <xdr:colOff>381000</xdr:colOff>
      <xdr:row>40</xdr:row>
      <xdr:rowOff>70908</xdr:rowOff>
    </xdr:to>
    <xdr:cxnSp macro="">
      <xdr:nvCxnSpPr>
        <xdr:cNvPr id="87" name="Прямая со стрелкой 168"/>
        <xdr:cNvCxnSpPr/>
      </xdr:nvCxnSpPr>
      <xdr:spPr>
        <a:xfrm>
          <a:off x="8074025" y="7690908"/>
          <a:ext cx="1281642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321469</xdr:colOff>
      <xdr:row>41</xdr:row>
      <xdr:rowOff>54768</xdr:rowOff>
    </xdr:from>
    <xdr:to>
      <xdr:col>13</xdr:col>
      <xdr:colOff>264320</xdr:colOff>
      <xdr:row>42</xdr:row>
      <xdr:rowOff>21429</xdr:rowOff>
    </xdr:to>
    <xdr:sp macro="" textlink="">
      <xdr:nvSpPr>
        <xdr:cNvPr id="88" name="Блок-схема: знак завершения 172"/>
        <xdr:cNvSpPr/>
      </xdr:nvSpPr>
      <xdr:spPr>
        <a:xfrm rot="20013737">
          <a:off x="8646319" y="7865268"/>
          <a:ext cx="552451" cy="157161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539750</xdr:colOff>
      <xdr:row>54</xdr:row>
      <xdr:rowOff>1</xdr:rowOff>
    </xdr:from>
    <xdr:to>
      <xdr:col>21</xdr:col>
      <xdr:colOff>0</xdr:colOff>
      <xdr:row>65</xdr:row>
      <xdr:rowOff>95250</xdr:rowOff>
    </xdr:to>
    <xdr:cxnSp macro="">
      <xdr:nvCxnSpPr>
        <xdr:cNvPr id="93" name="Прямая со стрелкой 42"/>
        <xdr:cNvCxnSpPr/>
      </xdr:nvCxnSpPr>
      <xdr:spPr>
        <a:xfrm flipV="1">
          <a:off x="6614583" y="10287001"/>
          <a:ext cx="7270750" cy="2190749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56</xdr:row>
      <xdr:rowOff>74083</xdr:rowOff>
    </xdr:from>
    <xdr:to>
      <xdr:col>11</xdr:col>
      <xdr:colOff>465667</xdr:colOff>
      <xdr:row>63</xdr:row>
      <xdr:rowOff>123825</xdr:rowOff>
    </xdr:to>
    <xdr:cxnSp macro="">
      <xdr:nvCxnSpPr>
        <xdr:cNvPr id="98" name="Прямая со стрелкой 164"/>
        <xdr:cNvCxnSpPr/>
      </xdr:nvCxnSpPr>
      <xdr:spPr>
        <a:xfrm flipH="1">
          <a:off x="5793317" y="10742083"/>
          <a:ext cx="1974850" cy="1383242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59</xdr:row>
      <xdr:rowOff>123825</xdr:rowOff>
    </xdr:from>
    <xdr:to>
      <xdr:col>7</xdr:col>
      <xdr:colOff>0</xdr:colOff>
      <xdr:row>63</xdr:row>
      <xdr:rowOff>63500</xdr:rowOff>
    </xdr:to>
    <xdr:cxnSp macro="">
      <xdr:nvCxnSpPr>
        <xdr:cNvPr id="104" name="Прямая со стрелкой 11"/>
        <xdr:cNvCxnSpPr/>
      </xdr:nvCxnSpPr>
      <xdr:spPr>
        <a:xfrm flipH="1" flipV="1">
          <a:off x="3602568" y="11363325"/>
          <a:ext cx="694265" cy="701675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61</xdr:row>
      <xdr:rowOff>123825</xdr:rowOff>
    </xdr:from>
    <xdr:to>
      <xdr:col>6</xdr:col>
      <xdr:colOff>571500</xdr:colOff>
      <xdr:row>65</xdr:row>
      <xdr:rowOff>105833</xdr:rowOff>
    </xdr:to>
    <xdr:cxnSp macro="">
      <xdr:nvCxnSpPr>
        <xdr:cNvPr id="110" name="Прямая со стрелкой 11"/>
        <xdr:cNvCxnSpPr/>
      </xdr:nvCxnSpPr>
      <xdr:spPr>
        <a:xfrm flipH="1" flipV="1">
          <a:off x="3602568" y="11744325"/>
          <a:ext cx="651932" cy="744008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19053</xdr:colOff>
      <xdr:row>59</xdr:row>
      <xdr:rowOff>116417</xdr:rowOff>
    </xdr:from>
    <xdr:to>
      <xdr:col>5</xdr:col>
      <xdr:colOff>10583</xdr:colOff>
      <xdr:row>63</xdr:row>
      <xdr:rowOff>114300</xdr:rowOff>
    </xdr:to>
    <xdr:cxnSp macro="">
      <xdr:nvCxnSpPr>
        <xdr:cNvPr id="111" name="Прямая со стрелкой 16"/>
        <xdr:cNvCxnSpPr/>
      </xdr:nvCxnSpPr>
      <xdr:spPr>
        <a:xfrm flipH="1">
          <a:off x="2474386" y="11355917"/>
          <a:ext cx="605364" cy="759883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61</xdr:row>
      <xdr:rowOff>169333</xdr:rowOff>
    </xdr:from>
    <xdr:to>
      <xdr:col>4</xdr:col>
      <xdr:colOff>603250</xdr:colOff>
      <xdr:row>65</xdr:row>
      <xdr:rowOff>95250</xdr:rowOff>
    </xdr:to>
    <xdr:cxnSp macro="">
      <xdr:nvCxnSpPr>
        <xdr:cNvPr id="112" name="Прямая со стрелкой 17"/>
        <xdr:cNvCxnSpPr/>
      </xdr:nvCxnSpPr>
      <xdr:spPr>
        <a:xfrm flipH="1">
          <a:off x="2512483" y="11789833"/>
          <a:ext cx="546100" cy="687917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152401</xdr:colOff>
      <xdr:row>66</xdr:row>
      <xdr:rowOff>95250</xdr:rowOff>
    </xdr:from>
    <xdr:to>
      <xdr:col>4</xdr:col>
      <xdr:colOff>529167</xdr:colOff>
      <xdr:row>66</xdr:row>
      <xdr:rowOff>104775</xdr:rowOff>
    </xdr:to>
    <xdr:cxnSp macro="">
      <xdr:nvCxnSpPr>
        <xdr:cNvPr id="114" name="Прямая со стрелкой 11"/>
        <xdr:cNvCxnSpPr/>
      </xdr:nvCxnSpPr>
      <xdr:spPr>
        <a:xfrm flipH="1">
          <a:off x="2607734" y="12668250"/>
          <a:ext cx="376766" cy="9525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533402</xdr:colOff>
      <xdr:row>58</xdr:row>
      <xdr:rowOff>123826</xdr:rowOff>
    </xdr:from>
    <xdr:to>
      <xdr:col>6</xdr:col>
      <xdr:colOff>560917</xdr:colOff>
      <xdr:row>63</xdr:row>
      <xdr:rowOff>21167</xdr:rowOff>
    </xdr:to>
    <xdr:cxnSp macro="">
      <xdr:nvCxnSpPr>
        <xdr:cNvPr id="124" name="Прямая со стрелкой 11"/>
        <xdr:cNvCxnSpPr/>
      </xdr:nvCxnSpPr>
      <xdr:spPr>
        <a:xfrm flipH="1" flipV="1">
          <a:off x="3602569" y="11172826"/>
          <a:ext cx="641348" cy="849841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60</xdr:row>
      <xdr:rowOff>134408</xdr:rowOff>
    </xdr:from>
    <xdr:to>
      <xdr:col>6</xdr:col>
      <xdr:colOff>550333</xdr:colOff>
      <xdr:row>65</xdr:row>
      <xdr:rowOff>52917</xdr:rowOff>
    </xdr:to>
    <xdr:cxnSp macro="">
      <xdr:nvCxnSpPr>
        <xdr:cNvPr id="127" name="Прямая со стрелкой 11"/>
        <xdr:cNvCxnSpPr/>
      </xdr:nvCxnSpPr>
      <xdr:spPr>
        <a:xfrm flipH="1" flipV="1">
          <a:off x="3602568" y="11564408"/>
          <a:ext cx="630765" cy="871009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14817</xdr:colOff>
      <xdr:row>66</xdr:row>
      <xdr:rowOff>104774</xdr:rowOff>
    </xdr:from>
    <xdr:to>
      <xdr:col>7</xdr:col>
      <xdr:colOff>656167</xdr:colOff>
      <xdr:row>66</xdr:row>
      <xdr:rowOff>116417</xdr:rowOff>
    </xdr:to>
    <xdr:cxnSp macro="">
      <xdr:nvCxnSpPr>
        <xdr:cNvPr id="129" name="Прямая со стрелкой 11"/>
        <xdr:cNvCxnSpPr/>
      </xdr:nvCxnSpPr>
      <xdr:spPr>
        <a:xfrm flipH="1" flipV="1">
          <a:off x="3697817" y="12677774"/>
          <a:ext cx="1255183" cy="11643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402167</xdr:colOff>
      <xdr:row>56</xdr:row>
      <xdr:rowOff>22225</xdr:rowOff>
    </xdr:from>
    <xdr:to>
      <xdr:col>11</xdr:col>
      <xdr:colOff>687917</xdr:colOff>
      <xdr:row>57</xdr:row>
      <xdr:rowOff>88900</xdr:rowOff>
    </xdr:to>
    <xdr:sp macro="" textlink="">
      <xdr:nvSpPr>
        <xdr:cNvPr id="133" name="TextBox 132"/>
        <xdr:cNvSpPr txBox="1"/>
      </xdr:nvSpPr>
      <xdr:spPr>
        <a:xfrm>
          <a:off x="7704667" y="1069022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?</a:t>
          </a:r>
          <a:endParaRPr lang="ru-RU" sz="1100"/>
        </a:p>
      </xdr:txBody>
    </xdr:sp>
    <xdr:clientData/>
  </xdr:twoCellAnchor>
  <xdr:twoCellAnchor editAs="absolute">
    <xdr:from>
      <xdr:col>23</xdr:col>
      <xdr:colOff>0</xdr:colOff>
      <xdr:row>48</xdr:row>
      <xdr:rowOff>182029</xdr:rowOff>
    </xdr:from>
    <xdr:to>
      <xdr:col>24</xdr:col>
      <xdr:colOff>0</xdr:colOff>
      <xdr:row>51</xdr:row>
      <xdr:rowOff>182029</xdr:rowOff>
    </xdr:to>
    <xdr:sp macro="" textlink="">
      <xdr:nvSpPr>
        <xdr:cNvPr id="94" name="Овал 30"/>
        <xdr:cNvSpPr/>
      </xdr:nvSpPr>
      <xdr:spPr>
        <a:xfrm>
          <a:off x="15113000" y="9326029"/>
          <a:ext cx="613833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D8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603249</xdr:colOff>
      <xdr:row>45</xdr:row>
      <xdr:rowOff>139698</xdr:rowOff>
    </xdr:from>
    <xdr:to>
      <xdr:col>23</xdr:col>
      <xdr:colOff>603249</xdr:colOff>
      <xdr:row>48</xdr:row>
      <xdr:rowOff>139698</xdr:rowOff>
    </xdr:to>
    <xdr:sp macro="" textlink="">
      <xdr:nvSpPr>
        <xdr:cNvPr id="95" name="Овал 30"/>
        <xdr:cNvSpPr/>
      </xdr:nvSpPr>
      <xdr:spPr>
        <a:xfrm>
          <a:off x="15102416" y="8712198"/>
          <a:ext cx="613833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D9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560916</xdr:colOff>
      <xdr:row>41</xdr:row>
      <xdr:rowOff>74083</xdr:rowOff>
    </xdr:from>
    <xdr:to>
      <xdr:col>15</xdr:col>
      <xdr:colOff>391584</xdr:colOff>
      <xdr:row>66</xdr:row>
      <xdr:rowOff>84669</xdr:rowOff>
    </xdr:to>
    <xdr:cxnSp macro="">
      <xdr:nvCxnSpPr>
        <xdr:cNvPr id="96" name="Прямая со стрелкой 42"/>
        <xdr:cNvCxnSpPr/>
      </xdr:nvCxnSpPr>
      <xdr:spPr>
        <a:xfrm flipV="1">
          <a:off x="6635749" y="7884583"/>
          <a:ext cx="3958168" cy="4773086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157691</xdr:colOff>
      <xdr:row>41</xdr:row>
      <xdr:rowOff>81488</xdr:rowOff>
    </xdr:from>
    <xdr:to>
      <xdr:col>16</xdr:col>
      <xdr:colOff>211666</xdr:colOff>
      <xdr:row>41</xdr:row>
      <xdr:rowOff>81488</xdr:rowOff>
    </xdr:to>
    <xdr:cxnSp macro="">
      <xdr:nvCxnSpPr>
        <xdr:cNvPr id="99" name="Прямая со стрелкой 47"/>
        <xdr:cNvCxnSpPr/>
      </xdr:nvCxnSpPr>
      <xdr:spPr>
        <a:xfrm>
          <a:off x="9746191" y="7891988"/>
          <a:ext cx="1281642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603250</xdr:colOff>
      <xdr:row>41</xdr:row>
      <xdr:rowOff>84667</xdr:rowOff>
    </xdr:from>
    <xdr:to>
      <xdr:col>22</xdr:col>
      <xdr:colOff>603249</xdr:colOff>
      <xdr:row>47</xdr:row>
      <xdr:rowOff>44448</xdr:rowOff>
    </xdr:to>
    <xdr:cxnSp macro="">
      <xdr:nvCxnSpPr>
        <xdr:cNvPr id="101" name="Прямая со стрелкой 42"/>
        <xdr:cNvCxnSpPr>
          <a:endCxn id="95" idx="2"/>
        </xdr:cNvCxnSpPr>
      </xdr:nvCxnSpPr>
      <xdr:spPr>
        <a:xfrm>
          <a:off x="10805583" y="7895167"/>
          <a:ext cx="4296833" cy="1102781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19305</xdr:colOff>
      <xdr:row>38</xdr:row>
      <xdr:rowOff>183721</xdr:rowOff>
    </xdr:from>
    <xdr:to>
      <xdr:col>15</xdr:col>
      <xdr:colOff>217861</xdr:colOff>
      <xdr:row>42</xdr:row>
      <xdr:rowOff>26614</xdr:rowOff>
    </xdr:to>
    <xdr:sp macro="" textlink="">
      <xdr:nvSpPr>
        <xdr:cNvPr id="105" name="Блок-схема: знак завершения 172"/>
        <xdr:cNvSpPr/>
      </xdr:nvSpPr>
      <xdr:spPr>
        <a:xfrm rot="16200000">
          <a:off x="10018469" y="7625890"/>
          <a:ext cx="604893" cy="198556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125942</xdr:colOff>
      <xdr:row>39</xdr:row>
      <xdr:rowOff>81488</xdr:rowOff>
    </xdr:from>
    <xdr:to>
      <xdr:col>16</xdr:col>
      <xdr:colOff>179917</xdr:colOff>
      <xdr:row>39</xdr:row>
      <xdr:rowOff>81488</xdr:rowOff>
    </xdr:to>
    <xdr:cxnSp macro="">
      <xdr:nvCxnSpPr>
        <xdr:cNvPr id="106" name="Прямая со стрелкой 168"/>
        <xdr:cNvCxnSpPr/>
      </xdr:nvCxnSpPr>
      <xdr:spPr>
        <a:xfrm>
          <a:off x="9714442" y="7510988"/>
          <a:ext cx="1281642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412750</xdr:colOff>
      <xdr:row>39</xdr:row>
      <xdr:rowOff>74083</xdr:rowOff>
    </xdr:from>
    <xdr:to>
      <xdr:col>14</xdr:col>
      <xdr:colOff>328083</xdr:colOff>
      <xdr:row>41</xdr:row>
      <xdr:rowOff>21167</xdr:rowOff>
    </xdr:to>
    <xdr:cxnSp macro="">
      <xdr:nvCxnSpPr>
        <xdr:cNvPr id="107" name="Прямая со стрелкой 168"/>
        <xdr:cNvCxnSpPr/>
      </xdr:nvCxnSpPr>
      <xdr:spPr>
        <a:xfrm flipV="1">
          <a:off x="8773583" y="7503583"/>
          <a:ext cx="1143000" cy="328084"/>
        </a:xfrm>
        <a:prstGeom prst="straightConnector1">
          <a:avLst/>
        </a:prstGeom>
        <a:ln w="50800">
          <a:solidFill>
            <a:srgbClr val="FF0000"/>
          </a:solidFill>
          <a:prstDash val="solid"/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760941</xdr:colOff>
      <xdr:row>39</xdr:row>
      <xdr:rowOff>102659</xdr:rowOff>
    </xdr:from>
    <xdr:to>
      <xdr:col>13</xdr:col>
      <xdr:colOff>370416</xdr:colOff>
      <xdr:row>39</xdr:row>
      <xdr:rowOff>102659</xdr:rowOff>
    </xdr:to>
    <xdr:cxnSp macro="">
      <xdr:nvCxnSpPr>
        <xdr:cNvPr id="109" name="Прямая со стрелкой 168"/>
        <xdr:cNvCxnSpPr/>
      </xdr:nvCxnSpPr>
      <xdr:spPr>
        <a:xfrm>
          <a:off x="8063441" y="7532159"/>
          <a:ext cx="1281642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80</xdr:row>
      <xdr:rowOff>115358</xdr:rowOff>
    </xdr:from>
    <xdr:to>
      <xdr:col>6</xdr:col>
      <xdr:colOff>0</xdr:colOff>
      <xdr:row>80</xdr:row>
      <xdr:rowOff>115358</xdr:rowOff>
    </xdr:to>
    <xdr:cxnSp macro="">
      <xdr:nvCxnSpPr>
        <xdr:cNvPr id="113" name="Прямая со стрелкой 18"/>
        <xdr:cNvCxnSpPr/>
      </xdr:nvCxnSpPr>
      <xdr:spPr>
        <a:xfrm>
          <a:off x="1227667" y="15355358"/>
          <a:ext cx="2455333" cy="0"/>
        </a:xfrm>
        <a:prstGeom prst="straightConnector1">
          <a:avLst/>
        </a:prstGeom>
        <a:ln w="19050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81</xdr:row>
      <xdr:rowOff>94191</xdr:rowOff>
    </xdr:from>
    <xdr:to>
      <xdr:col>6</xdr:col>
      <xdr:colOff>0</xdr:colOff>
      <xdr:row>81</xdr:row>
      <xdr:rowOff>94191</xdr:rowOff>
    </xdr:to>
    <xdr:cxnSp macro="">
      <xdr:nvCxnSpPr>
        <xdr:cNvPr id="115" name="Прямая со стрелкой 18"/>
        <xdr:cNvCxnSpPr/>
      </xdr:nvCxnSpPr>
      <xdr:spPr>
        <a:xfrm>
          <a:off x="1227667" y="15524691"/>
          <a:ext cx="2455333" cy="0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82</xdr:row>
      <xdr:rowOff>94191</xdr:rowOff>
    </xdr:from>
    <xdr:to>
      <xdr:col>6</xdr:col>
      <xdr:colOff>0</xdr:colOff>
      <xdr:row>82</xdr:row>
      <xdr:rowOff>94191</xdr:rowOff>
    </xdr:to>
    <xdr:cxnSp macro="">
      <xdr:nvCxnSpPr>
        <xdr:cNvPr id="116" name="Прямая со стрелкой 18"/>
        <xdr:cNvCxnSpPr/>
      </xdr:nvCxnSpPr>
      <xdr:spPr>
        <a:xfrm>
          <a:off x="1227667" y="15715191"/>
          <a:ext cx="2455333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39</xdr:row>
      <xdr:rowOff>95250</xdr:rowOff>
    </xdr:from>
    <xdr:to>
      <xdr:col>16</xdr:col>
      <xdr:colOff>21166</xdr:colOff>
      <xdr:row>80</xdr:row>
      <xdr:rowOff>115358</xdr:rowOff>
    </xdr:to>
    <xdr:cxnSp macro="">
      <xdr:nvCxnSpPr>
        <xdr:cNvPr id="117" name="Прямая со стрелкой 18"/>
        <xdr:cNvCxnSpPr/>
      </xdr:nvCxnSpPr>
      <xdr:spPr>
        <a:xfrm flipV="1">
          <a:off x="4233334" y="7524750"/>
          <a:ext cx="6603999" cy="7830608"/>
        </a:xfrm>
        <a:prstGeom prst="straightConnector1">
          <a:avLst/>
        </a:prstGeom>
        <a:ln w="19050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54</xdr:row>
      <xdr:rowOff>171450</xdr:rowOff>
    </xdr:from>
    <xdr:to>
      <xdr:col>23</xdr:col>
      <xdr:colOff>0</xdr:colOff>
      <xdr:row>81</xdr:row>
      <xdr:rowOff>104775</xdr:rowOff>
    </xdr:to>
    <xdr:cxnSp macro="">
      <xdr:nvCxnSpPr>
        <xdr:cNvPr id="120" name="Прямая со стрелкой 18"/>
        <xdr:cNvCxnSpPr>
          <a:endCxn id="34" idx="2"/>
        </xdr:cNvCxnSpPr>
      </xdr:nvCxnSpPr>
      <xdr:spPr>
        <a:xfrm flipV="1">
          <a:off x="4233334" y="10458450"/>
          <a:ext cx="10879666" cy="5076825"/>
        </a:xfrm>
        <a:prstGeom prst="straightConnector1">
          <a:avLst/>
        </a:prstGeom>
        <a:ln w="19050">
          <a:solidFill>
            <a:schemeClr val="bg1">
              <a:lumMod val="8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42</xdr:row>
      <xdr:rowOff>179917</xdr:rowOff>
    </xdr:from>
    <xdr:to>
      <xdr:col>12</xdr:col>
      <xdr:colOff>95250</xdr:colOff>
      <xdr:row>82</xdr:row>
      <xdr:rowOff>115358</xdr:rowOff>
    </xdr:to>
    <xdr:cxnSp macro="">
      <xdr:nvCxnSpPr>
        <xdr:cNvPr id="125" name="Прямая со стрелкой 18"/>
        <xdr:cNvCxnSpPr/>
      </xdr:nvCxnSpPr>
      <xdr:spPr>
        <a:xfrm flipV="1">
          <a:off x="4233334" y="8180917"/>
          <a:ext cx="4222749" cy="7555441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444500</xdr:colOff>
      <xdr:row>39</xdr:row>
      <xdr:rowOff>74083</xdr:rowOff>
    </xdr:from>
    <xdr:to>
      <xdr:col>23</xdr:col>
      <xdr:colOff>444500</xdr:colOff>
      <xdr:row>51</xdr:row>
      <xdr:rowOff>95250</xdr:rowOff>
    </xdr:to>
    <xdr:sp macro="" textlink="">
      <xdr:nvSpPr>
        <xdr:cNvPr id="2" name="Прямоугольник 22"/>
        <xdr:cNvSpPr/>
      </xdr:nvSpPr>
      <xdr:spPr>
        <a:xfrm>
          <a:off x="15030450" y="7598833"/>
          <a:ext cx="609600" cy="2307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11</xdr:col>
      <xdr:colOff>698500</xdr:colOff>
      <xdr:row>38</xdr:row>
      <xdr:rowOff>95250</xdr:rowOff>
    </xdr:from>
    <xdr:to>
      <xdr:col>13</xdr:col>
      <xdr:colOff>613832</xdr:colOff>
      <xdr:row>56</xdr:row>
      <xdr:rowOff>0</xdr:rowOff>
    </xdr:to>
    <xdr:sp macro="" textlink="">
      <xdr:nvSpPr>
        <xdr:cNvPr id="3" name="Прямоугольник 40"/>
        <xdr:cNvSpPr/>
      </xdr:nvSpPr>
      <xdr:spPr>
        <a:xfrm>
          <a:off x="8170333" y="7429500"/>
          <a:ext cx="1587499" cy="35242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742950</xdr:colOff>
      <xdr:row>51</xdr:row>
      <xdr:rowOff>76200</xdr:rowOff>
    </xdr:from>
    <xdr:to>
      <xdr:col>13</xdr:col>
      <xdr:colOff>485775</xdr:colOff>
      <xdr:row>51</xdr:row>
      <xdr:rowOff>76200</xdr:rowOff>
    </xdr:to>
    <xdr:cxnSp macro="">
      <xdr:nvCxnSpPr>
        <xdr:cNvPr id="4" name="Прямая со стрелкой 134"/>
        <xdr:cNvCxnSpPr/>
      </xdr:nvCxnSpPr>
      <xdr:spPr>
        <a:xfrm>
          <a:off x="8010525" y="979170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0</xdr:colOff>
      <xdr:row>38</xdr:row>
      <xdr:rowOff>84666</xdr:rowOff>
    </xdr:from>
    <xdr:to>
      <xdr:col>16</xdr:col>
      <xdr:colOff>455083</xdr:colOff>
      <xdr:row>55</xdr:row>
      <xdr:rowOff>190499</xdr:rowOff>
    </xdr:to>
    <xdr:sp macro="" textlink="">
      <xdr:nvSpPr>
        <xdr:cNvPr id="5" name="Прямоугольник 38"/>
        <xdr:cNvSpPr/>
      </xdr:nvSpPr>
      <xdr:spPr>
        <a:xfrm>
          <a:off x="9757833" y="7418916"/>
          <a:ext cx="1682750" cy="353483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160283</xdr:colOff>
      <xdr:row>14</xdr:row>
      <xdr:rowOff>0</xdr:rowOff>
    </xdr:to>
    <xdr:sp macro="" textlink="">
      <xdr:nvSpPr>
        <xdr:cNvPr id="6" name="Овал 1"/>
        <xdr:cNvSpPr/>
      </xdr:nvSpPr>
      <xdr:spPr>
        <a:xfrm>
          <a:off x="2438400" y="1333500"/>
          <a:ext cx="1379483" cy="1333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571500</xdr:colOff>
      <xdr:row>6</xdr:row>
      <xdr:rowOff>19050</xdr:rowOff>
    </xdr:from>
    <xdr:to>
      <xdr:col>5</xdr:col>
      <xdr:colOff>114300</xdr:colOff>
      <xdr:row>7</xdr:row>
      <xdr:rowOff>85725</xdr:rowOff>
    </xdr:to>
    <xdr:sp macro="" textlink="">
      <xdr:nvSpPr>
        <xdr:cNvPr id="7" name="Прямоугольник 2"/>
        <xdr:cNvSpPr/>
      </xdr:nvSpPr>
      <xdr:spPr>
        <a:xfrm>
          <a:off x="3009900" y="1162050"/>
          <a:ext cx="15240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276225</xdr:colOff>
      <xdr:row>8</xdr:row>
      <xdr:rowOff>38099</xdr:rowOff>
    </xdr:from>
    <xdr:to>
      <xdr:col>4</xdr:col>
      <xdr:colOff>384225</xdr:colOff>
      <xdr:row>8</xdr:row>
      <xdr:rowOff>146099</xdr:rowOff>
    </xdr:to>
    <xdr:sp macro="" textlink="">
      <xdr:nvSpPr>
        <xdr:cNvPr id="8" name="Овал 3"/>
        <xdr:cNvSpPr/>
      </xdr:nvSpPr>
      <xdr:spPr>
        <a:xfrm>
          <a:off x="2714625" y="1562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8</xdr:row>
      <xdr:rowOff>38099</xdr:rowOff>
    </xdr:from>
    <xdr:to>
      <xdr:col>5</xdr:col>
      <xdr:colOff>441375</xdr:colOff>
      <xdr:row>8</xdr:row>
      <xdr:rowOff>146099</xdr:rowOff>
    </xdr:to>
    <xdr:sp macro="" textlink="">
      <xdr:nvSpPr>
        <xdr:cNvPr id="9" name="Овал 4"/>
        <xdr:cNvSpPr/>
      </xdr:nvSpPr>
      <xdr:spPr>
        <a:xfrm>
          <a:off x="3381375" y="156209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11</xdr:row>
      <xdr:rowOff>161924</xdr:rowOff>
    </xdr:from>
    <xdr:to>
      <xdr:col>5</xdr:col>
      <xdr:colOff>441375</xdr:colOff>
      <xdr:row>12</xdr:row>
      <xdr:rowOff>79424</xdr:rowOff>
    </xdr:to>
    <xdr:sp macro="" textlink="">
      <xdr:nvSpPr>
        <xdr:cNvPr id="10" name="Овал 5"/>
        <xdr:cNvSpPr/>
      </xdr:nvSpPr>
      <xdr:spPr>
        <a:xfrm>
          <a:off x="3381375" y="2257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304800</xdr:colOff>
      <xdr:row>11</xdr:row>
      <xdr:rowOff>161924</xdr:rowOff>
    </xdr:from>
    <xdr:to>
      <xdr:col>4</xdr:col>
      <xdr:colOff>412800</xdr:colOff>
      <xdr:row>12</xdr:row>
      <xdr:rowOff>79424</xdr:rowOff>
    </xdr:to>
    <xdr:sp macro="" textlink="">
      <xdr:nvSpPr>
        <xdr:cNvPr id="11" name="Овал 6"/>
        <xdr:cNvSpPr/>
      </xdr:nvSpPr>
      <xdr:spPr>
        <a:xfrm>
          <a:off x="2743200" y="2257424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425559</xdr:colOff>
      <xdr:row>1</xdr:row>
      <xdr:rowOff>95250</xdr:rowOff>
    </xdr:from>
    <xdr:to>
      <xdr:col>7</xdr:col>
      <xdr:colOff>333375</xdr:colOff>
      <xdr:row>8</xdr:row>
      <xdr:rowOff>53915</xdr:rowOff>
    </xdr:to>
    <xdr:cxnSp macro="">
      <xdr:nvCxnSpPr>
        <xdr:cNvPr id="12" name="Прямая соединительная линия 7"/>
        <xdr:cNvCxnSpPr>
          <a:stCxn id="9" idx="7"/>
        </xdr:cNvCxnSpPr>
      </xdr:nvCxnSpPr>
      <xdr:spPr>
        <a:xfrm flipV="1">
          <a:off x="3473559" y="285750"/>
          <a:ext cx="1127016" cy="1292165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425559</xdr:colOff>
      <xdr:row>12</xdr:row>
      <xdr:rowOff>63608</xdr:rowOff>
    </xdr:from>
    <xdr:to>
      <xdr:col>6</xdr:col>
      <xdr:colOff>485775</xdr:colOff>
      <xdr:row>17</xdr:row>
      <xdr:rowOff>123825</xdr:rowOff>
    </xdr:to>
    <xdr:cxnSp macro="">
      <xdr:nvCxnSpPr>
        <xdr:cNvPr id="13" name="Прямая соединительная линия 8"/>
        <xdr:cNvCxnSpPr>
          <a:stCxn id="10" idx="5"/>
        </xdr:cNvCxnSpPr>
      </xdr:nvCxnSpPr>
      <xdr:spPr>
        <a:xfrm>
          <a:off x="3473559" y="2349608"/>
          <a:ext cx="669816" cy="1012717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12</xdr:row>
      <xdr:rowOff>63608</xdr:rowOff>
    </xdr:from>
    <xdr:to>
      <xdr:col>4</xdr:col>
      <xdr:colOff>320616</xdr:colOff>
      <xdr:row>19</xdr:row>
      <xdr:rowOff>104775</xdr:rowOff>
    </xdr:to>
    <xdr:cxnSp macro="">
      <xdr:nvCxnSpPr>
        <xdr:cNvPr id="14" name="Прямая соединительная линия 9"/>
        <xdr:cNvCxnSpPr>
          <a:stCxn id="11" idx="3"/>
        </xdr:cNvCxnSpPr>
      </xdr:nvCxnSpPr>
      <xdr:spPr>
        <a:xfrm flipH="1">
          <a:off x="885825" y="2349608"/>
          <a:ext cx="1873191" cy="137466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2</xdr:row>
      <xdr:rowOff>38101</xdr:rowOff>
    </xdr:from>
    <xdr:to>
      <xdr:col>4</xdr:col>
      <xdr:colOff>292041</xdr:colOff>
      <xdr:row>8</xdr:row>
      <xdr:rowOff>53915</xdr:rowOff>
    </xdr:to>
    <xdr:cxnSp macro="">
      <xdr:nvCxnSpPr>
        <xdr:cNvPr id="15" name="Прямая соединительная линия 10"/>
        <xdr:cNvCxnSpPr>
          <a:stCxn id="8" idx="1"/>
        </xdr:cNvCxnSpPr>
      </xdr:nvCxnSpPr>
      <xdr:spPr>
        <a:xfrm flipH="1" flipV="1">
          <a:off x="714375" y="419101"/>
          <a:ext cx="2016066" cy="1158814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19053</xdr:colOff>
      <xdr:row>58</xdr:row>
      <xdr:rowOff>114300</xdr:rowOff>
    </xdr:from>
    <xdr:to>
      <xdr:col>6</xdr:col>
      <xdr:colOff>31750</xdr:colOff>
      <xdr:row>61</xdr:row>
      <xdr:rowOff>84667</xdr:rowOff>
    </xdr:to>
    <xdr:cxnSp macro="">
      <xdr:nvCxnSpPr>
        <xdr:cNvPr id="16" name="Прямая со стрелкой 16"/>
        <xdr:cNvCxnSpPr/>
      </xdr:nvCxnSpPr>
      <xdr:spPr>
        <a:xfrm flipH="1" flipV="1">
          <a:off x="2457453" y="10972800"/>
          <a:ext cx="622297" cy="541867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59</xdr:row>
      <xdr:rowOff>104775</xdr:rowOff>
    </xdr:from>
    <xdr:to>
      <xdr:col>5</xdr:col>
      <xdr:colOff>552450</xdr:colOff>
      <xdr:row>59</xdr:row>
      <xdr:rowOff>114301</xdr:rowOff>
    </xdr:to>
    <xdr:cxnSp macro="">
      <xdr:nvCxnSpPr>
        <xdr:cNvPr id="17" name="Прямая со стрелкой 17"/>
        <xdr:cNvCxnSpPr/>
      </xdr:nvCxnSpPr>
      <xdr:spPr>
        <a:xfrm flipH="1" flipV="1">
          <a:off x="2457450" y="11153775"/>
          <a:ext cx="533400" cy="9526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73</xdr:row>
      <xdr:rowOff>104775</xdr:rowOff>
    </xdr:from>
    <xdr:to>
      <xdr:col>9</xdr:col>
      <xdr:colOff>0</xdr:colOff>
      <xdr:row>73</xdr:row>
      <xdr:rowOff>104775</xdr:rowOff>
    </xdr:to>
    <xdr:cxnSp macro="">
      <xdr:nvCxnSpPr>
        <xdr:cNvPr id="18" name="Прямая со стрелкой 18"/>
        <xdr:cNvCxnSpPr/>
      </xdr:nvCxnSpPr>
      <xdr:spPr>
        <a:xfrm>
          <a:off x="1219200" y="1382077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74</xdr:row>
      <xdr:rowOff>104775</xdr:rowOff>
    </xdr:from>
    <xdr:to>
      <xdr:col>9</xdr:col>
      <xdr:colOff>0</xdr:colOff>
      <xdr:row>74</xdr:row>
      <xdr:rowOff>104775</xdr:rowOff>
    </xdr:to>
    <xdr:cxnSp macro="">
      <xdr:nvCxnSpPr>
        <xdr:cNvPr id="19" name="Прямая со стрелкой 19"/>
        <xdr:cNvCxnSpPr/>
      </xdr:nvCxnSpPr>
      <xdr:spPr>
        <a:xfrm>
          <a:off x="1219200" y="1401127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104775</xdr:rowOff>
    </xdr:from>
    <xdr:to>
      <xdr:col>9</xdr:col>
      <xdr:colOff>0</xdr:colOff>
      <xdr:row>76</xdr:row>
      <xdr:rowOff>104775</xdr:rowOff>
    </xdr:to>
    <xdr:cxnSp macro="">
      <xdr:nvCxnSpPr>
        <xdr:cNvPr id="20" name="Прямая со стрелкой 20"/>
        <xdr:cNvCxnSpPr/>
      </xdr:nvCxnSpPr>
      <xdr:spPr>
        <a:xfrm>
          <a:off x="1219200" y="14392275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77</xdr:row>
      <xdr:rowOff>95250</xdr:rowOff>
    </xdr:from>
    <xdr:to>
      <xdr:col>9</xdr:col>
      <xdr:colOff>0</xdr:colOff>
      <xdr:row>77</xdr:row>
      <xdr:rowOff>95250</xdr:rowOff>
    </xdr:to>
    <xdr:cxnSp macro="">
      <xdr:nvCxnSpPr>
        <xdr:cNvPr id="21" name="Прямая со стрелкой 21"/>
        <xdr:cNvCxnSpPr/>
      </xdr:nvCxnSpPr>
      <xdr:spPr>
        <a:xfrm>
          <a:off x="1219200" y="14573250"/>
          <a:ext cx="4829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444500</xdr:colOff>
      <xdr:row>52</xdr:row>
      <xdr:rowOff>95250</xdr:rowOff>
    </xdr:from>
    <xdr:to>
      <xdr:col>23</xdr:col>
      <xdr:colOff>444500</xdr:colOff>
      <xdr:row>75</xdr:row>
      <xdr:rowOff>42333</xdr:rowOff>
    </xdr:to>
    <xdr:sp macro="" textlink="">
      <xdr:nvSpPr>
        <xdr:cNvPr id="22" name="Прямоугольник 22"/>
        <xdr:cNvSpPr/>
      </xdr:nvSpPr>
      <xdr:spPr>
        <a:xfrm>
          <a:off x="15030450" y="10096500"/>
          <a:ext cx="609600" cy="476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22</xdr:col>
      <xdr:colOff>444500</xdr:colOff>
      <xdr:row>72</xdr:row>
      <xdr:rowOff>42333</xdr:rowOff>
    </xdr:from>
    <xdr:to>
      <xdr:col>23</xdr:col>
      <xdr:colOff>444500</xdr:colOff>
      <xdr:row>75</xdr:row>
      <xdr:rowOff>42333</xdr:rowOff>
    </xdr:to>
    <xdr:sp macro="" textlink="">
      <xdr:nvSpPr>
        <xdr:cNvPr id="23" name="Овал 23"/>
        <xdr:cNvSpPr/>
      </xdr:nvSpPr>
      <xdr:spPr>
        <a:xfrm>
          <a:off x="15030450" y="14287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69</xdr:row>
      <xdr:rowOff>42333</xdr:rowOff>
    </xdr:from>
    <xdr:to>
      <xdr:col>23</xdr:col>
      <xdr:colOff>444500</xdr:colOff>
      <xdr:row>72</xdr:row>
      <xdr:rowOff>42333</xdr:rowOff>
    </xdr:to>
    <xdr:sp macro="" textlink="">
      <xdr:nvSpPr>
        <xdr:cNvPr id="24" name="Овал 24"/>
        <xdr:cNvSpPr/>
      </xdr:nvSpPr>
      <xdr:spPr>
        <a:xfrm>
          <a:off x="15030450" y="13716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66</xdr:row>
      <xdr:rowOff>42333</xdr:rowOff>
    </xdr:from>
    <xdr:to>
      <xdr:col>23</xdr:col>
      <xdr:colOff>444500</xdr:colOff>
      <xdr:row>69</xdr:row>
      <xdr:rowOff>42333</xdr:rowOff>
    </xdr:to>
    <xdr:sp macro="" textlink="">
      <xdr:nvSpPr>
        <xdr:cNvPr id="25" name="Овал 25"/>
        <xdr:cNvSpPr/>
      </xdr:nvSpPr>
      <xdr:spPr>
        <a:xfrm>
          <a:off x="15030450" y="13144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63</xdr:row>
      <xdr:rowOff>285750</xdr:rowOff>
    </xdr:from>
    <xdr:to>
      <xdr:col>23</xdr:col>
      <xdr:colOff>444500</xdr:colOff>
      <xdr:row>66</xdr:row>
      <xdr:rowOff>42333</xdr:rowOff>
    </xdr:to>
    <xdr:sp macro="" textlink="">
      <xdr:nvSpPr>
        <xdr:cNvPr id="26" name="Овал 26"/>
        <xdr:cNvSpPr/>
      </xdr:nvSpPr>
      <xdr:spPr>
        <a:xfrm>
          <a:off x="15030450" y="12573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61</xdr:row>
      <xdr:rowOff>66675</xdr:rowOff>
    </xdr:from>
    <xdr:to>
      <xdr:col>23</xdr:col>
      <xdr:colOff>444500</xdr:colOff>
      <xdr:row>63</xdr:row>
      <xdr:rowOff>257175</xdr:rowOff>
    </xdr:to>
    <xdr:sp macro="" textlink="">
      <xdr:nvSpPr>
        <xdr:cNvPr id="27" name="Овал 27"/>
        <xdr:cNvSpPr/>
      </xdr:nvSpPr>
      <xdr:spPr>
        <a:xfrm>
          <a:off x="15030450" y="11972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D4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58</xdr:row>
      <xdr:rowOff>38100</xdr:rowOff>
    </xdr:from>
    <xdr:to>
      <xdr:col>23</xdr:col>
      <xdr:colOff>444500</xdr:colOff>
      <xdr:row>61</xdr:row>
      <xdr:rowOff>38100</xdr:rowOff>
    </xdr:to>
    <xdr:sp macro="" textlink="">
      <xdr:nvSpPr>
        <xdr:cNvPr id="28" name="Овал 28"/>
        <xdr:cNvSpPr/>
      </xdr:nvSpPr>
      <xdr:spPr>
        <a:xfrm>
          <a:off x="15030450" y="1137285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55</xdr:row>
      <xdr:rowOff>19050</xdr:rowOff>
    </xdr:from>
    <xdr:to>
      <xdr:col>23</xdr:col>
      <xdr:colOff>444500</xdr:colOff>
      <xdr:row>58</xdr:row>
      <xdr:rowOff>19050</xdr:rowOff>
    </xdr:to>
    <xdr:sp macro="" textlink="">
      <xdr:nvSpPr>
        <xdr:cNvPr id="29" name="Овал 29"/>
        <xdr:cNvSpPr/>
      </xdr:nvSpPr>
      <xdr:spPr>
        <a:xfrm>
          <a:off x="15030450" y="107823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D6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52</xdr:row>
      <xdr:rowOff>171450</xdr:rowOff>
    </xdr:from>
    <xdr:to>
      <xdr:col>23</xdr:col>
      <xdr:colOff>444500</xdr:colOff>
      <xdr:row>54</xdr:row>
      <xdr:rowOff>361950</xdr:rowOff>
    </xdr:to>
    <xdr:sp macro="" textlink="">
      <xdr:nvSpPr>
        <xdr:cNvPr id="30" name="Овал 30"/>
        <xdr:cNvSpPr/>
      </xdr:nvSpPr>
      <xdr:spPr>
        <a:xfrm>
          <a:off x="15030450" y="101727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342900</xdr:colOff>
      <xdr:row>51</xdr:row>
      <xdr:rowOff>76200</xdr:rowOff>
    </xdr:from>
    <xdr:to>
      <xdr:col>12</xdr:col>
      <xdr:colOff>266700</xdr:colOff>
      <xdr:row>76</xdr:row>
      <xdr:rowOff>104776</xdr:rowOff>
    </xdr:to>
    <xdr:cxnSp macro="">
      <xdr:nvCxnSpPr>
        <xdr:cNvPr id="31" name="Прямая со стрелкой 32"/>
        <xdr:cNvCxnSpPr/>
      </xdr:nvCxnSpPr>
      <xdr:spPr>
        <a:xfrm flipV="1">
          <a:off x="7610475" y="9791700"/>
          <a:ext cx="981075" cy="4600576"/>
        </a:xfrm>
        <a:prstGeom prst="straightConnector1">
          <a:avLst/>
        </a:prstGeom>
        <a:ln w="25400"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42</xdr:row>
      <xdr:rowOff>9525</xdr:rowOff>
    </xdr:from>
    <xdr:to>
      <xdr:col>22</xdr:col>
      <xdr:colOff>444500</xdr:colOff>
      <xdr:row>64</xdr:row>
      <xdr:rowOff>137583</xdr:rowOff>
    </xdr:to>
    <xdr:cxnSp macro="">
      <xdr:nvCxnSpPr>
        <xdr:cNvPr id="32" name="Прямая со стрелкой 31"/>
        <xdr:cNvCxnSpPr>
          <a:endCxn id="26" idx="2"/>
        </xdr:cNvCxnSpPr>
      </xdr:nvCxnSpPr>
      <xdr:spPr>
        <a:xfrm>
          <a:off x="9505950" y="8105775"/>
          <a:ext cx="5607050" cy="4752975"/>
        </a:xfrm>
        <a:prstGeom prst="straightConnector1">
          <a:avLst/>
        </a:prstGeom>
        <a:ln w="25400"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42</xdr:row>
      <xdr:rowOff>19050</xdr:rowOff>
    </xdr:from>
    <xdr:to>
      <xdr:col>11</xdr:col>
      <xdr:colOff>838200</xdr:colOff>
      <xdr:row>43</xdr:row>
      <xdr:rowOff>104777</xdr:rowOff>
    </xdr:to>
    <xdr:cxnSp macro="">
      <xdr:nvCxnSpPr>
        <xdr:cNvPr id="33" name="Прямая со стрелкой 42"/>
        <xdr:cNvCxnSpPr/>
      </xdr:nvCxnSpPr>
      <xdr:spPr>
        <a:xfrm flipV="1">
          <a:off x="3162300" y="8020050"/>
          <a:ext cx="4943475" cy="276227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42</xdr:row>
      <xdr:rowOff>28575</xdr:rowOff>
    </xdr:from>
    <xdr:to>
      <xdr:col>13</xdr:col>
      <xdr:colOff>381000</xdr:colOff>
      <xdr:row>42</xdr:row>
      <xdr:rowOff>28575</xdr:rowOff>
    </xdr:to>
    <xdr:cxnSp macro="">
      <xdr:nvCxnSpPr>
        <xdr:cNvPr id="34" name="Прямая со стрелкой 47"/>
        <xdr:cNvCxnSpPr/>
      </xdr:nvCxnSpPr>
      <xdr:spPr>
        <a:xfrm>
          <a:off x="8039100" y="8029575"/>
          <a:ext cx="127635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56</xdr:row>
      <xdr:rowOff>85725</xdr:rowOff>
    </xdr:from>
    <xdr:to>
      <xdr:col>22</xdr:col>
      <xdr:colOff>444500</xdr:colOff>
      <xdr:row>59</xdr:row>
      <xdr:rowOff>133350</xdr:rowOff>
    </xdr:to>
    <xdr:cxnSp macro="">
      <xdr:nvCxnSpPr>
        <xdr:cNvPr id="35" name="Прямая со стрелкой 51"/>
        <xdr:cNvCxnSpPr>
          <a:endCxn id="28" idx="2"/>
        </xdr:cNvCxnSpPr>
      </xdr:nvCxnSpPr>
      <xdr:spPr>
        <a:xfrm>
          <a:off x="2805642" y="11039475"/>
          <a:ext cx="12307358" cy="619125"/>
        </a:xfrm>
        <a:prstGeom prst="straightConnector1">
          <a:avLst/>
        </a:prstGeom>
        <a:ln w="25400"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24</xdr:row>
      <xdr:rowOff>85725</xdr:rowOff>
    </xdr:from>
    <xdr:to>
      <xdr:col>12</xdr:col>
      <xdr:colOff>180975</xdr:colOff>
      <xdr:row>55</xdr:row>
      <xdr:rowOff>38100</xdr:rowOff>
    </xdr:to>
    <xdr:cxnSp macro="">
      <xdr:nvCxnSpPr>
        <xdr:cNvPr id="36" name="Прямая со стрелкой 62"/>
        <xdr:cNvCxnSpPr/>
      </xdr:nvCxnSpPr>
      <xdr:spPr>
        <a:xfrm>
          <a:off x="3590925" y="4657725"/>
          <a:ext cx="4914900" cy="5857875"/>
        </a:xfrm>
        <a:prstGeom prst="straightConnector1">
          <a:avLst/>
        </a:prstGeom>
        <a:ln w="25400">
          <a:solidFill>
            <a:srgbClr val="FFC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53</xdr:row>
      <xdr:rowOff>85725</xdr:rowOff>
    </xdr:from>
    <xdr:to>
      <xdr:col>13</xdr:col>
      <xdr:colOff>457200</xdr:colOff>
      <xdr:row>53</xdr:row>
      <xdr:rowOff>85725</xdr:rowOff>
    </xdr:to>
    <xdr:cxnSp macro="">
      <xdr:nvCxnSpPr>
        <xdr:cNvPr id="37" name="Прямая со стрелкой 65"/>
        <xdr:cNvCxnSpPr/>
      </xdr:nvCxnSpPr>
      <xdr:spPr>
        <a:xfrm>
          <a:off x="8029575" y="10182225"/>
          <a:ext cx="1362075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390525</xdr:colOff>
      <xdr:row>62</xdr:row>
      <xdr:rowOff>114300</xdr:rowOff>
    </xdr:from>
    <xdr:ext cx="1628775" cy="688907"/>
    <xdr:sp macro="" textlink="">
      <xdr:nvSpPr>
        <xdr:cNvPr id="38" name="Выноска 1 67"/>
        <xdr:cNvSpPr/>
      </xdr:nvSpPr>
      <xdr:spPr>
        <a:xfrm>
          <a:off x="9934575" y="11734800"/>
          <a:ext cx="1628775" cy="688907"/>
        </a:xfrm>
        <a:prstGeom prst="borderCallout1">
          <a:avLst>
            <a:gd name="adj1" fmla="val 18750"/>
            <a:gd name="adj2" fmla="val -8333"/>
            <a:gd name="adj3" fmla="val -226912"/>
            <a:gd name="adj4" fmla="val -89580"/>
          </a:avLst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lIns="0" tIns="0" rIns="0" bIns="0" rtlCol="0" anchor="t">
          <a:noAutofit/>
        </a:bodyPr>
        <a:lstStyle/>
        <a:p>
          <a:pPr algn="l"/>
          <a:r>
            <a:rPr lang="ru-RU" sz="1100"/>
            <a:t>Третья дорожка - земля</a:t>
          </a:r>
        </a:p>
        <a:p>
          <a:pPr algn="l"/>
          <a:r>
            <a:rPr lang="ru-RU" sz="1100"/>
            <a:t>Первая - земля через резистор</a:t>
          </a:r>
        </a:p>
      </xdr:txBody>
    </xdr:sp>
    <xdr:clientData/>
  </xdr:oneCellAnchor>
  <xdr:twoCellAnchor>
    <xdr:from>
      <xdr:col>11</xdr:col>
      <xdr:colOff>762000</xdr:colOff>
      <xdr:row>55</xdr:row>
      <xdr:rowOff>28575</xdr:rowOff>
    </xdr:from>
    <xdr:to>
      <xdr:col>13</xdr:col>
      <xdr:colOff>457200</xdr:colOff>
      <xdr:row>55</xdr:row>
      <xdr:rowOff>28575</xdr:rowOff>
    </xdr:to>
    <xdr:cxnSp macro="">
      <xdr:nvCxnSpPr>
        <xdr:cNvPr id="39" name="Прямая со стрелкой 69"/>
        <xdr:cNvCxnSpPr/>
      </xdr:nvCxnSpPr>
      <xdr:spPr>
        <a:xfrm>
          <a:off x="8029575" y="10506075"/>
          <a:ext cx="13620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166689</xdr:colOff>
      <xdr:row>53</xdr:row>
      <xdr:rowOff>9524</xdr:rowOff>
    </xdr:from>
    <xdr:to>
      <xdr:col>12</xdr:col>
      <xdr:colOff>334434</xdr:colOff>
      <xdr:row>55</xdr:row>
      <xdr:rowOff>133350</xdr:rowOff>
    </xdr:to>
    <xdr:sp macro="" textlink="">
      <xdr:nvSpPr>
        <xdr:cNvPr id="40" name="Блок-схема: знак завершения 68"/>
        <xdr:cNvSpPr/>
      </xdr:nvSpPr>
      <xdr:spPr>
        <a:xfrm rot="16200000">
          <a:off x="8433066" y="10465064"/>
          <a:ext cx="695326" cy="167745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133350</xdr:colOff>
      <xdr:row>53</xdr:row>
      <xdr:rowOff>95250</xdr:rowOff>
    </xdr:from>
    <xdr:to>
      <xdr:col>16</xdr:col>
      <xdr:colOff>323850</xdr:colOff>
      <xdr:row>53</xdr:row>
      <xdr:rowOff>95250</xdr:rowOff>
    </xdr:to>
    <xdr:cxnSp macro="">
      <xdr:nvCxnSpPr>
        <xdr:cNvPr id="41" name="Прямая со стрелкой 71"/>
        <xdr:cNvCxnSpPr/>
      </xdr:nvCxnSpPr>
      <xdr:spPr>
        <a:xfrm>
          <a:off x="9677400" y="10191750"/>
          <a:ext cx="1409700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53</xdr:row>
      <xdr:rowOff>85725</xdr:rowOff>
    </xdr:from>
    <xdr:to>
      <xdr:col>14</xdr:col>
      <xdr:colOff>114300</xdr:colOff>
      <xdr:row>53</xdr:row>
      <xdr:rowOff>85725</xdr:rowOff>
    </xdr:to>
    <xdr:cxnSp macro="">
      <xdr:nvCxnSpPr>
        <xdr:cNvPr id="42" name="Прямая со стрелкой 73"/>
        <xdr:cNvCxnSpPr/>
      </xdr:nvCxnSpPr>
      <xdr:spPr>
        <a:xfrm>
          <a:off x="9420225" y="10182225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444500</xdr:colOff>
      <xdr:row>40</xdr:row>
      <xdr:rowOff>38100</xdr:rowOff>
    </xdr:from>
    <xdr:to>
      <xdr:col>21</xdr:col>
      <xdr:colOff>444500</xdr:colOff>
      <xdr:row>57</xdr:row>
      <xdr:rowOff>95250</xdr:rowOff>
    </xdr:to>
    <xdr:sp macro="" textlink="">
      <xdr:nvSpPr>
        <xdr:cNvPr id="43" name="Прямоугольник 77"/>
        <xdr:cNvSpPr/>
      </xdr:nvSpPr>
      <xdr:spPr>
        <a:xfrm>
          <a:off x="13811250" y="7753350"/>
          <a:ext cx="609600" cy="3486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20</xdr:col>
      <xdr:colOff>444500</xdr:colOff>
      <xdr:row>54</xdr:row>
      <xdr:rowOff>285750</xdr:rowOff>
    </xdr:from>
    <xdr:to>
      <xdr:col>21</xdr:col>
      <xdr:colOff>444500</xdr:colOff>
      <xdr:row>57</xdr:row>
      <xdr:rowOff>95250</xdr:rowOff>
    </xdr:to>
    <xdr:sp macro="" textlink="">
      <xdr:nvSpPr>
        <xdr:cNvPr id="44" name="Овал 78"/>
        <xdr:cNvSpPr/>
      </xdr:nvSpPr>
      <xdr:spPr>
        <a:xfrm>
          <a:off x="13811250" y="10668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9V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52</xdr:row>
      <xdr:rowOff>95250</xdr:rowOff>
    </xdr:from>
    <xdr:to>
      <xdr:col>21</xdr:col>
      <xdr:colOff>444500</xdr:colOff>
      <xdr:row>54</xdr:row>
      <xdr:rowOff>285750</xdr:rowOff>
    </xdr:to>
    <xdr:sp macro="" textlink="">
      <xdr:nvSpPr>
        <xdr:cNvPr id="45" name="Овал 79"/>
        <xdr:cNvSpPr/>
      </xdr:nvSpPr>
      <xdr:spPr>
        <a:xfrm>
          <a:off x="13811250" y="10096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GND</a:t>
          </a:r>
          <a:endParaRPr lang="ru-RU" sz="1100"/>
        </a:p>
      </xdr:txBody>
    </xdr:sp>
    <xdr:clientData/>
  </xdr:twoCellAnchor>
  <xdr:twoCellAnchor editAs="absolute">
    <xdr:from>
      <xdr:col>20</xdr:col>
      <xdr:colOff>444500</xdr:colOff>
      <xdr:row>49</xdr:row>
      <xdr:rowOff>95250</xdr:rowOff>
    </xdr:from>
    <xdr:to>
      <xdr:col>21</xdr:col>
      <xdr:colOff>444500</xdr:colOff>
      <xdr:row>52</xdr:row>
      <xdr:rowOff>95250</xdr:rowOff>
    </xdr:to>
    <xdr:sp macro="" textlink="">
      <xdr:nvSpPr>
        <xdr:cNvPr id="46" name="Овал 80"/>
        <xdr:cNvSpPr/>
      </xdr:nvSpPr>
      <xdr:spPr>
        <a:xfrm>
          <a:off x="13811250" y="95250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GND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46</xdr:row>
      <xdr:rowOff>95250</xdr:rowOff>
    </xdr:from>
    <xdr:to>
      <xdr:col>21</xdr:col>
      <xdr:colOff>444500</xdr:colOff>
      <xdr:row>49</xdr:row>
      <xdr:rowOff>95250</xdr:rowOff>
    </xdr:to>
    <xdr:sp macro="" textlink="">
      <xdr:nvSpPr>
        <xdr:cNvPr id="47" name="Овал 81"/>
        <xdr:cNvSpPr/>
      </xdr:nvSpPr>
      <xdr:spPr>
        <a:xfrm>
          <a:off x="13811250" y="8953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5V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43</xdr:row>
      <xdr:rowOff>123825</xdr:rowOff>
    </xdr:from>
    <xdr:to>
      <xdr:col>21</xdr:col>
      <xdr:colOff>444500</xdr:colOff>
      <xdr:row>46</xdr:row>
      <xdr:rowOff>123825</xdr:rowOff>
    </xdr:to>
    <xdr:sp macro="" textlink="">
      <xdr:nvSpPr>
        <xdr:cNvPr id="48" name="Овал 82"/>
        <xdr:cNvSpPr/>
      </xdr:nvSpPr>
      <xdr:spPr>
        <a:xfrm>
          <a:off x="13811250" y="841057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3.3V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40</xdr:row>
      <xdr:rowOff>95250</xdr:rowOff>
    </xdr:from>
    <xdr:to>
      <xdr:col>21</xdr:col>
      <xdr:colOff>444500</xdr:colOff>
      <xdr:row>43</xdr:row>
      <xdr:rowOff>95250</xdr:rowOff>
    </xdr:to>
    <xdr:sp macro="" textlink="">
      <xdr:nvSpPr>
        <xdr:cNvPr id="49" name="Овал 83"/>
        <xdr:cNvSpPr/>
      </xdr:nvSpPr>
      <xdr:spPr>
        <a:xfrm>
          <a:off x="13811250" y="7810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RESET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247650</xdr:colOff>
      <xdr:row>51</xdr:row>
      <xdr:rowOff>85726</xdr:rowOff>
    </xdr:from>
    <xdr:to>
      <xdr:col>20</xdr:col>
      <xdr:colOff>571500</xdr:colOff>
      <xdr:row>53</xdr:row>
      <xdr:rowOff>76200</xdr:rowOff>
    </xdr:to>
    <xdr:cxnSp macro="">
      <xdr:nvCxnSpPr>
        <xdr:cNvPr id="50" name="Прямая со стрелкой 88"/>
        <xdr:cNvCxnSpPr/>
      </xdr:nvCxnSpPr>
      <xdr:spPr>
        <a:xfrm flipV="1">
          <a:off x="11010900" y="9801226"/>
          <a:ext cx="2762250" cy="371474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444500</xdr:colOff>
      <xdr:row>21</xdr:row>
      <xdr:rowOff>104775</xdr:rowOff>
    </xdr:from>
    <xdr:to>
      <xdr:col>21</xdr:col>
      <xdr:colOff>444500</xdr:colOff>
      <xdr:row>39</xdr:row>
      <xdr:rowOff>66675</xdr:rowOff>
    </xdr:to>
    <xdr:sp macro="" textlink="">
      <xdr:nvSpPr>
        <xdr:cNvPr id="51" name="Прямоугольник 92"/>
        <xdr:cNvSpPr/>
      </xdr:nvSpPr>
      <xdr:spPr>
        <a:xfrm>
          <a:off x="13811250" y="4105275"/>
          <a:ext cx="609600" cy="3486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20</xdr:col>
      <xdr:colOff>444500</xdr:colOff>
      <xdr:row>36</xdr:row>
      <xdr:rowOff>66675</xdr:rowOff>
    </xdr:from>
    <xdr:to>
      <xdr:col>21</xdr:col>
      <xdr:colOff>444500</xdr:colOff>
      <xdr:row>39</xdr:row>
      <xdr:rowOff>66675</xdr:rowOff>
    </xdr:to>
    <xdr:sp macro="" textlink="">
      <xdr:nvSpPr>
        <xdr:cNvPr id="52" name="Овал 93"/>
        <xdr:cNvSpPr/>
      </xdr:nvSpPr>
      <xdr:spPr>
        <a:xfrm>
          <a:off x="13811250" y="7019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33</xdr:row>
      <xdr:rowOff>66675</xdr:rowOff>
    </xdr:from>
    <xdr:to>
      <xdr:col>21</xdr:col>
      <xdr:colOff>444500</xdr:colOff>
      <xdr:row>36</xdr:row>
      <xdr:rowOff>66675</xdr:rowOff>
    </xdr:to>
    <xdr:sp macro="" textlink="">
      <xdr:nvSpPr>
        <xdr:cNvPr id="53" name="Овал 94"/>
        <xdr:cNvSpPr/>
      </xdr:nvSpPr>
      <xdr:spPr>
        <a:xfrm>
          <a:off x="13811250" y="6448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A4</a:t>
          </a:r>
          <a:endParaRPr lang="ru-RU" sz="1100"/>
        </a:p>
      </xdr:txBody>
    </xdr:sp>
    <xdr:clientData/>
  </xdr:twoCellAnchor>
  <xdr:twoCellAnchor editAs="absolute">
    <xdr:from>
      <xdr:col>20</xdr:col>
      <xdr:colOff>444500</xdr:colOff>
      <xdr:row>30</xdr:row>
      <xdr:rowOff>66675</xdr:rowOff>
    </xdr:from>
    <xdr:to>
      <xdr:col>21</xdr:col>
      <xdr:colOff>444500</xdr:colOff>
      <xdr:row>33</xdr:row>
      <xdr:rowOff>66675</xdr:rowOff>
    </xdr:to>
    <xdr:sp macro="" textlink="">
      <xdr:nvSpPr>
        <xdr:cNvPr id="54" name="Овал 95"/>
        <xdr:cNvSpPr/>
      </xdr:nvSpPr>
      <xdr:spPr>
        <a:xfrm>
          <a:off x="13811250" y="58769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27</xdr:row>
      <xdr:rowOff>161925</xdr:rowOff>
    </xdr:from>
    <xdr:to>
      <xdr:col>21</xdr:col>
      <xdr:colOff>444500</xdr:colOff>
      <xdr:row>30</xdr:row>
      <xdr:rowOff>66675</xdr:rowOff>
    </xdr:to>
    <xdr:sp macro="" textlink="">
      <xdr:nvSpPr>
        <xdr:cNvPr id="55" name="Овал 96"/>
        <xdr:cNvSpPr/>
      </xdr:nvSpPr>
      <xdr:spPr>
        <a:xfrm>
          <a:off x="13811250" y="5305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25</xdr:row>
      <xdr:rowOff>0</xdr:rowOff>
    </xdr:from>
    <xdr:to>
      <xdr:col>21</xdr:col>
      <xdr:colOff>444500</xdr:colOff>
      <xdr:row>28</xdr:row>
      <xdr:rowOff>0</xdr:rowOff>
    </xdr:to>
    <xdr:sp macro="" textlink="">
      <xdr:nvSpPr>
        <xdr:cNvPr id="56" name="Овал 97"/>
        <xdr:cNvSpPr/>
      </xdr:nvSpPr>
      <xdr:spPr>
        <a:xfrm>
          <a:off x="13811250" y="476250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21</xdr:row>
      <xdr:rowOff>161925</xdr:rowOff>
    </xdr:from>
    <xdr:to>
      <xdr:col>21</xdr:col>
      <xdr:colOff>444500</xdr:colOff>
      <xdr:row>24</xdr:row>
      <xdr:rowOff>161925</xdr:rowOff>
    </xdr:to>
    <xdr:sp macro="" textlink="">
      <xdr:nvSpPr>
        <xdr:cNvPr id="57" name="Овал 98"/>
        <xdr:cNvSpPr/>
      </xdr:nvSpPr>
      <xdr:spPr>
        <a:xfrm>
          <a:off x="13811250" y="4162425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333375</xdr:colOff>
      <xdr:row>38</xdr:row>
      <xdr:rowOff>66675</xdr:rowOff>
    </xdr:from>
    <xdr:to>
      <xdr:col>21</xdr:col>
      <xdr:colOff>0</xdr:colOff>
      <xdr:row>54</xdr:row>
      <xdr:rowOff>152400</xdr:rowOff>
    </xdr:to>
    <xdr:cxnSp macro="">
      <xdr:nvCxnSpPr>
        <xdr:cNvPr id="58" name="Прямая со стрелкой 99"/>
        <xdr:cNvCxnSpPr>
          <a:endCxn id="52" idx="2"/>
        </xdr:cNvCxnSpPr>
      </xdr:nvCxnSpPr>
      <xdr:spPr>
        <a:xfrm flipV="1">
          <a:off x="11096625" y="7305675"/>
          <a:ext cx="2714625" cy="3133725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35</xdr:row>
      <xdr:rowOff>66675</xdr:rowOff>
    </xdr:from>
    <xdr:to>
      <xdr:col>21</xdr:col>
      <xdr:colOff>0</xdr:colOff>
      <xdr:row>55</xdr:row>
      <xdr:rowOff>114300</xdr:rowOff>
    </xdr:to>
    <xdr:cxnSp macro="">
      <xdr:nvCxnSpPr>
        <xdr:cNvPr id="59" name="Прямая со стрелкой 103"/>
        <xdr:cNvCxnSpPr>
          <a:endCxn id="53" idx="2"/>
        </xdr:cNvCxnSpPr>
      </xdr:nvCxnSpPr>
      <xdr:spPr>
        <a:xfrm flipV="1">
          <a:off x="11087100" y="6734175"/>
          <a:ext cx="2724150" cy="3857625"/>
        </a:xfrm>
        <a:prstGeom prst="straightConnector1">
          <a:avLst/>
        </a:prstGeom>
        <a:ln w="25400">
          <a:solidFill>
            <a:srgbClr val="0070C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54</xdr:row>
      <xdr:rowOff>76200</xdr:rowOff>
    </xdr:from>
    <xdr:to>
      <xdr:col>14</xdr:col>
      <xdr:colOff>114300</xdr:colOff>
      <xdr:row>54</xdr:row>
      <xdr:rowOff>76200</xdr:rowOff>
    </xdr:to>
    <xdr:cxnSp macro="">
      <xdr:nvCxnSpPr>
        <xdr:cNvPr id="60" name="Прямая со стрелкой 106"/>
        <xdr:cNvCxnSpPr/>
      </xdr:nvCxnSpPr>
      <xdr:spPr>
        <a:xfrm>
          <a:off x="9420225" y="10363200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55</xdr:row>
      <xdr:rowOff>47625</xdr:rowOff>
    </xdr:from>
    <xdr:to>
      <xdr:col>14</xdr:col>
      <xdr:colOff>114300</xdr:colOff>
      <xdr:row>55</xdr:row>
      <xdr:rowOff>47625</xdr:rowOff>
    </xdr:to>
    <xdr:cxnSp macro="">
      <xdr:nvCxnSpPr>
        <xdr:cNvPr id="61" name="Прямая со стрелкой 107"/>
        <xdr:cNvCxnSpPr/>
      </xdr:nvCxnSpPr>
      <xdr:spPr>
        <a:xfrm>
          <a:off x="9420225" y="10525125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54</xdr:row>
      <xdr:rowOff>85725</xdr:rowOff>
    </xdr:from>
    <xdr:to>
      <xdr:col>16</xdr:col>
      <xdr:colOff>323850</xdr:colOff>
      <xdr:row>54</xdr:row>
      <xdr:rowOff>85725</xdr:rowOff>
    </xdr:to>
    <xdr:cxnSp macro="">
      <xdr:nvCxnSpPr>
        <xdr:cNvPr id="62" name="Прямая со стрелкой 116"/>
        <xdr:cNvCxnSpPr/>
      </xdr:nvCxnSpPr>
      <xdr:spPr>
        <a:xfrm>
          <a:off x="9677400" y="10372725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55</xdr:row>
      <xdr:rowOff>57150</xdr:rowOff>
    </xdr:from>
    <xdr:to>
      <xdr:col>16</xdr:col>
      <xdr:colOff>323850</xdr:colOff>
      <xdr:row>55</xdr:row>
      <xdr:rowOff>57150</xdr:rowOff>
    </xdr:to>
    <xdr:cxnSp macro="">
      <xdr:nvCxnSpPr>
        <xdr:cNvPr id="63" name="Прямая со стрелкой 117"/>
        <xdr:cNvCxnSpPr/>
      </xdr:nvCxnSpPr>
      <xdr:spPr>
        <a:xfrm>
          <a:off x="9677400" y="1053465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52</xdr:row>
      <xdr:rowOff>133350</xdr:rowOff>
    </xdr:from>
    <xdr:to>
      <xdr:col>14</xdr:col>
      <xdr:colOff>114300</xdr:colOff>
      <xdr:row>52</xdr:row>
      <xdr:rowOff>133350</xdr:rowOff>
    </xdr:to>
    <xdr:cxnSp macro="">
      <xdr:nvCxnSpPr>
        <xdr:cNvPr id="64" name="Прямая со стрелкой 118"/>
        <xdr:cNvCxnSpPr/>
      </xdr:nvCxnSpPr>
      <xdr:spPr>
        <a:xfrm>
          <a:off x="9420225" y="10039350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44</xdr:row>
      <xdr:rowOff>57150</xdr:rowOff>
    </xdr:from>
    <xdr:to>
      <xdr:col>13</xdr:col>
      <xdr:colOff>533400</xdr:colOff>
      <xdr:row>44</xdr:row>
      <xdr:rowOff>57150</xdr:rowOff>
    </xdr:to>
    <xdr:cxnSp macro="">
      <xdr:nvCxnSpPr>
        <xdr:cNvPr id="65" name="Прямая со стрелкой 154"/>
        <xdr:cNvCxnSpPr/>
      </xdr:nvCxnSpPr>
      <xdr:spPr>
        <a:xfrm>
          <a:off x="7953375" y="8439150"/>
          <a:ext cx="1514475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52</xdr:row>
      <xdr:rowOff>133350</xdr:rowOff>
    </xdr:from>
    <xdr:to>
      <xdr:col>16</xdr:col>
      <xdr:colOff>323850</xdr:colOff>
      <xdr:row>52</xdr:row>
      <xdr:rowOff>133350</xdr:rowOff>
    </xdr:to>
    <xdr:cxnSp macro="">
      <xdr:nvCxnSpPr>
        <xdr:cNvPr id="66" name="Прямая со стрелкой 119"/>
        <xdr:cNvCxnSpPr/>
      </xdr:nvCxnSpPr>
      <xdr:spPr>
        <a:xfrm>
          <a:off x="9677400" y="10039350"/>
          <a:ext cx="1409700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48</xdr:row>
      <xdr:rowOff>95250</xdr:rowOff>
    </xdr:from>
    <xdr:to>
      <xdr:col>21</xdr:col>
      <xdr:colOff>0</xdr:colOff>
      <xdr:row>52</xdr:row>
      <xdr:rowOff>142875</xdr:rowOff>
    </xdr:to>
    <xdr:cxnSp macro="">
      <xdr:nvCxnSpPr>
        <xdr:cNvPr id="67" name="Прямая со стрелкой 120"/>
        <xdr:cNvCxnSpPr>
          <a:endCxn id="47" idx="2"/>
        </xdr:cNvCxnSpPr>
      </xdr:nvCxnSpPr>
      <xdr:spPr>
        <a:xfrm flipV="1">
          <a:off x="11020425" y="9239250"/>
          <a:ext cx="2790825" cy="809625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44</xdr:row>
      <xdr:rowOff>57150</xdr:rowOff>
    </xdr:from>
    <xdr:to>
      <xdr:col>11</xdr:col>
      <xdr:colOff>933450</xdr:colOff>
      <xdr:row>77</xdr:row>
      <xdr:rowOff>76201</xdr:rowOff>
    </xdr:to>
    <xdr:cxnSp macro="">
      <xdr:nvCxnSpPr>
        <xdr:cNvPr id="68" name="Прямая со стрелкой 123"/>
        <xdr:cNvCxnSpPr/>
      </xdr:nvCxnSpPr>
      <xdr:spPr>
        <a:xfrm flipV="1">
          <a:off x="6591300" y="8439150"/>
          <a:ext cx="1609725" cy="6115051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671514</xdr:colOff>
      <xdr:row>50</xdr:row>
      <xdr:rowOff>190498</xdr:rowOff>
    </xdr:from>
    <xdr:to>
      <xdr:col>11</xdr:col>
      <xdr:colOff>828675</xdr:colOff>
      <xdr:row>53</xdr:row>
      <xdr:rowOff>171449</xdr:rowOff>
    </xdr:to>
    <xdr:sp macro="" textlink="">
      <xdr:nvSpPr>
        <xdr:cNvPr id="69" name="Блок-схема: знак завершения 127"/>
        <xdr:cNvSpPr/>
      </xdr:nvSpPr>
      <xdr:spPr>
        <a:xfrm rot="16200000">
          <a:off x="7741444" y="9913143"/>
          <a:ext cx="552451" cy="157161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400050</xdr:colOff>
      <xdr:row>51</xdr:row>
      <xdr:rowOff>85725</xdr:rowOff>
    </xdr:from>
    <xdr:to>
      <xdr:col>22</xdr:col>
      <xdr:colOff>444500</xdr:colOff>
      <xdr:row>67</xdr:row>
      <xdr:rowOff>137583</xdr:rowOff>
    </xdr:to>
    <xdr:cxnSp macro="">
      <xdr:nvCxnSpPr>
        <xdr:cNvPr id="70" name="Прямая со стрелкой 129"/>
        <xdr:cNvCxnSpPr>
          <a:endCxn id="25" idx="2"/>
        </xdr:cNvCxnSpPr>
      </xdr:nvCxnSpPr>
      <xdr:spPr>
        <a:xfrm>
          <a:off x="8930217" y="9896475"/>
          <a:ext cx="6182783" cy="3533775"/>
        </a:xfrm>
        <a:prstGeom prst="straightConnector1">
          <a:avLst/>
        </a:prstGeom>
        <a:ln w="25400">
          <a:solidFill>
            <a:srgbClr val="FFC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709084</xdr:colOff>
      <xdr:row>52</xdr:row>
      <xdr:rowOff>133350</xdr:rowOff>
    </xdr:from>
    <xdr:to>
      <xdr:col>13</xdr:col>
      <xdr:colOff>485775</xdr:colOff>
      <xdr:row>52</xdr:row>
      <xdr:rowOff>133350</xdr:rowOff>
    </xdr:to>
    <xdr:cxnSp macro="">
      <xdr:nvCxnSpPr>
        <xdr:cNvPr id="71" name="Прямая со стрелкой 132"/>
        <xdr:cNvCxnSpPr/>
      </xdr:nvCxnSpPr>
      <xdr:spPr>
        <a:xfrm>
          <a:off x="8180917" y="10134600"/>
          <a:ext cx="1448858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675217</xdr:colOff>
      <xdr:row>43</xdr:row>
      <xdr:rowOff>0</xdr:rowOff>
    </xdr:from>
    <xdr:to>
      <xdr:col>13</xdr:col>
      <xdr:colOff>522817</xdr:colOff>
      <xdr:row>43</xdr:row>
      <xdr:rowOff>0</xdr:rowOff>
    </xdr:to>
    <xdr:cxnSp macro="">
      <xdr:nvCxnSpPr>
        <xdr:cNvPr id="72" name="Прямая со стрелкой 141"/>
        <xdr:cNvCxnSpPr/>
      </xdr:nvCxnSpPr>
      <xdr:spPr>
        <a:xfrm>
          <a:off x="7942792" y="8191500"/>
          <a:ext cx="1514475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438151</xdr:colOff>
      <xdr:row>43</xdr:row>
      <xdr:rowOff>9525</xdr:rowOff>
    </xdr:from>
    <xdr:to>
      <xdr:col>15</xdr:col>
      <xdr:colOff>457200</xdr:colOff>
      <xdr:row>53</xdr:row>
      <xdr:rowOff>85725</xdr:rowOff>
    </xdr:to>
    <xdr:cxnSp macro="">
      <xdr:nvCxnSpPr>
        <xdr:cNvPr id="73" name="Прямая со стрелкой 138"/>
        <xdr:cNvCxnSpPr/>
      </xdr:nvCxnSpPr>
      <xdr:spPr>
        <a:xfrm flipH="1" flipV="1">
          <a:off x="9372601" y="8201025"/>
          <a:ext cx="1238249" cy="1981200"/>
        </a:xfrm>
        <a:prstGeom prst="straightConnector1">
          <a:avLst/>
        </a:prstGeom>
        <a:ln w="25400">
          <a:solidFill>
            <a:schemeClr val="bg1">
              <a:lumMod val="65000"/>
            </a:schemeClr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466728</xdr:colOff>
      <xdr:row>44</xdr:row>
      <xdr:rowOff>76202</xdr:rowOff>
    </xdr:from>
    <xdr:to>
      <xdr:col>14</xdr:col>
      <xdr:colOff>419100</xdr:colOff>
      <xdr:row>52</xdr:row>
      <xdr:rowOff>142875</xdr:rowOff>
    </xdr:to>
    <xdr:cxnSp macro="">
      <xdr:nvCxnSpPr>
        <xdr:cNvPr id="74" name="Прямая со стрелкой 156"/>
        <xdr:cNvCxnSpPr/>
      </xdr:nvCxnSpPr>
      <xdr:spPr>
        <a:xfrm flipH="1" flipV="1">
          <a:off x="9401178" y="8458202"/>
          <a:ext cx="561972" cy="1590673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41</xdr:row>
      <xdr:rowOff>31750</xdr:rowOff>
    </xdr:from>
    <xdr:to>
      <xdr:col>11</xdr:col>
      <xdr:colOff>941917</xdr:colOff>
      <xdr:row>44</xdr:row>
      <xdr:rowOff>76203</xdr:rowOff>
    </xdr:to>
    <xdr:cxnSp macro="">
      <xdr:nvCxnSpPr>
        <xdr:cNvPr id="75" name="Прямая со стрелкой 158"/>
        <xdr:cNvCxnSpPr/>
      </xdr:nvCxnSpPr>
      <xdr:spPr>
        <a:xfrm flipV="1">
          <a:off x="3343275" y="7842250"/>
          <a:ext cx="5070475" cy="615953"/>
        </a:xfrm>
        <a:prstGeom prst="straightConnector1">
          <a:avLst/>
        </a:prstGeom>
        <a:ln w="25400">
          <a:solidFill>
            <a:srgbClr val="0070C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43</xdr:row>
      <xdr:rowOff>9526</xdr:rowOff>
    </xdr:from>
    <xdr:to>
      <xdr:col>11</xdr:col>
      <xdr:colOff>876300</xdr:colOff>
      <xdr:row>45</xdr:row>
      <xdr:rowOff>76200</xdr:rowOff>
    </xdr:to>
    <xdr:cxnSp macro="">
      <xdr:nvCxnSpPr>
        <xdr:cNvPr id="76" name="Прямая со стрелкой 160"/>
        <xdr:cNvCxnSpPr/>
      </xdr:nvCxnSpPr>
      <xdr:spPr>
        <a:xfrm flipV="1">
          <a:off x="3190875" y="8201026"/>
          <a:ext cx="4953000" cy="447674"/>
        </a:xfrm>
        <a:prstGeom prst="straightConnector1">
          <a:avLst/>
        </a:prstGeom>
        <a:ln w="25400">
          <a:solidFill>
            <a:srgbClr val="66330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333376</xdr:colOff>
      <xdr:row>41</xdr:row>
      <xdr:rowOff>1</xdr:rowOff>
    </xdr:from>
    <xdr:to>
      <xdr:col>15</xdr:col>
      <xdr:colOff>123825</xdr:colOff>
      <xdr:row>52</xdr:row>
      <xdr:rowOff>114300</xdr:rowOff>
    </xdr:to>
    <xdr:cxnSp macro="">
      <xdr:nvCxnSpPr>
        <xdr:cNvPr id="77" name="Прямая со стрелкой 162"/>
        <xdr:cNvCxnSpPr/>
      </xdr:nvCxnSpPr>
      <xdr:spPr>
        <a:xfrm flipH="1" flipV="1">
          <a:off x="9267826" y="7810501"/>
          <a:ext cx="1009649" cy="2209799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457202</xdr:colOff>
      <xdr:row>44</xdr:row>
      <xdr:rowOff>9525</xdr:rowOff>
    </xdr:from>
    <xdr:to>
      <xdr:col>17</xdr:col>
      <xdr:colOff>352425</xdr:colOff>
      <xdr:row>52</xdr:row>
      <xdr:rowOff>114301</xdr:rowOff>
    </xdr:to>
    <xdr:cxnSp macro="">
      <xdr:nvCxnSpPr>
        <xdr:cNvPr id="78" name="Прямая со стрелкой 164"/>
        <xdr:cNvCxnSpPr/>
      </xdr:nvCxnSpPr>
      <xdr:spPr>
        <a:xfrm flipV="1">
          <a:off x="10610852" y="8391525"/>
          <a:ext cx="1114423" cy="1628776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42</xdr:row>
      <xdr:rowOff>180975</xdr:rowOff>
    </xdr:from>
    <xdr:to>
      <xdr:col>17</xdr:col>
      <xdr:colOff>571500</xdr:colOff>
      <xdr:row>44</xdr:row>
      <xdr:rowOff>57150</xdr:rowOff>
    </xdr:to>
    <xdr:sp macro="" textlink="">
      <xdr:nvSpPr>
        <xdr:cNvPr id="79" name="TextBox 78"/>
        <xdr:cNvSpPr txBox="1"/>
      </xdr:nvSpPr>
      <xdr:spPr>
        <a:xfrm>
          <a:off x="11658600" y="818197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?</a:t>
          </a:r>
          <a:endParaRPr lang="ru-RU" sz="1100"/>
        </a:p>
      </xdr:txBody>
    </xdr:sp>
    <xdr:clientData/>
  </xdr:twoCellAnchor>
  <xdr:twoCellAnchor>
    <xdr:from>
      <xdr:col>11</xdr:col>
      <xdr:colOff>771525</xdr:colOff>
      <xdr:row>41</xdr:row>
      <xdr:rowOff>28575</xdr:rowOff>
    </xdr:from>
    <xdr:to>
      <xdr:col>13</xdr:col>
      <xdr:colOff>381000</xdr:colOff>
      <xdr:row>41</xdr:row>
      <xdr:rowOff>28575</xdr:rowOff>
    </xdr:to>
    <xdr:cxnSp macro="">
      <xdr:nvCxnSpPr>
        <xdr:cNvPr id="80" name="Прямая со стрелкой 167"/>
        <xdr:cNvCxnSpPr/>
      </xdr:nvCxnSpPr>
      <xdr:spPr>
        <a:xfrm>
          <a:off x="8039100" y="7839075"/>
          <a:ext cx="1276350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40</xdr:row>
      <xdr:rowOff>70908</xdr:rowOff>
    </xdr:from>
    <xdr:to>
      <xdr:col>13</xdr:col>
      <xdr:colOff>381000</xdr:colOff>
      <xdr:row>40</xdr:row>
      <xdr:rowOff>70908</xdr:rowOff>
    </xdr:to>
    <xdr:cxnSp macro="">
      <xdr:nvCxnSpPr>
        <xdr:cNvPr id="81" name="Прямая со стрелкой 168"/>
        <xdr:cNvCxnSpPr/>
      </xdr:nvCxnSpPr>
      <xdr:spPr>
        <a:xfrm>
          <a:off x="8039100" y="7690908"/>
          <a:ext cx="127635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321469</xdr:colOff>
      <xdr:row>41</xdr:row>
      <xdr:rowOff>54768</xdr:rowOff>
    </xdr:from>
    <xdr:to>
      <xdr:col>13</xdr:col>
      <xdr:colOff>264320</xdr:colOff>
      <xdr:row>42</xdr:row>
      <xdr:rowOff>21429</xdr:rowOff>
    </xdr:to>
    <xdr:sp macro="" textlink="">
      <xdr:nvSpPr>
        <xdr:cNvPr id="82" name="Блок-схема: знак завершения 172"/>
        <xdr:cNvSpPr/>
      </xdr:nvSpPr>
      <xdr:spPr>
        <a:xfrm rot="20013737">
          <a:off x="8646319" y="7865268"/>
          <a:ext cx="552451" cy="157161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539750</xdr:colOff>
      <xdr:row>54</xdr:row>
      <xdr:rowOff>1</xdr:rowOff>
    </xdr:from>
    <xdr:to>
      <xdr:col>21</xdr:col>
      <xdr:colOff>0</xdr:colOff>
      <xdr:row>66</xdr:row>
      <xdr:rowOff>95250</xdr:rowOff>
    </xdr:to>
    <xdr:cxnSp macro="">
      <xdr:nvCxnSpPr>
        <xdr:cNvPr id="83" name="Прямая со стрелкой 42"/>
        <xdr:cNvCxnSpPr/>
      </xdr:nvCxnSpPr>
      <xdr:spPr>
        <a:xfrm flipV="1">
          <a:off x="6588125" y="10287001"/>
          <a:ext cx="7223125" cy="2190749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56</xdr:row>
      <xdr:rowOff>74083</xdr:rowOff>
    </xdr:from>
    <xdr:to>
      <xdr:col>11</xdr:col>
      <xdr:colOff>465667</xdr:colOff>
      <xdr:row>64</xdr:row>
      <xdr:rowOff>123825</xdr:rowOff>
    </xdr:to>
    <xdr:cxnSp macro="">
      <xdr:nvCxnSpPr>
        <xdr:cNvPr id="84" name="Прямая со стрелкой 164"/>
        <xdr:cNvCxnSpPr/>
      </xdr:nvCxnSpPr>
      <xdr:spPr>
        <a:xfrm flipH="1">
          <a:off x="5762625" y="10742083"/>
          <a:ext cx="1970617" cy="1383242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533401</xdr:colOff>
      <xdr:row>60</xdr:row>
      <xdr:rowOff>123825</xdr:rowOff>
    </xdr:from>
    <xdr:to>
      <xdr:col>8</xdr:col>
      <xdr:colOff>0</xdr:colOff>
      <xdr:row>64</xdr:row>
      <xdr:rowOff>63500</xdr:rowOff>
    </xdr:to>
    <xdr:cxnSp macro="">
      <xdr:nvCxnSpPr>
        <xdr:cNvPr id="85" name="Прямая со стрелкой 11"/>
        <xdr:cNvCxnSpPr/>
      </xdr:nvCxnSpPr>
      <xdr:spPr>
        <a:xfrm flipH="1" flipV="1">
          <a:off x="3581401" y="11363325"/>
          <a:ext cx="685799" cy="701675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533401</xdr:colOff>
      <xdr:row>62</xdr:row>
      <xdr:rowOff>123825</xdr:rowOff>
    </xdr:from>
    <xdr:to>
      <xdr:col>7</xdr:col>
      <xdr:colOff>571500</xdr:colOff>
      <xdr:row>66</xdr:row>
      <xdr:rowOff>105833</xdr:rowOff>
    </xdr:to>
    <xdr:cxnSp macro="">
      <xdr:nvCxnSpPr>
        <xdr:cNvPr id="86" name="Прямая со стрелкой 11"/>
        <xdr:cNvCxnSpPr/>
      </xdr:nvCxnSpPr>
      <xdr:spPr>
        <a:xfrm flipH="1" flipV="1">
          <a:off x="3581401" y="11744325"/>
          <a:ext cx="647699" cy="744008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19053</xdr:colOff>
      <xdr:row>60</xdr:row>
      <xdr:rowOff>116417</xdr:rowOff>
    </xdr:from>
    <xdr:to>
      <xdr:col>6</xdr:col>
      <xdr:colOff>10583</xdr:colOff>
      <xdr:row>64</xdr:row>
      <xdr:rowOff>114300</xdr:rowOff>
    </xdr:to>
    <xdr:cxnSp macro="">
      <xdr:nvCxnSpPr>
        <xdr:cNvPr id="87" name="Прямая со стрелкой 16"/>
        <xdr:cNvCxnSpPr/>
      </xdr:nvCxnSpPr>
      <xdr:spPr>
        <a:xfrm flipH="1">
          <a:off x="2457453" y="11355917"/>
          <a:ext cx="601130" cy="759883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62</xdr:row>
      <xdr:rowOff>169333</xdr:rowOff>
    </xdr:from>
    <xdr:to>
      <xdr:col>5</xdr:col>
      <xdr:colOff>603250</xdr:colOff>
      <xdr:row>66</xdr:row>
      <xdr:rowOff>95250</xdr:rowOff>
    </xdr:to>
    <xdr:cxnSp macro="">
      <xdr:nvCxnSpPr>
        <xdr:cNvPr id="88" name="Прямая со стрелкой 17"/>
        <xdr:cNvCxnSpPr/>
      </xdr:nvCxnSpPr>
      <xdr:spPr>
        <a:xfrm flipH="1">
          <a:off x="2495550" y="11789833"/>
          <a:ext cx="546100" cy="687917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152401</xdr:colOff>
      <xdr:row>67</xdr:row>
      <xdr:rowOff>95250</xdr:rowOff>
    </xdr:from>
    <xdr:to>
      <xdr:col>5</xdr:col>
      <xdr:colOff>529167</xdr:colOff>
      <xdr:row>67</xdr:row>
      <xdr:rowOff>104775</xdr:rowOff>
    </xdr:to>
    <xdr:cxnSp macro="">
      <xdr:nvCxnSpPr>
        <xdr:cNvPr id="89" name="Прямая со стрелкой 11"/>
        <xdr:cNvCxnSpPr/>
      </xdr:nvCxnSpPr>
      <xdr:spPr>
        <a:xfrm flipH="1">
          <a:off x="2590801" y="12668250"/>
          <a:ext cx="376766" cy="9525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533403</xdr:colOff>
      <xdr:row>59</xdr:row>
      <xdr:rowOff>123826</xdr:rowOff>
    </xdr:from>
    <xdr:to>
      <xdr:col>8</xdr:col>
      <xdr:colOff>0</xdr:colOff>
      <xdr:row>64</xdr:row>
      <xdr:rowOff>52916</xdr:rowOff>
    </xdr:to>
    <xdr:cxnSp macro="">
      <xdr:nvCxnSpPr>
        <xdr:cNvPr id="90" name="Прямая со стрелкой 11"/>
        <xdr:cNvCxnSpPr/>
      </xdr:nvCxnSpPr>
      <xdr:spPr>
        <a:xfrm flipH="1" flipV="1">
          <a:off x="4385736" y="11553826"/>
          <a:ext cx="948264" cy="1125007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533401</xdr:colOff>
      <xdr:row>61</xdr:row>
      <xdr:rowOff>134408</xdr:rowOff>
    </xdr:from>
    <xdr:to>
      <xdr:col>7</xdr:col>
      <xdr:colOff>550333</xdr:colOff>
      <xdr:row>66</xdr:row>
      <xdr:rowOff>52917</xdr:rowOff>
    </xdr:to>
    <xdr:cxnSp macro="">
      <xdr:nvCxnSpPr>
        <xdr:cNvPr id="91" name="Прямая со стрелкой 11"/>
        <xdr:cNvCxnSpPr/>
      </xdr:nvCxnSpPr>
      <xdr:spPr>
        <a:xfrm flipH="1" flipV="1">
          <a:off x="3581401" y="11564408"/>
          <a:ext cx="626532" cy="871009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14817</xdr:colOff>
      <xdr:row>67</xdr:row>
      <xdr:rowOff>104774</xdr:rowOff>
    </xdr:from>
    <xdr:to>
      <xdr:col>8</xdr:col>
      <xdr:colOff>656167</xdr:colOff>
      <xdr:row>67</xdr:row>
      <xdr:rowOff>116417</xdr:rowOff>
    </xdr:to>
    <xdr:cxnSp macro="">
      <xdr:nvCxnSpPr>
        <xdr:cNvPr id="92" name="Прямая со стрелкой 11"/>
        <xdr:cNvCxnSpPr/>
      </xdr:nvCxnSpPr>
      <xdr:spPr>
        <a:xfrm flipH="1" flipV="1">
          <a:off x="3672417" y="12677774"/>
          <a:ext cx="1250950" cy="11643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402167</xdr:colOff>
      <xdr:row>56</xdr:row>
      <xdr:rowOff>22225</xdr:rowOff>
    </xdr:from>
    <xdr:to>
      <xdr:col>11</xdr:col>
      <xdr:colOff>687917</xdr:colOff>
      <xdr:row>58</xdr:row>
      <xdr:rowOff>88900</xdr:rowOff>
    </xdr:to>
    <xdr:sp macro="" textlink="">
      <xdr:nvSpPr>
        <xdr:cNvPr id="93" name="TextBox 92"/>
        <xdr:cNvSpPr txBox="1"/>
      </xdr:nvSpPr>
      <xdr:spPr>
        <a:xfrm>
          <a:off x="7669742" y="1069022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?</a:t>
          </a:r>
          <a:endParaRPr lang="ru-RU" sz="1100"/>
        </a:p>
      </xdr:txBody>
    </xdr:sp>
    <xdr:clientData/>
  </xdr:twoCellAnchor>
  <xdr:twoCellAnchor editAs="absolute">
    <xdr:from>
      <xdr:col>22</xdr:col>
      <xdr:colOff>444500</xdr:colOff>
      <xdr:row>48</xdr:row>
      <xdr:rowOff>86779</xdr:rowOff>
    </xdr:from>
    <xdr:to>
      <xdr:col>23</xdr:col>
      <xdr:colOff>444500</xdr:colOff>
      <xdr:row>51</xdr:row>
      <xdr:rowOff>86779</xdr:rowOff>
    </xdr:to>
    <xdr:sp macro="" textlink="">
      <xdr:nvSpPr>
        <xdr:cNvPr id="94" name="Овал 30"/>
        <xdr:cNvSpPr/>
      </xdr:nvSpPr>
      <xdr:spPr>
        <a:xfrm>
          <a:off x="15030450" y="9326029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D8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433916</xdr:colOff>
      <xdr:row>45</xdr:row>
      <xdr:rowOff>44448</xdr:rowOff>
    </xdr:from>
    <xdr:to>
      <xdr:col>23</xdr:col>
      <xdr:colOff>433916</xdr:colOff>
      <xdr:row>48</xdr:row>
      <xdr:rowOff>44448</xdr:rowOff>
    </xdr:to>
    <xdr:sp macro="" textlink="">
      <xdr:nvSpPr>
        <xdr:cNvPr id="95" name="Овал 30"/>
        <xdr:cNvSpPr/>
      </xdr:nvSpPr>
      <xdr:spPr>
        <a:xfrm>
          <a:off x="15024099" y="8712198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D9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560916</xdr:colOff>
      <xdr:row>41</xdr:row>
      <xdr:rowOff>74083</xdr:rowOff>
    </xdr:from>
    <xdr:to>
      <xdr:col>15</xdr:col>
      <xdr:colOff>391584</xdr:colOff>
      <xdr:row>67</xdr:row>
      <xdr:rowOff>84669</xdr:rowOff>
    </xdr:to>
    <xdr:cxnSp macro="">
      <xdr:nvCxnSpPr>
        <xdr:cNvPr id="96" name="Прямая со стрелкой 42"/>
        <xdr:cNvCxnSpPr/>
      </xdr:nvCxnSpPr>
      <xdr:spPr>
        <a:xfrm flipV="1">
          <a:off x="6609291" y="7884583"/>
          <a:ext cx="3935943" cy="4773086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157691</xdr:colOff>
      <xdr:row>41</xdr:row>
      <xdr:rowOff>81488</xdr:rowOff>
    </xdr:from>
    <xdr:to>
      <xdr:col>16</xdr:col>
      <xdr:colOff>211666</xdr:colOff>
      <xdr:row>41</xdr:row>
      <xdr:rowOff>81488</xdr:rowOff>
    </xdr:to>
    <xdr:cxnSp macro="">
      <xdr:nvCxnSpPr>
        <xdr:cNvPr id="97" name="Прямая со стрелкой 47"/>
        <xdr:cNvCxnSpPr/>
      </xdr:nvCxnSpPr>
      <xdr:spPr>
        <a:xfrm>
          <a:off x="9701741" y="7891988"/>
          <a:ext cx="12731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603250</xdr:colOff>
      <xdr:row>41</xdr:row>
      <xdr:rowOff>84667</xdr:rowOff>
    </xdr:from>
    <xdr:to>
      <xdr:col>22</xdr:col>
      <xdr:colOff>603249</xdr:colOff>
      <xdr:row>47</xdr:row>
      <xdr:rowOff>44448</xdr:rowOff>
    </xdr:to>
    <xdr:cxnSp macro="">
      <xdr:nvCxnSpPr>
        <xdr:cNvPr id="98" name="Прямая со стрелкой 42"/>
        <xdr:cNvCxnSpPr>
          <a:endCxn id="95" idx="2"/>
        </xdr:cNvCxnSpPr>
      </xdr:nvCxnSpPr>
      <xdr:spPr>
        <a:xfrm>
          <a:off x="10756900" y="7895167"/>
          <a:ext cx="4267199" cy="1102781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19305</xdr:colOff>
      <xdr:row>38</xdr:row>
      <xdr:rowOff>183721</xdr:rowOff>
    </xdr:from>
    <xdr:to>
      <xdr:col>15</xdr:col>
      <xdr:colOff>217861</xdr:colOff>
      <xdr:row>42</xdr:row>
      <xdr:rowOff>26614</xdr:rowOff>
    </xdr:to>
    <xdr:sp macro="" textlink="">
      <xdr:nvSpPr>
        <xdr:cNvPr id="99" name="Блок-схема: знак завершения 172"/>
        <xdr:cNvSpPr/>
      </xdr:nvSpPr>
      <xdr:spPr>
        <a:xfrm rot="16200000">
          <a:off x="9969786" y="7625890"/>
          <a:ext cx="604893" cy="198556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125942</xdr:colOff>
      <xdr:row>39</xdr:row>
      <xdr:rowOff>81488</xdr:rowOff>
    </xdr:from>
    <xdr:to>
      <xdr:col>16</xdr:col>
      <xdr:colOff>179917</xdr:colOff>
      <xdr:row>39</xdr:row>
      <xdr:rowOff>81488</xdr:rowOff>
    </xdr:to>
    <xdr:cxnSp macro="">
      <xdr:nvCxnSpPr>
        <xdr:cNvPr id="100" name="Прямая со стрелкой 168"/>
        <xdr:cNvCxnSpPr/>
      </xdr:nvCxnSpPr>
      <xdr:spPr>
        <a:xfrm>
          <a:off x="9669992" y="7510988"/>
          <a:ext cx="1273175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412750</xdr:colOff>
      <xdr:row>39</xdr:row>
      <xdr:rowOff>74083</xdr:rowOff>
    </xdr:from>
    <xdr:to>
      <xdr:col>14</xdr:col>
      <xdr:colOff>328083</xdr:colOff>
      <xdr:row>41</xdr:row>
      <xdr:rowOff>21167</xdr:rowOff>
    </xdr:to>
    <xdr:cxnSp macro="">
      <xdr:nvCxnSpPr>
        <xdr:cNvPr id="101" name="Прямая со стрелкой 168"/>
        <xdr:cNvCxnSpPr/>
      </xdr:nvCxnSpPr>
      <xdr:spPr>
        <a:xfrm flipV="1">
          <a:off x="8737600" y="7503583"/>
          <a:ext cx="1134533" cy="328084"/>
        </a:xfrm>
        <a:prstGeom prst="straightConnector1">
          <a:avLst/>
        </a:prstGeom>
        <a:ln w="50800">
          <a:solidFill>
            <a:srgbClr val="FF0000"/>
          </a:solidFill>
          <a:prstDash val="solid"/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760941</xdr:colOff>
      <xdr:row>39</xdr:row>
      <xdr:rowOff>102659</xdr:rowOff>
    </xdr:from>
    <xdr:to>
      <xdr:col>13</xdr:col>
      <xdr:colOff>370416</xdr:colOff>
      <xdr:row>39</xdr:row>
      <xdr:rowOff>102659</xdr:rowOff>
    </xdr:to>
    <xdr:cxnSp macro="">
      <xdr:nvCxnSpPr>
        <xdr:cNvPr id="102" name="Прямая со стрелкой 168"/>
        <xdr:cNvCxnSpPr/>
      </xdr:nvCxnSpPr>
      <xdr:spPr>
        <a:xfrm>
          <a:off x="8028516" y="7532159"/>
          <a:ext cx="127635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81</xdr:row>
      <xdr:rowOff>115358</xdr:rowOff>
    </xdr:from>
    <xdr:to>
      <xdr:col>6</xdr:col>
      <xdr:colOff>0</xdr:colOff>
      <xdr:row>81</xdr:row>
      <xdr:rowOff>115358</xdr:rowOff>
    </xdr:to>
    <xdr:cxnSp macro="">
      <xdr:nvCxnSpPr>
        <xdr:cNvPr id="103" name="Прямая со стрелкой 18"/>
        <xdr:cNvCxnSpPr/>
      </xdr:nvCxnSpPr>
      <xdr:spPr>
        <a:xfrm>
          <a:off x="1219200" y="15355358"/>
          <a:ext cx="2438400" cy="0"/>
        </a:xfrm>
        <a:prstGeom prst="straightConnector1">
          <a:avLst/>
        </a:prstGeom>
        <a:ln w="19050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82</xdr:row>
      <xdr:rowOff>94191</xdr:rowOff>
    </xdr:from>
    <xdr:to>
      <xdr:col>6</xdr:col>
      <xdr:colOff>0</xdr:colOff>
      <xdr:row>82</xdr:row>
      <xdr:rowOff>94191</xdr:rowOff>
    </xdr:to>
    <xdr:cxnSp macro="">
      <xdr:nvCxnSpPr>
        <xdr:cNvPr id="104" name="Прямая со стрелкой 18"/>
        <xdr:cNvCxnSpPr/>
      </xdr:nvCxnSpPr>
      <xdr:spPr>
        <a:xfrm>
          <a:off x="1219200" y="15524691"/>
          <a:ext cx="2438400" cy="0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83</xdr:row>
      <xdr:rowOff>94191</xdr:rowOff>
    </xdr:from>
    <xdr:to>
      <xdr:col>6</xdr:col>
      <xdr:colOff>0</xdr:colOff>
      <xdr:row>83</xdr:row>
      <xdr:rowOff>94191</xdr:rowOff>
    </xdr:to>
    <xdr:cxnSp macro="">
      <xdr:nvCxnSpPr>
        <xdr:cNvPr id="105" name="Прямая со стрелкой 18"/>
        <xdr:cNvCxnSpPr/>
      </xdr:nvCxnSpPr>
      <xdr:spPr>
        <a:xfrm>
          <a:off x="1219200" y="15715191"/>
          <a:ext cx="2438400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39</xdr:row>
      <xdr:rowOff>95250</xdr:rowOff>
    </xdr:from>
    <xdr:to>
      <xdr:col>16</xdr:col>
      <xdr:colOff>21166</xdr:colOff>
      <xdr:row>81</xdr:row>
      <xdr:rowOff>115358</xdr:rowOff>
    </xdr:to>
    <xdr:cxnSp macro="">
      <xdr:nvCxnSpPr>
        <xdr:cNvPr id="106" name="Прямая со стрелкой 18"/>
        <xdr:cNvCxnSpPr/>
      </xdr:nvCxnSpPr>
      <xdr:spPr>
        <a:xfrm flipV="1">
          <a:off x="4207934" y="7524750"/>
          <a:ext cx="6576482" cy="7830608"/>
        </a:xfrm>
        <a:prstGeom prst="straightConnector1">
          <a:avLst/>
        </a:prstGeom>
        <a:ln w="19050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54</xdr:row>
      <xdr:rowOff>171450</xdr:rowOff>
    </xdr:from>
    <xdr:to>
      <xdr:col>23</xdr:col>
      <xdr:colOff>0</xdr:colOff>
      <xdr:row>82</xdr:row>
      <xdr:rowOff>104775</xdr:rowOff>
    </xdr:to>
    <xdr:cxnSp macro="">
      <xdr:nvCxnSpPr>
        <xdr:cNvPr id="107" name="Прямая со стрелкой 18"/>
        <xdr:cNvCxnSpPr>
          <a:endCxn id="30" idx="2"/>
        </xdr:cNvCxnSpPr>
      </xdr:nvCxnSpPr>
      <xdr:spPr>
        <a:xfrm flipV="1">
          <a:off x="4207934" y="10458450"/>
          <a:ext cx="10822516" cy="5076825"/>
        </a:xfrm>
        <a:prstGeom prst="straightConnector1">
          <a:avLst/>
        </a:prstGeom>
        <a:ln w="19050">
          <a:solidFill>
            <a:schemeClr val="bg1">
              <a:lumMod val="8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42</xdr:row>
      <xdr:rowOff>179917</xdr:rowOff>
    </xdr:from>
    <xdr:to>
      <xdr:col>12</xdr:col>
      <xdr:colOff>95250</xdr:colOff>
      <xdr:row>83</xdr:row>
      <xdr:rowOff>115358</xdr:rowOff>
    </xdr:to>
    <xdr:cxnSp macro="">
      <xdr:nvCxnSpPr>
        <xdr:cNvPr id="108" name="Прямая со стрелкой 18"/>
        <xdr:cNvCxnSpPr/>
      </xdr:nvCxnSpPr>
      <xdr:spPr>
        <a:xfrm flipV="1">
          <a:off x="4207934" y="8180917"/>
          <a:ext cx="4212166" cy="7555441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105833</xdr:colOff>
      <xdr:row>45</xdr:row>
      <xdr:rowOff>28575</xdr:rowOff>
    </xdr:from>
    <xdr:to>
      <xdr:col>20</xdr:col>
      <xdr:colOff>444500</xdr:colOff>
      <xdr:row>46</xdr:row>
      <xdr:rowOff>31750</xdr:rowOff>
    </xdr:to>
    <xdr:cxnSp macro="">
      <xdr:nvCxnSpPr>
        <xdr:cNvPr id="112" name="Прямая со стрелкой 120"/>
        <xdr:cNvCxnSpPr>
          <a:endCxn id="48" idx="2"/>
        </xdr:cNvCxnSpPr>
      </xdr:nvCxnSpPr>
      <xdr:spPr>
        <a:xfrm flipV="1">
          <a:off x="11091333" y="8696325"/>
          <a:ext cx="2794000" cy="193675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46</xdr:row>
      <xdr:rowOff>7405</xdr:rowOff>
    </xdr:from>
    <xdr:to>
      <xdr:col>16</xdr:col>
      <xdr:colOff>264583</xdr:colOff>
      <xdr:row>46</xdr:row>
      <xdr:rowOff>7405</xdr:rowOff>
    </xdr:to>
    <xdr:cxnSp macro="">
      <xdr:nvCxnSpPr>
        <xdr:cNvPr id="114" name="Прямая со стрелкой 47"/>
        <xdr:cNvCxnSpPr/>
      </xdr:nvCxnSpPr>
      <xdr:spPr>
        <a:xfrm>
          <a:off x="9757833" y="8865655"/>
          <a:ext cx="1492250" cy="0"/>
        </a:xfrm>
        <a:prstGeom prst="straightConnector1">
          <a:avLst/>
        </a:prstGeom>
        <a:ln w="12700">
          <a:solidFill>
            <a:schemeClr val="accent2">
              <a:lumMod val="40000"/>
              <a:lumOff val="60000"/>
            </a:schemeClr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592666</xdr:colOff>
      <xdr:row>30</xdr:row>
      <xdr:rowOff>84667</xdr:rowOff>
    </xdr:from>
    <xdr:to>
      <xdr:col>14</xdr:col>
      <xdr:colOff>423334</xdr:colOff>
      <xdr:row>46</xdr:row>
      <xdr:rowOff>21168</xdr:rowOff>
    </xdr:to>
    <xdr:cxnSp macro="">
      <xdr:nvCxnSpPr>
        <xdr:cNvPr id="116" name="Прямая со стрелкой 164"/>
        <xdr:cNvCxnSpPr/>
      </xdr:nvCxnSpPr>
      <xdr:spPr>
        <a:xfrm flipH="1" flipV="1">
          <a:off x="3217333" y="5894917"/>
          <a:ext cx="6963834" cy="2984501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886360</xdr:colOff>
      <xdr:row>52</xdr:row>
      <xdr:rowOff>20108</xdr:rowOff>
    </xdr:from>
    <xdr:to>
      <xdr:col>11</xdr:col>
      <xdr:colOff>1026588</xdr:colOff>
      <xdr:row>54</xdr:row>
      <xdr:rowOff>148167</xdr:rowOff>
    </xdr:to>
    <xdr:sp macro="" textlink="">
      <xdr:nvSpPr>
        <xdr:cNvPr id="124" name="Блок-схема: знак завершения 68"/>
        <xdr:cNvSpPr/>
      </xdr:nvSpPr>
      <xdr:spPr>
        <a:xfrm rot="16200000">
          <a:off x="8173777" y="10205774"/>
          <a:ext cx="509059" cy="140228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747183</xdr:colOff>
      <xdr:row>54</xdr:row>
      <xdr:rowOff>85725</xdr:rowOff>
    </xdr:from>
    <xdr:to>
      <xdr:col>13</xdr:col>
      <xdr:colOff>493183</xdr:colOff>
      <xdr:row>54</xdr:row>
      <xdr:rowOff>85725</xdr:rowOff>
    </xdr:to>
    <xdr:cxnSp macro="">
      <xdr:nvCxnSpPr>
        <xdr:cNvPr id="125" name="Прямая со стрелкой 116"/>
        <xdr:cNvCxnSpPr/>
      </xdr:nvCxnSpPr>
      <xdr:spPr>
        <a:xfrm>
          <a:off x="8219016" y="10467975"/>
          <a:ext cx="1418167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444500</xdr:colOff>
      <xdr:row>39</xdr:row>
      <xdr:rowOff>74083</xdr:rowOff>
    </xdr:from>
    <xdr:to>
      <xdr:col>23</xdr:col>
      <xdr:colOff>444500</xdr:colOff>
      <xdr:row>51</xdr:row>
      <xdr:rowOff>95250</xdr:rowOff>
    </xdr:to>
    <xdr:sp macro="" textlink="">
      <xdr:nvSpPr>
        <xdr:cNvPr id="2" name="Прямоугольник 22"/>
        <xdr:cNvSpPr/>
      </xdr:nvSpPr>
      <xdr:spPr>
        <a:xfrm>
          <a:off x="15135860" y="7282603"/>
          <a:ext cx="609600" cy="2215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11</xdr:col>
      <xdr:colOff>698500</xdr:colOff>
      <xdr:row>38</xdr:row>
      <xdr:rowOff>95250</xdr:rowOff>
    </xdr:from>
    <xdr:to>
      <xdr:col>13</xdr:col>
      <xdr:colOff>606212</xdr:colOff>
      <xdr:row>56</xdr:row>
      <xdr:rowOff>101600</xdr:rowOff>
    </xdr:to>
    <xdr:sp macro="" textlink="">
      <xdr:nvSpPr>
        <xdr:cNvPr id="3" name="Прямоугольник 40"/>
        <xdr:cNvSpPr/>
      </xdr:nvSpPr>
      <xdr:spPr>
        <a:xfrm>
          <a:off x="8204200" y="7120890"/>
          <a:ext cx="1606972" cy="338709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742950</xdr:colOff>
      <xdr:row>51</xdr:row>
      <xdr:rowOff>76200</xdr:rowOff>
    </xdr:from>
    <xdr:to>
      <xdr:col>13</xdr:col>
      <xdr:colOff>485775</xdr:colOff>
      <xdr:row>51</xdr:row>
      <xdr:rowOff>76200</xdr:rowOff>
    </xdr:to>
    <xdr:cxnSp macro="">
      <xdr:nvCxnSpPr>
        <xdr:cNvPr id="4" name="Прямая со стрелкой 134"/>
        <xdr:cNvCxnSpPr/>
      </xdr:nvCxnSpPr>
      <xdr:spPr>
        <a:xfrm>
          <a:off x="8248650" y="9479280"/>
          <a:ext cx="144208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0</xdr:colOff>
      <xdr:row>38</xdr:row>
      <xdr:rowOff>84666</xdr:rowOff>
    </xdr:from>
    <xdr:to>
      <xdr:col>16</xdr:col>
      <xdr:colOff>455083</xdr:colOff>
      <xdr:row>56</xdr:row>
      <xdr:rowOff>97366</xdr:rowOff>
    </xdr:to>
    <xdr:sp macro="" textlink="">
      <xdr:nvSpPr>
        <xdr:cNvPr id="5" name="Прямоугольник 38"/>
        <xdr:cNvSpPr/>
      </xdr:nvSpPr>
      <xdr:spPr>
        <a:xfrm>
          <a:off x="9814560" y="7110306"/>
          <a:ext cx="1674283" cy="339767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160283</xdr:colOff>
      <xdr:row>14</xdr:row>
      <xdr:rowOff>0</xdr:rowOff>
    </xdr:to>
    <xdr:sp macro="" textlink="">
      <xdr:nvSpPr>
        <xdr:cNvPr id="6" name="Овал 1"/>
        <xdr:cNvSpPr/>
      </xdr:nvSpPr>
      <xdr:spPr>
        <a:xfrm>
          <a:off x="2628900" y="1280160"/>
          <a:ext cx="1379483" cy="12801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571500</xdr:colOff>
      <xdr:row>6</xdr:row>
      <xdr:rowOff>19050</xdr:rowOff>
    </xdr:from>
    <xdr:to>
      <xdr:col>5</xdr:col>
      <xdr:colOff>114300</xdr:colOff>
      <xdr:row>7</xdr:row>
      <xdr:rowOff>85725</xdr:rowOff>
    </xdr:to>
    <xdr:sp macro="" textlink="">
      <xdr:nvSpPr>
        <xdr:cNvPr id="7" name="Прямоугольник 2"/>
        <xdr:cNvSpPr/>
      </xdr:nvSpPr>
      <xdr:spPr>
        <a:xfrm>
          <a:off x="3200400" y="1116330"/>
          <a:ext cx="152400" cy="2495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276225</xdr:colOff>
      <xdr:row>8</xdr:row>
      <xdr:rowOff>38099</xdr:rowOff>
    </xdr:from>
    <xdr:to>
      <xdr:col>4</xdr:col>
      <xdr:colOff>384225</xdr:colOff>
      <xdr:row>8</xdr:row>
      <xdr:rowOff>146099</xdr:rowOff>
    </xdr:to>
    <xdr:sp macro="" textlink="">
      <xdr:nvSpPr>
        <xdr:cNvPr id="8" name="Овал 3"/>
        <xdr:cNvSpPr/>
      </xdr:nvSpPr>
      <xdr:spPr>
        <a:xfrm>
          <a:off x="2905125" y="150113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8</xdr:row>
      <xdr:rowOff>38099</xdr:rowOff>
    </xdr:from>
    <xdr:to>
      <xdr:col>5</xdr:col>
      <xdr:colOff>441375</xdr:colOff>
      <xdr:row>8</xdr:row>
      <xdr:rowOff>146099</xdr:rowOff>
    </xdr:to>
    <xdr:sp macro="" textlink="">
      <xdr:nvSpPr>
        <xdr:cNvPr id="9" name="Овал 4"/>
        <xdr:cNvSpPr/>
      </xdr:nvSpPr>
      <xdr:spPr>
        <a:xfrm>
          <a:off x="3571875" y="1501139"/>
          <a:ext cx="108000" cy="1080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333375</xdr:colOff>
      <xdr:row>11</xdr:row>
      <xdr:rowOff>161924</xdr:rowOff>
    </xdr:from>
    <xdr:to>
      <xdr:col>5</xdr:col>
      <xdr:colOff>441375</xdr:colOff>
      <xdr:row>12</xdr:row>
      <xdr:rowOff>79424</xdr:rowOff>
    </xdr:to>
    <xdr:sp macro="" textlink="">
      <xdr:nvSpPr>
        <xdr:cNvPr id="10" name="Овал 5"/>
        <xdr:cNvSpPr/>
      </xdr:nvSpPr>
      <xdr:spPr>
        <a:xfrm>
          <a:off x="3571875" y="2173604"/>
          <a:ext cx="108000" cy="10038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304800</xdr:colOff>
      <xdr:row>11</xdr:row>
      <xdr:rowOff>161924</xdr:rowOff>
    </xdr:from>
    <xdr:to>
      <xdr:col>4</xdr:col>
      <xdr:colOff>412800</xdr:colOff>
      <xdr:row>12</xdr:row>
      <xdr:rowOff>79424</xdr:rowOff>
    </xdr:to>
    <xdr:sp macro="" textlink="">
      <xdr:nvSpPr>
        <xdr:cNvPr id="11" name="Овал 6"/>
        <xdr:cNvSpPr/>
      </xdr:nvSpPr>
      <xdr:spPr>
        <a:xfrm>
          <a:off x="2933700" y="2173604"/>
          <a:ext cx="108000" cy="10038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425559</xdr:colOff>
      <xdr:row>1</xdr:row>
      <xdr:rowOff>95250</xdr:rowOff>
    </xdr:from>
    <xdr:to>
      <xdr:col>7</xdr:col>
      <xdr:colOff>333375</xdr:colOff>
      <xdr:row>8</xdr:row>
      <xdr:rowOff>53915</xdr:rowOff>
    </xdr:to>
    <xdr:cxnSp macro="">
      <xdr:nvCxnSpPr>
        <xdr:cNvPr id="12" name="Прямая соединительная линия 7"/>
        <xdr:cNvCxnSpPr>
          <a:stCxn id="9" idx="7"/>
        </xdr:cNvCxnSpPr>
      </xdr:nvCxnSpPr>
      <xdr:spPr>
        <a:xfrm flipV="1">
          <a:off x="3664059" y="278130"/>
          <a:ext cx="1127016" cy="1238825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425559</xdr:colOff>
      <xdr:row>12</xdr:row>
      <xdr:rowOff>63608</xdr:rowOff>
    </xdr:from>
    <xdr:to>
      <xdr:col>6</xdr:col>
      <xdr:colOff>485775</xdr:colOff>
      <xdr:row>17</xdr:row>
      <xdr:rowOff>123825</xdr:rowOff>
    </xdr:to>
    <xdr:cxnSp macro="">
      <xdr:nvCxnSpPr>
        <xdr:cNvPr id="13" name="Прямая соединительная линия 8"/>
        <xdr:cNvCxnSpPr>
          <a:stCxn id="10" idx="5"/>
        </xdr:cNvCxnSpPr>
      </xdr:nvCxnSpPr>
      <xdr:spPr>
        <a:xfrm>
          <a:off x="3664059" y="2258168"/>
          <a:ext cx="669816" cy="974617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12</xdr:row>
      <xdr:rowOff>63608</xdr:rowOff>
    </xdr:from>
    <xdr:to>
      <xdr:col>4</xdr:col>
      <xdr:colOff>320616</xdr:colOff>
      <xdr:row>19</xdr:row>
      <xdr:rowOff>104775</xdr:rowOff>
    </xdr:to>
    <xdr:cxnSp macro="">
      <xdr:nvCxnSpPr>
        <xdr:cNvPr id="14" name="Прямая соединительная линия 9"/>
        <xdr:cNvCxnSpPr>
          <a:stCxn id="11" idx="3"/>
        </xdr:cNvCxnSpPr>
      </xdr:nvCxnSpPr>
      <xdr:spPr>
        <a:xfrm flipH="1">
          <a:off x="885825" y="2258168"/>
          <a:ext cx="2063691" cy="132132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2</xdr:row>
      <xdr:rowOff>38101</xdr:rowOff>
    </xdr:from>
    <xdr:to>
      <xdr:col>4</xdr:col>
      <xdr:colOff>292041</xdr:colOff>
      <xdr:row>8</xdr:row>
      <xdr:rowOff>53915</xdr:rowOff>
    </xdr:to>
    <xdr:cxnSp macro="">
      <xdr:nvCxnSpPr>
        <xdr:cNvPr id="15" name="Прямая соединительная линия 10"/>
        <xdr:cNvCxnSpPr>
          <a:stCxn id="8" idx="1"/>
        </xdr:cNvCxnSpPr>
      </xdr:nvCxnSpPr>
      <xdr:spPr>
        <a:xfrm flipH="1" flipV="1">
          <a:off x="714375" y="403861"/>
          <a:ext cx="2206566" cy="1113094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19053</xdr:colOff>
      <xdr:row>58</xdr:row>
      <xdr:rowOff>114300</xdr:rowOff>
    </xdr:from>
    <xdr:to>
      <xdr:col>6</xdr:col>
      <xdr:colOff>31750</xdr:colOff>
      <xdr:row>61</xdr:row>
      <xdr:rowOff>84667</xdr:rowOff>
    </xdr:to>
    <xdr:cxnSp macro="">
      <xdr:nvCxnSpPr>
        <xdr:cNvPr id="16" name="Прямая со стрелкой 16"/>
        <xdr:cNvCxnSpPr/>
      </xdr:nvCxnSpPr>
      <xdr:spPr>
        <a:xfrm flipH="1" flipV="1">
          <a:off x="3257553" y="11003280"/>
          <a:ext cx="622297" cy="526627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59</xdr:row>
      <xdr:rowOff>104775</xdr:rowOff>
    </xdr:from>
    <xdr:to>
      <xdr:col>5</xdr:col>
      <xdr:colOff>552450</xdr:colOff>
      <xdr:row>59</xdr:row>
      <xdr:rowOff>114301</xdr:rowOff>
    </xdr:to>
    <xdr:cxnSp macro="">
      <xdr:nvCxnSpPr>
        <xdr:cNvPr id="17" name="Прямая со стрелкой 17"/>
        <xdr:cNvCxnSpPr/>
      </xdr:nvCxnSpPr>
      <xdr:spPr>
        <a:xfrm flipH="1" flipV="1">
          <a:off x="3257550" y="11184255"/>
          <a:ext cx="533400" cy="9526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73</xdr:row>
      <xdr:rowOff>104775</xdr:rowOff>
    </xdr:from>
    <xdr:to>
      <xdr:col>9</xdr:col>
      <xdr:colOff>0</xdr:colOff>
      <xdr:row>73</xdr:row>
      <xdr:rowOff>104775</xdr:rowOff>
    </xdr:to>
    <xdr:cxnSp macro="">
      <xdr:nvCxnSpPr>
        <xdr:cNvPr id="18" name="Прямая со стрелкой 18"/>
        <xdr:cNvCxnSpPr/>
      </xdr:nvCxnSpPr>
      <xdr:spPr>
        <a:xfrm>
          <a:off x="1409700" y="13828395"/>
          <a:ext cx="4876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74</xdr:row>
      <xdr:rowOff>104775</xdr:rowOff>
    </xdr:from>
    <xdr:to>
      <xdr:col>9</xdr:col>
      <xdr:colOff>0</xdr:colOff>
      <xdr:row>74</xdr:row>
      <xdr:rowOff>104775</xdr:rowOff>
    </xdr:to>
    <xdr:cxnSp macro="">
      <xdr:nvCxnSpPr>
        <xdr:cNvPr id="19" name="Прямая со стрелкой 19"/>
        <xdr:cNvCxnSpPr/>
      </xdr:nvCxnSpPr>
      <xdr:spPr>
        <a:xfrm>
          <a:off x="1409700" y="14011275"/>
          <a:ext cx="4876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104775</xdr:rowOff>
    </xdr:from>
    <xdr:to>
      <xdr:col>9</xdr:col>
      <xdr:colOff>0</xdr:colOff>
      <xdr:row>76</xdr:row>
      <xdr:rowOff>104775</xdr:rowOff>
    </xdr:to>
    <xdr:cxnSp macro="">
      <xdr:nvCxnSpPr>
        <xdr:cNvPr id="20" name="Прямая со стрелкой 20"/>
        <xdr:cNvCxnSpPr/>
      </xdr:nvCxnSpPr>
      <xdr:spPr>
        <a:xfrm>
          <a:off x="1409700" y="14377035"/>
          <a:ext cx="4876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77</xdr:row>
      <xdr:rowOff>95250</xdr:rowOff>
    </xdr:from>
    <xdr:to>
      <xdr:col>9</xdr:col>
      <xdr:colOff>0</xdr:colOff>
      <xdr:row>77</xdr:row>
      <xdr:rowOff>95250</xdr:rowOff>
    </xdr:to>
    <xdr:cxnSp macro="">
      <xdr:nvCxnSpPr>
        <xdr:cNvPr id="21" name="Прямая со стрелкой 21"/>
        <xdr:cNvCxnSpPr/>
      </xdr:nvCxnSpPr>
      <xdr:spPr>
        <a:xfrm>
          <a:off x="1409700" y="14550390"/>
          <a:ext cx="4876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444500</xdr:colOff>
      <xdr:row>52</xdr:row>
      <xdr:rowOff>95250</xdr:rowOff>
    </xdr:from>
    <xdr:to>
      <xdr:col>23</xdr:col>
      <xdr:colOff>444500</xdr:colOff>
      <xdr:row>75</xdr:row>
      <xdr:rowOff>143933</xdr:rowOff>
    </xdr:to>
    <xdr:sp macro="" textlink="">
      <xdr:nvSpPr>
        <xdr:cNvPr id="22" name="Прямоугольник 22"/>
        <xdr:cNvSpPr/>
      </xdr:nvSpPr>
      <xdr:spPr>
        <a:xfrm>
          <a:off x="15135860" y="9681210"/>
          <a:ext cx="609600" cy="44505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22</xdr:col>
      <xdr:colOff>444500</xdr:colOff>
      <xdr:row>72</xdr:row>
      <xdr:rowOff>143933</xdr:rowOff>
    </xdr:from>
    <xdr:to>
      <xdr:col>23</xdr:col>
      <xdr:colOff>444500</xdr:colOff>
      <xdr:row>75</xdr:row>
      <xdr:rowOff>143933</xdr:rowOff>
    </xdr:to>
    <xdr:sp macro="" textlink="">
      <xdr:nvSpPr>
        <xdr:cNvPr id="23" name="Овал 23"/>
        <xdr:cNvSpPr/>
      </xdr:nvSpPr>
      <xdr:spPr>
        <a:xfrm>
          <a:off x="15135860" y="13583073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69</xdr:row>
      <xdr:rowOff>143933</xdr:rowOff>
    </xdr:from>
    <xdr:to>
      <xdr:col>23</xdr:col>
      <xdr:colOff>444500</xdr:colOff>
      <xdr:row>72</xdr:row>
      <xdr:rowOff>143933</xdr:rowOff>
    </xdr:to>
    <xdr:sp macro="" textlink="">
      <xdr:nvSpPr>
        <xdr:cNvPr id="24" name="Овал 24"/>
        <xdr:cNvSpPr/>
      </xdr:nvSpPr>
      <xdr:spPr>
        <a:xfrm>
          <a:off x="15135860" y="13034433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66</xdr:row>
      <xdr:rowOff>143933</xdr:rowOff>
    </xdr:from>
    <xdr:to>
      <xdr:col>23</xdr:col>
      <xdr:colOff>444500</xdr:colOff>
      <xdr:row>69</xdr:row>
      <xdr:rowOff>143933</xdr:rowOff>
    </xdr:to>
    <xdr:sp macro="" textlink="">
      <xdr:nvSpPr>
        <xdr:cNvPr id="25" name="Овал 25"/>
        <xdr:cNvSpPr/>
      </xdr:nvSpPr>
      <xdr:spPr>
        <a:xfrm>
          <a:off x="15135860" y="12485793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64</xdr:row>
      <xdr:rowOff>94404</xdr:rowOff>
    </xdr:from>
    <xdr:to>
      <xdr:col>23</xdr:col>
      <xdr:colOff>444500</xdr:colOff>
      <xdr:row>66</xdr:row>
      <xdr:rowOff>143933</xdr:rowOff>
    </xdr:to>
    <xdr:sp macro="" textlink="">
      <xdr:nvSpPr>
        <xdr:cNvPr id="26" name="Овал 26"/>
        <xdr:cNvSpPr/>
      </xdr:nvSpPr>
      <xdr:spPr>
        <a:xfrm>
          <a:off x="15135860" y="12066270"/>
          <a:ext cx="609600" cy="419523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61</xdr:row>
      <xdr:rowOff>168275</xdr:rowOff>
    </xdr:from>
    <xdr:to>
      <xdr:col>23</xdr:col>
      <xdr:colOff>444500</xdr:colOff>
      <xdr:row>64</xdr:row>
      <xdr:rowOff>96309</xdr:rowOff>
    </xdr:to>
    <xdr:sp macro="" textlink="">
      <xdr:nvSpPr>
        <xdr:cNvPr id="27" name="Овал 27"/>
        <xdr:cNvSpPr/>
      </xdr:nvSpPr>
      <xdr:spPr>
        <a:xfrm>
          <a:off x="15135860" y="11511915"/>
          <a:ext cx="609600" cy="55626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D4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58</xdr:row>
      <xdr:rowOff>139700</xdr:rowOff>
    </xdr:from>
    <xdr:to>
      <xdr:col>23</xdr:col>
      <xdr:colOff>444500</xdr:colOff>
      <xdr:row>61</xdr:row>
      <xdr:rowOff>139700</xdr:rowOff>
    </xdr:to>
    <xdr:sp macro="" textlink="">
      <xdr:nvSpPr>
        <xdr:cNvPr id="28" name="Овал 28"/>
        <xdr:cNvSpPr/>
      </xdr:nvSpPr>
      <xdr:spPr>
        <a:xfrm>
          <a:off x="15135860" y="10927080"/>
          <a:ext cx="609600" cy="55626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55</xdr:row>
      <xdr:rowOff>120650</xdr:rowOff>
    </xdr:from>
    <xdr:to>
      <xdr:col>23</xdr:col>
      <xdr:colOff>444500</xdr:colOff>
      <xdr:row>58</xdr:row>
      <xdr:rowOff>120650</xdr:rowOff>
    </xdr:to>
    <xdr:sp macro="" textlink="">
      <xdr:nvSpPr>
        <xdr:cNvPr id="29" name="Овал 29"/>
        <xdr:cNvSpPr/>
      </xdr:nvSpPr>
      <xdr:spPr>
        <a:xfrm>
          <a:off x="15135860" y="10336530"/>
          <a:ext cx="609600" cy="57150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D6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444500</xdr:colOff>
      <xdr:row>52</xdr:row>
      <xdr:rowOff>171450</xdr:rowOff>
    </xdr:from>
    <xdr:to>
      <xdr:col>23</xdr:col>
      <xdr:colOff>444500</xdr:colOff>
      <xdr:row>55</xdr:row>
      <xdr:rowOff>99483</xdr:rowOff>
    </xdr:to>
    <xdr:sp macro="" textlink="">
      <xdr:nvSpPr>
        <xdr:cNvPr id="30" name="Овал 30"/>
        <xdr:cNvSpPr/>
      </xdr:nvSpPr>
      <xdr:spPr>
        <a:xfrm>
          <a:off x="15135860" y="9757410"/>
          <a:ext cx="609600" cy="55626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342900</xdr:colOff>
      <xdr:row>51</xdr:row>
      <xdr:rowOff>76200</xdr:rowOff>
    </xdr:from>
    <xdr:to>
      <xdr:col>12</xdr:col>
      <xdr:colOff>266700</xdr:colOff>
      <xdr:row>76</xdr:row>
      <xdr:rowOff>104776</xdr:rowOff>
    </xdr:to>
    <xdr:cxnSp macro="">
      <xdr:nvCxnSpPr>
        <xdr:cNvPr id="31" name="Прямая со стрелкой 32"/>
        <xdr:cNvCxnSpPr/>
      </xdr:nvCxnSpPr>
      <xdr:spPr>
        <a:xfrm flipV="1">
          <a:off x="7848600" y="9479280"/>
          <a:ext cx="1013460" cy="4897756"/>
        </a:xfrm>
        <a:prstGeom prst="straightConnector1">
          <a:avLst/>
        </a:prstGeom>
        <a:ln w="25400"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42</xdr:row>
      <xdr:rowOff>9525</xdr:rowOff>
    </xdr:from>
    <xdr:to>
      <xdr:col>22</xdr:col>
      <xdr:colOff>444500</xdr:colOff>
      <xdr:row>64</xdr:row>
      <xdr:rowOff>137583</xdr:rowOff>
    </xdr:to>
    <xdr:cxnSp macro="">
      <xdr:nvCxnSpPr>
        <xdr:cNvPr id="32" name="Прямая со стрелкой 31"/>
        <xdr:cNvCxnSpPr>
          <a:endCxn id="26" idx="2"/>
        </xdr:cNvCxnSpPr>
      </xdr:nvCxnSpPr>
      <xdr:spPr>
        <a:xfrm>
          <a:off x="9566910" y="7766685"/>
          <a:ext cx="5568950" cy="4440978"/>
        </a:xfrm>
        <a:prstGeom prst="straightConnector1">
          <a:avLst/>
        </a:prstGeom>
        <a:ln w="25400"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42</xdr:row>
      <xdr:rowOff>19050</xdr:rowOff>
    </xdr:from>
    <xdr:to>
      <xdr:col>11</xdr:col>
      <xdr:colOff>838200</xdr:colOff>
      <xdr:row>43</xdr:row>
      <xdr:rowOff>104777</xdr:rowOff>
    </xdr:to>
    <xdr:cxnSp macro="">
      <xdr:nvCxnSpPr>
        <xdr:cNvPr id="33" name="Прямая со стрелкой 42"/>
        <xdr:cNvCxnSpPr/>
      </xdr:nvCxnSpPr>
      <xdr:spPr>
        <a:xfrm flipV="1">
          <a:off x="3352800" y="7776210"/>
          <a:ext cx="4991100" cy="268607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42</xdr:row>
      <xdr:rowOff>28575</xdr:rowOff>
    </xdr:from>
    <xdr:to>
      <xdr:col>13</xdr:col>
      <xdr:colOff>381000</xdr:colOff>
      <xdr:row>42</xdr:row>
      <xdr:rowOff>28575</xdr:rowOff>
    </xdr:to>
    <xdr:cxnSp macro="">
      <xdr:nvCxnSpPr>
        <xdr:cNvPr id="34" name="Прямая со стрелкой 47"/>
        <xdr:cNvCxnSpPr/>
      </xdr:nvCxnSpPr>
      <xdr:spPr>
        <a:xfrm>
          <a:off x="8277225" y="7785735"/>
          <a:ext cx="130873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56</xdr:row>
      <xdr:rowOff>85725</xdr:rowOff>
    </xdr:from>
    <xdr:to>
      <xdr:col>22</xdr:col>
      <xdr:colOff>444500</xdr:colOff>
      <xdr:row>59</xdr:row>
      <xdr:rowOff>133350</xdr:rowOff>
    </xdr:to>
    <xdr:cxnSp macro="">
      <xdr:nvCxnSpPr>
        <xdr:cNvPr id="35" name="Прямая со стрелкой 51"/>
        <xdr:cNvCxnSpPr>
          <a:endCxn id="28" idx="2"/>
        </xdr:cNvCxnSpPr>
      </xdr:nvCxnSpPr>
      <xdr:spPr>
        <a:xfrm>
          <a:off x="2809875" y="10593705"/>
          <a:ext cx="12325985" cy="619125"/>
        </a:xfrm>
        <a:prstGeom prst="straightConnector1">
          <a:avLst/>
        </a:prstGeom>
        <a:ln w="25400"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24</xdr:row>
      <xdr:rowOff>85725</xdr:rowOff>
    </xdr:from>
    <xdr:to>
      <xdr:col>12</xdr:col>
      <xdr:colOff>180975</xdr:colOff>
      <xdr:row>55</xdr:row>
      <xdr:rowOff>38100</xdr:rowOff>
    </xdr:to>
    <xdr:cxnSp macro="">
      <xdr:nvCxnSpPr>
        <xdr:cNvPr id="36" name="Прямая со стрелкой 62"/>
        <xdr:cNvCxnSpPr/>
      </xdr:nvCxnSpPr>
      <xdr:spPr>
        <a:xfrm>
          <a:off x="3781425" y="4474845"/>
          <a:ext cx="4994910" cy="5880735"/>
        </a:xfrm>
        <a:prstGeom prst="straightConnector1">
          <a:avLst/>
        </a:prstGeom>
        <a:ln w="25400">
          <a:solidFill>
            <a:srgbClr val="FFC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53</xdr:row>
      <xdr:rowOff>85725</xdr:rowOff>
    </xdr:from>
    <xdr:to>
      <xdr:col>13</xdr:col>
      <xdr:colOff>457200</xdr:colOff>
      <xdr:row>53</xdr:row>
      <xdr:rowOff>85725</xdr:rowOff>
    </xdr:to>
    <xdr:cxnSp macro="">
      <xdr:nvCxnSpPr>
        <xdr:cNvPr id="37" name="Прямая со стрелкой 65"/>
        <xdr:cNvCxnSpPr/>
      </xdr:nvCxnSpPr>
      <xdr:spPr>
        <a:xfrm>
          <a:off x="8267700" y="9854565"/>
          <a:ext cx="1394460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390525</xdr:colOff>
      <xdr:row>62</xdr:row>
      <xdr:rowOff>114300</xdr:rowOff>
    </xdr:from>
    <xdr:ext cx="1628775" cy="688907"/>
    <xdr:sp macro="" textlink="">
      <xdr:nvSpPr>
        <xdr:cNvPr id="38" name="Выноска 1 67"/>
        <xdr:cNvSpPr/>
      </xdr:nvSpPr>
      <xdr:spPr>
        <a:xfrm>
          <a:off x="10205085" y="11742420"/>
          <a:ext cx="1628775" cy="688907"/>
        </a:xfrm>
        <a:prstGeom prst="borderCallout1">
          <a:avLst>
            <a:gd name="adj1" fmla="val 18750"/>
            <a:gd name="adj2" fmla="val -8333"/>
            <a:gd name="adj3" fmla="val -226912"/>
            <a:gd name="adj4" fmla="val -89580"/>
          </a:avLst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lIns="0" tIns="0" rIns="0" bIns="0" rtlCol="0" anchor="t">
          <a:noAutofit/>
        </a:bodyPr>
        <a:lstStyle/>
        <a:p>
          <a:pPr algn="l"/>
          <a:r>
            <a:rPr lang="ru-RU" sz="1100"/>
            <a:t>Третья дорожка - земля</a:t>
          </a:r>
        </a:p>
        <a:p>
          <a:pPr algn="l"/>
          <a:r>
            <a:rPr lang="ru-RU" sz="1100"/>
            <a:t>Первая - земля через резистор</a:t>
          </a:r>
        </a:p>
      </xdr:txBody>
    </xdr:sp>
    <xdr:clientData/>
  </xdr:oneCellAnchor>
  <xdr:twoCellAnchor>
    <xdr:from>
      <xdr:col>11</xdr:col>
      <xdr:colOff>762000</xdr:colOff>
      <xdr:row>55</xdr:row>
      <xdr:rowOff>28575</xdr:rowOff>
    </xdr:from>
    <xdr:to>
      <xdr:col>13</xdr:col>
      <xdr:colOff>457200</xdr:colOff>
      <xdr:row>55</xdr:row>
      <xdr:rowOff>28575</xdr:rowOff>
    </xdr:to>
    <xdr:cxnSp macro="">
      <xdr:nvCxnSpPr>
        <xdr:cNvPr id="39" name="Прямая со стрелкой 69"/>
        <xdr:cNvCxnSpPr/>
      </xdr:nvCxnSpPr>
      <xdr:spPr>
        <a:xfrm>
          <a:off x="8267700" y="10346055"/>
          <a:ext cx="139446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166689</xdr:colOff>
      <xdr:row>53</xdr:row>
      <xdr:rowOff>9524</xdr:rowOff>
    </xdr:from>
    <xdr:to>
      <xdr:col>12</xdr:col>
      <xdr:colOff>334434</xdr:colOff>
      <xdr:row>55</xdr:row>
      <xdr:rowOff>133350</xdr:rowOff>
    </xdr:to>
    <xdr:sp macro="" textlink="">
      <xdr:nvSpPr>
        <xdr:cNvPr id="40" name="Блок-схема: знак завершения 68"/>
        <xdr:cNvSpPr/>
      </xdr:nvSpPr>
      <xdr:spPr>
        <a:xfrm rot="16200000">
          <a:off x="8509689" y="10030724"/>
          <a:ext cx="672466" cy="167745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133350</xdr:colOff>
      <xdr:row>53</xdr:row>
      <xdr:rowOff>95250</xdr:rowOff>
    </xdr:from>
    <xdr:to>
      <xdr:col>16</xdr:col>
      <xdr:colOff>323850</xdr:colOff>
      <xdr:row>53</xdr:row>
      <xdr:rowOff>95250</xdr:rowOff>
    </xdr:to>
    <xdr:cxnSp macro="">
      <xdr:nvCxnSpPr>
        <xdr:cNvPr id="41" name="Прямая со стрелкой 71"/>
        <xdr:cNvCxnSpPr/>
      </xdr:nvCxnSpPr>
      <xdr:spPr>
        <a:xfrm>
          <a:off x="9947910" y="9864090"/>
          <a:ext cx="1409700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53</xdr:row>
      <xdr:rowOff>85725</xdr:rowOff>
    </xdr:from>
    <xdr:to>
      <xdr:col>14</xdr:col>
      <xdr:colOff>114300</xdr:colOff>
      <xdr:row>53</xdr:row>
      <xdr:rowOff>85725</xdr:rowOff>
    </xdr:to>
    <xdr:cxnSp macro="">
      <xdr:nvCxnSpPr>
        <xdr:cNvPr id="42" name="Прямая со стрелкой 73"/>
        <xdr:cNvCxnSpPr/>
      </xdr:nvCxnSpPr>
      <xdr:spPr>
        <a:xfrm>
          <a:off x="9690735" y="9854565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444500</xdr:colOff>
      <xdr:row>40</xdr:row>
      <xdr:rowOff>38100</xdr:rowOff>
    </xdr:from>
    <xdr:to>
      <xdr:col>21</xdr:col>
      <xdr:colOff>444500</xdr:colOff>
      <xdr:row>58</xdr:row>
      <xdr:rowOff>2116</xdr:rowOff>
    </xdr:to>
    <xdr:sp macro="" textlink="">
      <xdr:nvSpPr>
        <xdr:cNvPr id="43" name="Прямоугольник 77"/>
        <xdr:cNvSpPr/>
      </xdr:nvSpPr>
      <xdr:spPr>
        <a:xfrm>
          <a:off x="13916660" y="7429500"/>
          <a:ext cx="609600" cy="33642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20</xdr:col>
      <xdr:colOff>444500</xdr:colOff>
      <xdr:row>55</xdr:row>
      <xdr:rowOff>23283</xdr:rowOff>
    </xdr:from>
    <xdr:to>
      <xdr:col>21</xdr:col>
      <xdr:colOff>444500</xdr:colOff>
      <xdr:row>58</xdr:row>
      <xdr:rowOff>2116</xdr:rowOff>
    </xdr:to>
    <xdr:sp macro="" textlink="">
      <xdr:nvSpPr>
        <xdr:cNvPr id="44" name="Овал 78"/>
        <xdr:cNvSpPr/>
      </xdr:nvSpPr>
      <xdr:spPr>
        <a:xfrm>
          <a:off x="13916660" y="10237470"/>
          <a:ext cx="609600" cy="55626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9V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52</xdr:row>
      <xdr:rowOff>95250</xdr:rowOff>
    </xdr:from>
    <xdr:to>
      <xdr:col>21</xdr:col>
      <xdr:colOff>444500</xdr:colOff>
      <xdr:row>55</xdr:row>
      <xdr:rowOff>23283</xdr:rowOff>
    </xdr:to>
    <xdr:sp macro="" textlink="">
      <xdr:nvSpPr>
        <xdr:cNvPr id="45" name="Овал 79"/>
        <xdr:cNvSpPr/>
      </xdr:nvSpPr>
      <xdr:spPr>
        <a:xfrm>
          <a:off x="13916660" y="9681210"/>
          <a:ext cx="609600" cy="55626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GND</a:t>
          </a:r>
          <a:endParaRPr lang="ru-RU" sz="1100"/>
        </a:p>
      </xdr:txBody>
    </xdr:sp>
    <xdr:clientData/>
  </xdr:twoCellAnchor>
  <xdr:twoCellAnchor editAs="absolute">
    <xdr:from>
      <xdr:col>20</xdr:col>
      <xdr:colOff>444500</xdr:colOff>
      <xdr:row>49</xdr:row>
      <xdr:rowOff>95250</xdr:rowOff>
    </xdr:from>
    <xdr:to>
      <xdr:col>21</xdr:col>
      <xdr:colOff>444500</xdr:colOff>
      <xdr:row>52</xdr:row>
      <xdr:rowOff>95250</xdr:rowOff>
    </xdr:to>
    <xdr:sp macro="" textlink="">
      <xdr:nvSpPr>
        <xdr:cNvPr id="46" name="Овал 80"/>
        <xdr:cNvSpPr/>
      </xdr:nvSpPr>
      <xdr:spPr>
        <a:xfrm>
          <a:off x="13916660" y="9132570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GND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46</xdr:row>
      <xdr:rowOff>95250</xdr:rowOff>
    </xdr:from>
    <xdr:to>
      <xdr:col>21</xdr:col>
      <xdr:colOff>444500</xdr:colOff>
      <xdr:row>49</xdr:row>
      <xdr:rowOff>95250</xdr:rowOff>
    </xdr:to>
    <xdr:sp macro="" textlink="">
      <xdr:nvSpPr>
        <xdr:cNvPr id="47" name="Овал 81"/>
        <xdr:cNvSpPr/>
      </xdr:nvSpPr>
      <xdr:spPr>
        <a:xfrm>
          <a:off x="13916660" y="8583930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5V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43</xdr:row>
      <xdr:rowOff>123825</xdr:rowOff>
    </xdr:from>
    <xdr:to>
      <xdr:col>21</xdr:col>
      <xdr:colOff>444500</xdr:colOff>
      <xdr:row>46</xdr:row>
      <xdr:rowOff>123825</xdr:rowOff>
    </xdr:to>
    <xdr:sp macro="" textlink="">
      <xdr:nvSpPr>
        <xdr:cNvPr id="48" name="Овал 82"/>
        <xdr:cNvSpPr/>
      </xdr:nvSpPr>
      <xdr:spPr>
        <a:xfrm>
          <a:off x="13916660" y="8063865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3.3V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40</xdr:row>
      <xdr:rowOff>95250</xdr:rowOff>
    </xdr:from>
    <xdr:to>
      <xdr:col>21</xdr:col>
      <xdr:colOff>444500</xdr:colOff>
      <xdr:row>43</xdr:row>
      <xdr:rowOff>95250</xdr:rowOff>
    </xdr:to>
    <xdr:sp macro="" textlink="">
      <xdr:nvSpPr>
        <xdr:cNvPr id="49" name="Овал 83"/>
        <xdr:cNvSpPr/>
      </xdr:nvSpPr>
      <xdr:spPr>
        <a:xfrm>
          <a:off x="13916660" y="7486650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RESET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247650</xdr:colOff>
      <xdr:row>51</xdr:row>
      <xdr:rowOff>85726</xdr:rowOff>
    </xdr:from>
    <xdr:to>
      <xdr:col>20</xdr:col>
      <xdr:colOff>571500</xdr:colOff>
      <xdr:row>53</xdr:row>
      <xdr:rowOff>76200</xdr:rowOff>
    </xdr:to>
    <xdr:cxnSp macro="">
      <xdr:nvCxnSpPr>
        <xdr:cNvPr id="50" name="Прямая со стрелкой 88"/>
        <xdr:cNvCxnSpPr/>
      </xdr:nvCxnSpPr>
      <xdr:spPr>
        <a:xfrm flipV="1">
          <a:off x="11281410" y="9488806"/>
          <a:ext cx="2762250" cy="356234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444500</xdr:colOff>
      <xdr:row>21</xdr:row>
      <xdr:rowOff>104775</xdr:rowOff>
    </xdr:from>
    <xdr:to>
      <xdr:col>21</xdr:col>
      <xdr:colOff>444500</xdr:colOff>
      <xdr:row>39</xdr:row>
      <xdr:rowOff>66675</xdr:rowOff>
    </xdr:to>
    <xdr:sp macro="" textlink="">
      <xdr:nvSpPr>
        <xdr:cNvPr id="51" name="Прямоугольник 92"/>
        <xdr:cNvSpPr/>
      </xdr:nvSpPr>
      <xdr:spPr>
        <a:xfrm>
          <a:off x="13916660" y="3945255"/>
          <a:ext cx="609600" cy="3329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20</xdr:col>
      <xdr:colOff>444500</xdr:colOff>
      <xdr:row>36</xdr:row>
      <xdr:rowOff>66675</xdr:rowOff>
    </xdr:from>
    <xdr:to>
      <xdr:col>21</xdr:col>
      <xdr:colOff>444500</xdr:colOff>
      <xdr:row>39</xdr:row>
      <xdr:rowOff>66675</xdr:rowOff>
    </xdr:to>
    <xdr:sp macro="" textlink="">
      <xdr:nvSpPr>
        <xdr:cNvPr id="52" name="Овал 93"/>
        <xdr:cNvSpPr/>
      </xdr:nvSpPr>
      <xdr:spPr>
        <a:xfrm>
          <a:off x="13916660" y="6726555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33</xdr:row>
      <xdr:rowOff>66675</xdr:rowOff>
    </xdr:from>
    <xdr:to>
      <xdr:col>21</xdr:col>
      <xdr:colOff>444500</xdr:colOff>
      <xdr:row>36</xdr:row>
      <xdr:rowOff>66675</xdr:rowOff>
    </xdr:to>
    <xdr:sp macro="" textlink="">
      <xdr:nvSpPr>
        <xdr:cNvPr id="53" name="Овал 94"/>
        <xdr:cNvSpPr/>
      </xdr:nvSpPr>
      <xdr:spPr>
        <a:xfrm>
          <a:off x="13916660" y="6177915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A4</a:t>
          </a:r>
          <a:endParaRPr lang="ru-RU" sz="1100"/>
        </a:p>
      </xdr:txBody>
    </xdr:sp>
    <xdr:clientData/>
  </xdr:twoCellAnchor>
  <xdr:twoCellAnchor editAs="absolute">
    <xdr:from>
      <xdr:col>20</xdr:col>
      <xdr:colOff>444500</xdr:colOff>
      <xdr:row>30</xdr:row>
      <xdr:rowOff>66675</xdr:rowOff>
    </xdr:from>
    <xdr:to>
      <xdr:col>21</xdr:col>
      <xdr:colOff>444500</xdr:colOff>
      <xdr:row>33</xdr:row>
      <xdr:rowOff>66675</xdr:rowOff>
    </xdr:to>
    <xdr:sp macro="" textlink="">
      <xdr:nvSpPr>
        <xdr:cNvPr id="54" name="Овал 95"/>
        <xdr:cNvSpPr/>
      </xdr:nvSpPr>
      <xdr:spPr>
        <a:xfrm>
          <a:off x="13916660" y="5629275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27</xdr:row>
      <xdr:rowOff>161925</xdr:rowOff>
    </xdr:from>
    <xdr:to>
      <xdr:col>21</xdr:col>
      <xdr:colOff>444500</xdr:colOff>
      <xdr:row>30</xdr:row>
      <xdr:rowOff>66675</xdr:rowOff>
    </xdr:to>
    <xdr:sp macro="" textlink="">
      <xdr:nvSpPr>
        <xdr:cNvPr id="55" name="Овал 96"/>
        <xdr:cNvSpPr/>
      </xdr:nvSpPr>
      <xdr:spPr>
        <a:xfrm>
          <a:off x="13916660" y="5099685"/>
          <a:ext cx="609600" cy="52959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25</xdr:row>
      <xdr:rowOff>0</xdr:rowOff>
    </xdr:from>
    <xdr:to>
      <xdr:col>21</xdr:col>
      <xdr:colOff>444500</xdr:colOff>
      <xdr:row>28</xdr:row>
      <xdr:rowOff>0</xdr:rowOff>
    </xdr:to>
    <xdr:sp macro="" textlink="">
      <xdr:nvSpPr>
        <xdr:cNvPr id="56" name="Овал 97"/>
        <xdr:cNvSpPr/>
      </xdr:nvSpPr>
      <xdr:spPr>
        <a:xfrm>
          <a:off x="13916660" y="4572000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444500</xdr:colOff>
      <xdr:row>21</xdr:row>
      <xdr:rowOff>161925</xdr:rowOff>
    </xdr:from>
    <xdr:to>
      <xdr:col>21</xdr:col>
      <xdr:colOff>444500</xdr:colOff>
      <xdr:row>24</xdr:row>
      <xdr:rowOff>161925</xdr:rowOff>
    </xdr:to>
    <xdr:sp macro="" textlink="">
      <xdr:nvSpPr>
        <xdr:cNvPr id="57" name="Овал 98"/>
        <xdr:cNvSpPr/>
      </xdr:nvSpPr>
      <xdr:spPr>
        <a:xfrm>
          <a:off x="13916660" y="4002405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333375</xdr:colOff>
      <xdr:row>38</xdr:row>
      <xdr:rowOff>66675</xdr:rowOff>
    </xdr:from>
    <xdr:to>
      <xdr:col>21</xdr:col>
      <xdr:colOff>0</xdr:colOff>
      <xdr:row>54</xdr:row>
      <xdr:rowOff>152400</xdr:rowOff>
    </xdr:to>
    <xdr:cxnSp macro="">
      <xdr:nvCxnSpPr>
        <xdr:cNvPr id="58" name="Прямая со стрелкой 99"/>
        <xdr:cNvCxnSpPr>
          <a:endCxn id="52" idx="2"/>
        </xdr:cNvCxnSpPr>
      </xdr:nvCxnSpPr>
      <xdr:spPr>
        <a:xfrm flipV="1">
          <a:off x="11367135" y="7092315"/>
          <a:ext cx="2714625" cy="3011805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35</xdr:row>
      <xdr:rowOff>66675</xdr:rowOff>
    </xdr:from>
    <xdr:to>
      <xdr:col>21</xdr:col>
      <xdr:colOff>0</xdr:colOff>
      <xdr:row>55</xdr:row>
      <xdr:rowOff>114300</xdr:rowOff>
    </xdr:to>
    <xdr:cxnSp macro="">
      <xdr:nvCxnSpPr>
        <xdr:cNvPr id="59" name="Прямая со стрелкой 103"/>
        <xdr:cNvCxnSpPr>
          <a:endCxn id="53" idx="2"/>
        </xdr:cNvCxnSpPr>
      </xdr:nvCxnSpPr>
      <xdr:spPr>
        <a:xfrm flipV="1">
          <a:off x="11357610" y="6543675"/>
          <a:ext cx="2724150" cy="3888105"/>
        </a:xfrm>
        <a:prstGeom prst="straightConnector1">
          <a:avLst/>
        </a:prstGeom>
        <a:ln w="25400">
          <a:solidFill>
            <a:srgbClr val="0070C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54</xdr:row>
      <xdr:rowOff>76200</xdr:rowOff>
    </xdr:from>
    <xdr:to>
      <xdr:col>14</xdr:col>
      <xdr:colOff>114300</xdr:colOff>
      <xdr:row>54</xdr:row>
      <xdr:rowOff>76200</xdr:rowOff>
    </xdr:to>
    <xdr:cxnSp macro="">
      <xdr:nvCxnSpPr>
        <xdr:cNvPr id="60" name="Прямая со стрелкой 106"/>
        <xdr:cNvCxnSpPr/>
      </xdr:nvCxnSpPr>
      <xdr:spPr>
        <a:xfrm>
          <a:off x="9690735" y="10027920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55</xdr:row>
      <xdr:rowOff>47625</xdr:rowOff>
    </xdr:from>
    <xdr:to>
      <xdr:col>14</xdr:col>
      <xdr:colOff>114300</xdr:colOff>
      <xdr:row>55</xdr:row>
      <xdr:rowOff>47625</xdr:rowOff>
    </xdr:to>
    <xdr:cxnSp macro="">
      <xdr:nvCxnSpPr>
        <xdr:cNvPr id="61" name="Прямая со стрелкой 107"/>
        <xdr:cNvCxnSpPr/>
      </xdr:nvCxnSpPr>
      <xdr:spPr>
        <a:xfrm>
          <a:off x="9690735" y="10365105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54</xdr:row>
      <xdr:rowOff>85725</xdr:rowOff>
    </xdr:from>
    <xdr:to>
      <xdr:col>16</xdr:col>
      <xdr:colOff>323850</xdr:colOff>
      <xdr:row>54</xdr:row>
      <xdr:rowOff>85725</xdr:rowOff>
    </xdr:to>
    <xdr:cxnSp macro="">
      <xdr:nvCxnSpPr>
        <xdr:cNvPr id="62" name="Прямая со стрелкой 116"/>
        <xdr:cNvCxnSpPr/>
      </xdr:nvCxnSpPr>
      <xdr:spPr>
        <a:xfrm>
          <a:off x="9947910" y="10037445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55</xdr:row>
      <xdr:rowOff>57150</xdr:rowOff>
    </xdr:from>
    <xdr:to>
      <xdr:col>16</xdr:col>
      <xdr:colOff>323850</xdr:colOff>
      <xdr:row>55</xdr:row>
      <xdr:rowOff>57150</xdr:rowOff>
    </xdr:to>
    <xdr:cxnSp macro="">
      <xdr:nvCxnSpPr>
        <xdr:cNvPr id="63" name="Прямая со стрелкой 117"/>
        <xdr:cNvCxnSpPr/>
      </xdr:nvCxnSpPr>
      <xdr:spPr>
        <a:xfrm>
          <a:off x="9947910" y="10374630"/>
          <a:ext cx="140970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52</xdr:row>
      <xdr:rowOff>133350</xdr:rowOff>
    </xdr:from>
    <xdr:to>
      <xdr:col>14</xdr:col>
      <xdr:colOff>114300</xdr:colOff>
      <xdr:row>52</xdr:row>
      <xdr:rowOff>133350</xdr:rowOff>
    </xdr:to>
    <xdr:cxnSp macro="">
      <xdr:nvCxnSpPr>
        <xdr:cNvPr id="64" name="Прямая со стрелкой 118"/>
        <xdr:cNvCxnSpPr/>
      </xdr:nvCxnSpPr>
      <xdr:spPr>
        <a:xfrm>
          <a:off x="9690735" y="9719310"/>
          <a:ext cx="238125" cy="0"/>
        </a:xfrm>
        <a:prstGeom prst="straightConnector1">
          <a:avLst/>
        </a:prstGeom>
        <a:ln>
          <a:prstDash val="sysDash"/>
          <a:headEnd type="arrow"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44</xdr:row>
      <xdr:rowOff>57150</xdr:rowOff>
    </xdr:from>
    <xdr:to>
      <xdr:col>13</xdr:col>
      <xdr:colOff>533400</xdr:colOff>
      <xdr:row>44</xdr:row>
      <xdr:rowOff>57150</xdr:rowOff>
    </xdr:to>
    <xdr:cxnSp macro="">
      <xdr:nvCxnSpPr>
        <xdr:cNvPr id="65" name="Прямая со стрелкой 154"/>
        <xdr:cNvCxnSpPr/>
      </xdr:nvCxnSpPr>
      <xdr:spPr>
        <a:xfrm>
          <a:off x="8191500" y="8180070"/>
          <a:ext cx="1546860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52</xdr:row>
      <xdr:rowOff>133350</xdr:rowOff>
    </xdr:from>
    <xdr:to>
      <xdr:col>16</xdr:col>
      <xdr:colOff>323850</xdr:colOff>
      <xdr:row>52</xdr:row>
      <xdr:rowOff>133350</xdr:rowOff>
    </xdr:to>
    <xdr:cxnSp macro="">
      <xdr:nvCxnSpPr>
        <xdr:cNvPr id="66" name="Прямая со стрелкой 119"/>
        <xdr:cNvCxnSpPr/>
      </xdr:nvCxnSpPr>
      <xdr:spPr>
        <a:xfrm>
          <a:off x="9947910" y="9719310"/>
          <a:ext cx="1409700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48</xdr:row>
      <xdr:rowOff>95250</xdr:rowOff>
    </xdr:from>
    <xdr:to>
      <xdr:col>21</xdr:col>
      <xdr:colOff>0</xdr:colOff>
      <xdr:row>52</xdr:row>
      <xdr:rowOff>142875</xdr:rowOff>
    </xdr:to>
    <xdr:cxnSp macro="">
      <xdr:nvCxnSpPr>
        <xdr:cNvPr id="67" name="Прямая со стрелкой 120"/>
        <xdr:cNvCxnSpPr>
          <a:endCxn id="47" idx="2"/>
        </xdr:cNvCxnSpPr>
      </xdr:nvCxnSpPr>
      <xdr:spPr>
        <a:xfrm flipV="1">
          <a:off x="11290935" y="8949690"/>
          <a:ext cx="2790825" cy="779145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44</xdr:row>
      <xdr:rowOff>57150</xdr:rowOff>
    </xdr:from>
    <xdr:to>
      <xdr:col>11</xdr:col>
      <xdr:colOff>933450</xdr:colOff>
      <xdr:row>77</xdr:row>
      <xdr:rowOff>76201</xdr:rowOff>
    </xdr:to>
    <xdr:cxnSp macro="">
      <xdr:nvCxnSpPr>
        <xdr:cNvPr id="68" name="Прямая со стрелкой 123"/>
        <xdr:cNvCxnSpPr/>
      </xdr:nvCxnSpPr>
      <xdr:spPr>
        <a:xfrm flipV="1">
          <a:off x="6829425" y="8180070"/>
          <a:ext cx="1609725" cy="6351271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671514</xdr:colOff>
      <xdr:row>50</xdr:row>
      <xdr:rowOff>190498</xdr:rowOff>
    </xdr:from>
    <xdr:to>
      <xdr:col>11</xdr:col>
      <xdr:colOff>828675</xdr:colOff>
      <xdr:row>53</xdr:row>
      <xdr:rowOff>171449</xdr:rowOff>
    </xdr:to>
    <xdr:sp macro="" textlink="">
      <xdr:nvSpPr>
        <xdr:cNvPr id="69" name="Блок-схема: знак завершения 127"/>
        <xdr:cNvSpPr/>
      </xdr:nvSpPr>
      <xdr:spPr>
        <a:xfrm rot="16200000">
          <a:off x="7987189" y="9593103"/>
          <a:ext cx="537211" cy="157161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400050</xdr:colOff>
      <xdr:row>51</xdr:row>
      <xdr:rowOff>85725</xdr:rowOff>
    </xdr:from>
    <xdr:to>
      <xdr:col>22</xdr:col>
      <xdr:colOff>444500</xdr:colOff>
      <xdr:row>67</xdr:row>
      <xdr:rowOff>137583</xdr:rowOff>
    </xdr:to>
    <xdr:cxnSp macro="">
      <xdr:nvCxnSpPr>
        <xdr:cNvPr id="70" name="Прямая со стрелкой 129"/>
        <xdr:cNvCxnSpPr>
          <a:endCxn id="25" idx="2"/>
        </xdr:cNvCxnSpPr>
      </xdr:nvCxnSpPr>
      <xdr:spPr>
        <a:xfrm>
          <a:off x="8995410" y="9488805"/>
          <a:ext cx="6140450" cy="3275118"/>
        </a:xfrm>
        <a:prstGeom prst="straightConnector1">
          <a:avLst/>
        </a:prstGeom>
        <a:ln w="25400">
          <a:solidFill>
            <a:srgbClr val="FFC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709084</xdr:colOff>
      <xdr:row>52</xdr:row>
      <xdr:rowOff>133350</xdr:rowOff>
    </xdr:from>
    <xdr:to>
      <xdr:col>13</xdr:col>
      <xdr:colOff>485775</xdr:colOff>
      <xdr:row>52</xdr:row>
      <xdr:rowOff>133350</xdr:rowOff>
    </xdr:to>
    <xdr:cxnSp macro="">
      <xdr:nvCxnSpPr>
        <xdr:cNvPr id="71" name="Прямая со стрелкой 132"/>
        <xdr:cNvCxnSpPr/>
      </xdr:nvCxnSpPr>
      <xdr:spPr>
        <a:xfrm>
          <a:off x="8214784" y="9719310"/>
          <a:ext cx="1475951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675217</xdr:colOff>
      <xdr:row>43</xdr:row>
      <xdr:rowOff>0</xdr:rowOff>
    </xdr:from>
    <xdr:to>
      <xdr:col>13</xdr:col>
      <xdr:colOff>522817</xdr:colOff>
      <xdr:row>43</xdr:row>
      <xdr:rowOff>0</xdr:rowOff>
    </xdr:to>
    <xdr:cxnSp macro="">
      <xdr:nvCxnSpPr>
        <xdr:cNvPr id="72" name="Прямая со стрелкой 141"/>
        <xdr:cNvCxnSpPr/>
      </xdr:nvCxnSpPr>
      <xdr:spPr>
        <a:xfrm>
          <a:off x="8180917" y="7940040"/>
          <a:ext cx="1546860" cy="0"/>
        </a:xfrm>
        <a:prstGeom prst="straightConnector1">
          <a:avLst/>
        </a:prstGeom>
        <a:ln>
          <a:solidFill>
            <a:srgbClr val="FFFF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438151</xdr:colOff>
      <xdr:row>43</xdr:row>
      <xdr:rowOff>9525</xdr:rowOff>
    </xdr:from>
    <xdr:to>
      <xdr:col>15</xdr:col>
      <xdr:colOff>457200</xdr:colOff>
      <xdr:row>53</xdr:row>
      <xdr:rowOff>85725</xdr:rowOff>
    </xdr:to>
    <xdr:cxnSp macro="">
      <xdr:nvCxnSpPr>
        <xdr:cNvPr id="73" name="Прямая со стрелкой 138"/>
        <xdr:cNvCxnSpPr/>
      </xdr:nvCxnSpPr>
      <xdr:spPr>
        <a:xfrm flipH="1" flipV="1">
          <a:off x="9643111" y="7949565"/>
          <a:ext cx="1238249" cy="1905000"/>
        </a:xfrm>
        <a:prstGeom prst="straightConnector1">
          <a:avLst/>
        </a:prstGeom>
        <a:ln w="25400">
          <a:solidFill>
            <a:schemeClr val="bg1">
              <a:lumMod val="65000"/>
            </a:schemeClr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466728</xdr:colOff>
      <xdr:row>44</xdr:row>
      <xdr:rowOff>76202</xdr:rowOff>
    </xdr:from>
    <xdr:to>
      <xdr:col>14</xdr:col>
      <xdr:colOff>419100</xdr:colOff>
      <xdr:row>52</xdr:row>
      <xdr:rowOff>142875</xdr:rowOff>
    </xdr:to>
    <xdr:cxnSp macro="">
      <xdr:nvCxnSpPr>
        <xdr:cNvPr id="74" name="Прямая со стрелкой 156"/>
        <xdr:cNvCxnSpPr/>
      </xdr:nvCxnSpPr>
      <xdr:spPr>
        <a:xfrm flipH="1" flipV="1">
          <a:off x="9671688" y="8199122"/>
          <a:ext cx="561972" cy="1529713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41</xdr:row>
      <xdr:rowOff>31750</xdr:rowOff>
    </xdr:from>
    <xdr:to>
      <xdr:col>11</xdr:col>
      <xdr:colOff>941917</xdr:colOff>
      <xdr:row>44</xdr:row>
      <xdr:rowOff>76203</xdr:rowOff>
    </xdr:to>
    <xdr:cxnSp macro="">
      <xdr:nvCxnSpPr>
        <xdr:cNvPr id="75" name="Прямая со стрелкой 158"/>
        <xdr:cNvCxnSpPr/>
      </xdr:nvCxnSpPr>
      <xdr:spPr>
        <a:xfrm flipV="1">
          <a:off x="3343275" y="7606030"/>
          <a:ext cx="5104342" cy="593093"/>
        </a:xfrm>
        <a:prstGeom prst="straightConnector1">
          <a:avLst/>
        </a:prstGeom>
        <a:ln w="25400">
          <a:solidFill>
            <a:srgbClr val="0070C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43</xdr:row>
      <xdr:rowOff>9526</xdr:rowOff>
    </xdr:from>
    <xdr:to>
      <xdr:col>11</xdr:col>
      <xdr:colOff>876300</xdr:colOff>
      <xdr:row>45</xdr:row>
      <xdr:rowOff>76200</xdr:rowOff>
    </xdr:to>
    <xdr:cxnSp macro="">
      <xdr:nvCxnSpPr>
        <xdr:cNvPr id="76" name="Прямая со стрелкой 160"/>
        <xdr:cNvCxnSpPr/>
      </xdr:nvCxnSpPr>
      <xdr:spPr>
        <a:xfrm flipV="1">
          <a:off x="3381375" y="7949566"/>
          <a:ext cx="5000625" cy="432434"/>
        </a:xfrm>
        <a:prstGeom prst="straightConnector1">
          <a:avLst/>
        </a:prstGeom>
        <a:ln w="25400">
          <a:solidFill>
            <a:srgbClr val="663300"/>
          </a:solidFill>
          <a:headEnd type="arrow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333376</xdr:colOff>
      <xdr:row>41</xdr:row>
      <xdr:rowOff>1</xdr:rowOff>
    </xdr:from>
    <xdr:to>
      <xdr:col>15</xdr:col>
      <xdr:colOff>123825</xdr:colOff>
      <xdr:row>52</xdr:row>
      <xdr:rowOff>114300</xdr:rowOff>
    </xdr:to>
    <xdr:cxnSp macro="">
      <xdr:nvCxnSpPr>
        <xdr:cNvPr id="77" name="Прямая со стрелкой 162"/>
        <xdr:cNvCxnSpPr/>
      </xdr:nvCxnSpPr>
      <xdr:spPr>
        <a:xfrm flipH="1" flipV="1">
          <a:off x="9538336" y="7574281"/>
          <a:ext cx="1009649" cy="2125979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oval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457202</xdr:colOff>
      <xdr:row>44</xdr:row>
      <xdr:rowOff>9525</xdr:rowOff>
    </xdr:from>
    <xdr:to>
      <xdr:col>17</xdr:col>
      <xdr:colOff>352425</xdr:colOff>
      <xdr:row>52</xdr:row>
      <xdr:rowOff>114301</xdr:rowOff>
    </xdr:to>
    <xdr:cxnSp macro="">
      <xdr:nvCxnSpPr>
        <xdr:cNvPr id="78" name="Прямая со стрелкой 164"/>
        <xdr:cNvCxnSpPr/>
      </xdr:nvCxnSpPr>
      <xdr:spPr>
        <a:xfrm flipV="1">
          <a:off x="10881362" y="8132445"/>
          <a:ext cx="1114423" cy="1567816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42</xdr:row>
      <xdr:rowOff>180975</xdr:rowOff>
    </xdr:from>
    <xdr:to>
      <xdr:col>17</xdr:col>
      <xdr:colOff>571500</xdr:colOff>
      <xdr:row>44</xdr:row>
      <xdr:rowOff>57150</xdr:rowOff>
    </xdr:to>
    <xdr:sp macro="" textlink="">
      <xdr:nvSpPr>
        <xdr:cNvPr id="79" name="TextBox 78"/>
        <xdr:cNvSpPr txBox="1"/>
      </xdr:nvSpPr>
      <xdr:spPr>
        <a:xfrm>
          <a:off x="11929110" y="7938135"/>
          <a:ext cx="285750" cy="241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?</a:t>
          </a:r>
          <a:endParaRPr lang="ru-RU" sz="1100"/>
        </a:p>
      </xdr:txBody>
    </xdr:sp>
    <xdr:clientData/>
  </xdr:twoCellAnchor>
  <xdr:twoCellAnchor>
    <xdr:from>
      <xdr:col>11</xdr:col>
      <xdr:colOff>771525</xdr:colOff>
      <xdr:row>41</xdr:row>
      <xdr:rowOff>28575</xdr:rowOff>
    </xdr:from>
    <xdr:to>
      <xdr:col>13</xdr:col>
      <xdr:colOff>381000</xdr:colOff>
      <xdr:row>41</xdr:row>
      <xdr:rowOff>28575</xdr:rowOff>
    </xdr:to>
    <xdr:cxnSp macro="">
      <xdr:nvCxnSpPr>
        <xdr:cNvPr id="80" name="Прямая со стрелкой 167"/>
        <xdr:cNvCxnSpPr/>
      </xdr:nvCxnSpPr>
      <xdr:spPr>
        <a:xfrm>
          <a:off x="8277225" y="7602855"/>
          <a:ext cx="1308735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40</xdr:row>
      <xdr:rowOff>70908</xdr:rowOff>
    </xdr:from>
    <xdr:to>
      <xdr:col>13</xdr:col>
      <xdr:colOff>381000</xdr:colOff>
      <xdr:row>40</xdr:row>
      <xdr:rowOff>70908</xdr:rowOff>
    </xdr:to>
    <xdr:cxnSp macro="">
      <xdr:nvCxnSpPr>
        <xdr:cNvPr id="81" name="Прямая со стрелкой 168"/>
        <xdr:cNvCxnSpPr/>
      </xdr:nvCxnSpPr>
      <xdr:spPr>
        <a:xfrm>
          <a:off x="8277225" y="7462308"/>
          <a:ext cx="130873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321469</xdr:colOff>
      <xdr:row>41</xdr:row>
      <xdr:rowOff>54768</xdr:rowOff>
    </xdr:from>
    <xdr:to>
      <xdr:col>13</xdr:col>
      <xdr:colOff>264320</xdr:colOff>
      <xdr:row>42</xdr:row>
      <xdr:rowOff>21429</xdr:rowOff>
    </xdr:to>
    <xdr:sp macro="" textlink="">
      <xdr:nvSpPr>
        <xdr:cNvPr id="82" name="Блок-схема: знак завершения 172"/>
        <xdr:cNvSpPr/>
      </xdr:nvSpPr>
      <xdr:spPr>
        <a:xfrm rot="20013737">
          <a:off x="8916829" y="7629048"/>
          <a:ext cx="552451" cy="149541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539750</xdr:colOff>
      <xdr:row>54</xdr:row>
      <xdr:rowOff>1</xdr:rowOff>
    </xdr:from>
    <xdr:to>
      <xdr:col>21</xdr:col>
      <xdr:colOff>0</xdr:colOff>
      <xdr:row>66</xdr:row>
      <xdr:rowOff>95250</xdr:rowOff>
    </xdr:to>
    <xdr:cxnSp macro="">
      <xdr:nvCxnSpPr>
        <xdr:cNvPr id="83" name="Прямая со стрелкой 42"/>
        <xdr:cNvCxnSpPr/>
      </xdr:nvCxnSpPr>
      <xdr:spPr>
        <a:xfrm flipV="1">
          <a:off x="6826250" y="9951721"/>
          <a:ext cx="7255510" cy="2586989"/>
        </a:xfrm>
        <a:prstGeom prst="straightConnector1">
          <a:avLst/>
        </a:prstGeom>
        <a:ln w="25400">
          <a:solidFill>
            <a:srgbClr val="FFFF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56</xdr:row>
      <xdr:rowOff>74083</xdr:rowOff>
    </xdr:from>
    <xdr:to>
      <xdr:col>11</xdr:col>
      <xdr:colOff>465667</xdr:colOff>
      <xdr:row>64</xdr:row>
      <xdr:rowOff>123825</xdr:rowOff>
    </xdr:to>
    <xdr:cxnSp macro="">
      <xdr:nvCxnSpPr>
        <xdr:cNvPr id="84" name="Прямая со стрелкой 164"/>
        <xdr:cNvCxnSpPr/>
      </xdr:nvCxnSpPr>
      <xdr:spPr>
        <a:xfrm flipH="1">
          <a:off x="5977890" y="10582063"/>
          <a:ext cx="1993477" cy="1611842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533401</xdr:colOff>
      <xdr:row>60</xdr:row>
      <xdr:rowOff>123825</xdr:rowOff>
    </xdr:from>
    <xdr:to>
      <xdr:col>8</xdr:col>
      <xdr:colOff>0</xdr:colOff>
      <xdr:row>64</xdr:row>
      <xdr:rowOff>63500</xdr:rowOff>
    </xdr:to>
    <xdr:cxnSp macro="">
      <xdr:nvCxnSpPr>
        <xdr:cNvPr id="85" name="Прямая со стрелкой 11"/>
        <xdr:cNvCxnSpPr/>
      </xdr:nvCxnSpPr>
      <xdr:spPr>
        <a:xfrm flipH="1" flipV="1">
          <a:off x="4381501" y="11386185"/>
          <a:ext cx="967739" cy="747395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533401</xdr:colOff>
      <xdr:row>62</xdr:row>
      <xdr:rowOff>123825</xdr:rowOff>
    </xdr:from>
    <xdr:to>
      <xdr:col>7</xdr:col>
      <xdr:colOff>571500</xdr:colOff>
      <xdr:row>66</xdr:row>
      <xdr:rowOff>105833</xdr:rowOff>
    </xdr:to>
    <xdr:cxnSp macro="">
      <xdr:nvCxnSpPr>
        <xdr:cNvPr id="86" name="Прямая со стрелкой 11"/>
        <xdr:cNvCxnSpPr/>
      </xdr:nvCxnSpPr>
      <xdr:spPr>
        <a:xfrm flipH="1" flipV="1">
          <a:off x="4381501" y="11751945"/>
          <a:ext cx="647699" cy="797348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19053</xdr:colOff>
      <xdr:row>60</xdr:row>
      <xdr:rowOff>116417</xdr:rowOff>
    </xdr:from>
    <xdr:to>
      <xdr:col>6</xdr:col>
      <xdr:colOff>10583</xdr:colOff>
      <xdr:row>64</xdr:row>
      <xdr:rowOff>114300</xdr:rowOff>
    </xdr:to>
    <xdr:cxnSp macro="">
      <xdr:nvCxnSpPr>
        <xdr:cNvPr id="87" name="Прямая со стрелкой 16"/>
        <xdr:cNvCxnSpPr/>
      </xdr:nvCxnSpPr>
      <xdr:spPr>
        <a:xfrm flipH="1">
          <a:off x="3257553" y="11378777"/>
          <a:ext cx="601130" cy="805603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62</xdr:row>
      <xdr:rowOff>169333</xdr:rowOff>
    </xdr:from>
    <xdr:to>
      <xdr:col>5</xdr:col>
      <xdr:colOff>603250</xdr:colOff>
      <xdr:row>66</xdr:row>
      <xdr:rowOff>95250</xdr:rowOff>
    </xdr:to>
    <xdr:cxnSp macro="">
      <xdr:nvCxnSpPr>
        <xdr:cNvPr id="88" name="Прямая со стрелкой 17"/>
        <xdr:cNvCxnSpPr/>
      </xdr:nvCxnSpPr>
      <xdr:spPr>
        <a:xfrm flipH="1">
          <a:off x="3295650" y="11797453"/>
          <a:ext cx="546100" cy="741257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152401</xdr:colOff>
      <xdr:row>67</xdr:row>
      <xdr:rowOff>95250</xdr:rowOff>
    </xdr:from>
    <xdr:to>
      <xdr:col>5</xdr:col>
      <xdr:colOff>529167</xdr:colOff>
      <xdr:row>67</xdr:row>
      <xdr:rowOff>104775</xdr:rowOff>
    </xdr:to>
    <xdr:cxnSp macro="">
      <xdr:nvCxnSpPr>
        <xdr:cNvPr id="89" name="Прямая со стрелкой 11"/>
        <xdr:cNvCxnSpPr/>
      </xdr:nvCxnSpPr>
      <xdr:spPr>
        <a:xfrm flipH="1">
          <a:off x="3390901" y="12721590"/>
          <a:ext cx="376766" cy="9525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533403</xdr:colOff>
      <xdr:row>59</xdr:row>
      <xdr:rowOff>123826</xdr:rowOff>
    </xdr:from>
    <xdr:to>
      <xdr:col>8</xdr:col>
      <xdr:colOff>0</xdr:colOff>
      <xdr:row>64</xdr:row>
      <xdr:rowOff>52916</xdr:rowOff>
    </xdr:to>
    <xdr:cxnSp macro="">
      <xdr:nvCxnSpPr>
        <xdr:cNvPr id="90" name="Прямая со стрелкой 11"/>
        <xdr:cNvCxnSpPr/>
      </xdr:nvCxnSpPr>
      <xdr:spPr>
        <a:xfrm flipH="1" flipV="1">
          <a:off x="4381503" y="11203306"/>
          <a:ext cx="967737" cy="919690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533401</xdr:colOff>
      <xdr:row>61</xdr:row>
      <xdr:rowOff>134408</xdr:rowOff>
    </xdr:from>
    <xdr:to>
      <xdr:col>7</xdr:col>
      <xdr:colOff>550333</xdr:colOff>
      <xdr:row>66</xdr:row>
      <xdr:rowOff>52917</xdr:rowOff>
    </xdr:to>
    <xdr:cxnSp macro="">
      <xdr:nvCxnSpPr>
        <xdr:cNvPr id="91" name="Прямая со стрелкой 11"/>
        <xdr:cNvCxnSpPr/>
      </xdr:nvCxnSpPr>
      <xdr:spPr>
        <a:xfrm flipH="1" flipV="1">
          <a:off x="4381501" y="11579648"/>
          <a:ext cx="626532" cy="916729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14817</xdr:colOff>
      <xdr:row>67</xdr:row>
      <xdr:rowOff>104774</xdr:rowOff>
    </xdr:from>
    <xdr:to>
      <xdr:col>8</xdr:col>
      <xdr:colOff>656167</xdr:colOff>
      <xdr:row>67</xdr:row>
      <xdr:rowOff>116417</xdr:rowOff>
    </xdr:to>
    <xdr:cxnSp macro="">
      <xdr:nvCxnSpPr>
        <xdr:cNvPr id="92" name="Прямая со стрелкой 11"/>
        <xdr:cNvCxnSpPr/>
      </xdr:nvCxnSpPr>
      <xdr:spPr>
        <a:xfrm flipH="1" flipV="1">
          <a:off x="4472517" y="12731114"/>
          <a:ext cx="1532890" cy="11643"/>
        </a:xfrm>
        <a:prstGeom prst="straightConnector1">
          <a:avLst/>
        </a:prstGeom>
        <a:ln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402167</xdr:colOff>
      <xdr:row>56</xdr:row>
      <xdr:rowOff>22225</xdr:rowOff>
    </xdr:from>
    <xdr:to>
      <xdr:col>11</xdr:col>
      <xdr:colOff>687917</xdr:colOff>
      <xdr:row>58</xdr:row>
      <xdr:rowOff>88900</xdr:rowOff>
    </xdr:to>
    <xdr:sp macro="" textlink="">
      <xdr:nvSpPr>
        <xdr:cNvPr id="93" name="TextBox 92"/>
        <xdr:cNvSpPr txBox="1"/>
      </xdr:nvSpPr>
      <xdr:spPr>
        <a:xfrm>
          <a:off x="7907867" y="10530205"/>
          <a:ext cx="2857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?</a:t>
          </a:r>
          <a:endParaRPr lang="ru-RU" sz="1100"/>
        </a:p>
      </xdr:txBody>
    </xdr:sp>
    <xdr:clientData/>
  </xdr:twoCellAnchor>
  <xdr:twoCellAnchor editAs="absolute">
    <xdr:from>
      <xdr:col>22</xdr:col>
      <xdr:colOff>444500</xdr:colOff>
      <xdr:row>48</xdr:row>
      <xdr:rowOff>86779</xdr:rowOff>
    </xdr:from>
    <xdr:to>
      <xdr:col>23</xdr:col>
      <xdr:colOff>444500</xdr:colOff>
      <xdr:row>51</xdr:row>
      <xdr:rowOff>86779</xdr:rowOff>
    </xdr:to>
    <xdr:sp macro="" textlink="">
      <xdr:nvSpPr>
        <xdr:cNvPr id="94" name="Овал 30"/>
        <xdr:cNvSpPr/>
      </xdr:nvSpPr>
      <xdr:spPr>
        <a:xfrm>
          <a:off x="15135860" y="8941219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D8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433916</xdr:colOff>
      <xdr:row>45</xdr:row>
      <xdr:rowOff>44448</xdr:rowOff>
    </xdr:from>
    <xdr:to>
      <xdr:col>23</xdr:col>
      <xdr:colOff>433916</xdr:colOff>
      <xdr:row>48</xdr:row>
      <xdr:rowOff>44448</xdr:rowOff>
    </xdr:to>
    <xdr:sp macro="" textlink="">
      <xdr:nvSpPr>
        <xdr:cNvPr id="95" name="Овал 30"/>
        <xdr:cNvSpPr/>
      </xdr:nvSpPr>
      <xdr:spPr>
        <a:xfrm>
          <a:off x="15125276" y="8350248"/>
          <a:ext cx="609600" cy="548640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D9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560916</xdr:colOff>
      <xdr:row>41</xdr:row>
      <xdr:rowOff>74083</xdr:rowOff>
    </xdr:from>
    <xdr:to>
      <xdr:col>15</xdr:col>
      <xdr:colOff>391584</xdr:colOff>
      <xdr:row>67</xdr:row>
      <xdr:rowOff>84669</xdr:rowOff>
    </xdr:to>
    <xdr:cxnSp macro="">
      <xdr:nvCxnSpPr>
        <xdr:cNvPr id="96" name="Прямая со стрелкой 42"/>
        <xdr:cNvCxnSpPr/>
      </xdr:nvCxnSpPr>
      <xdr:spPr>
        <a:xfrm flipV="1">
          <a:off x="6847416" y="7648363"/>
          <a:ext cx="3968328" cy="5062646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157691</xdr:colOff>
      <xdr:row>41</xdr:row>
      <xdr:rowOff>81488</xdr:rowOff>
    </xdr:from>
    <xdr:to>
      <xdr:col>16</xdr:col>
      <xdr:colOff>211666</xdr:colOff>
      <xdr:row>41</xdr:row>
      <xdr:rowOff>81488</xdr:rowOff>
    </xdr:to>
    <xdr:cxnSp macro="">
      <xdr:nvCxnSpPr>
        <xdr:cNvPr id="97" name="Прямая со стрелкой 47"/>
        <xdr:cNvCxnSpPr/>
      </xdr:nvCxnSpPr>
      <xdr:spPr>
        <a:xfrm>
          <a:off x="9972251" y="7655768"/>
          <a:ext cx="127317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603250</xdr:colOff>
      <xdr:row>41</xdr:row>
      <xdr:rowOff>84667</xdr:rowOff>
    </xdr:from>
    <xdr:to>
      <xdr:col>22</xdr:col>
      <xdr:colOff>603249</xdr:colOff>
      <xdr:row>47</xdr:row>
      <xdr:rowOff>44448</xdr:rowOff>
    </xdr:to>
    <xdr:cxnSp macro="">
      <xdr:nvCxnSpPr>
        <xdr:cNvPr id="98" name="Прямая со стрелкой 42"/>
        <xdr:cNvCxnSpPr>
          <a:endCxn id="95" idx="2"/>
        </xdr:cNvCxnSpPr>
      </xdr:nvCxnSpPr>
      <xdr:spPr>
        <a:xfrm>
          <a:off x="11027410" y="7658947"/>
          <a:ext cx="4267199" cy="1057061"/>
        </a:xfrm>
        <a:prstGeom prst="straightConnector1">
          <a:avLst/>
        </a:prstGeom>
        <a:ln w="25400">
          <a:solidFill>
            <a:srgbClr val="00B05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19305</xdr:colOff>
      <xdr:row>38</xdr:row>
      <xdr:rowOff>183721</xdr:rowOff>
    </xdr:from>
    <xdr:to>
      <xdr:col>15</xdr:col>
      <xdr:colOff>217861</xdr:colOff>
      <xdr:row>42</xdr:row>
      <xdr:rowOff>26614</xdr:rowOff>
    </xdr:to>
    <xdr:sp macro="" textlink="">
      <xdr:nvSpPr>
        <xdr:cNvPr id="99" name="Блок-схема: знак завершения 172"/>
        <xdr:cNvSpPr/>
      </xdr:nvSpPr>
      <xdr:spPr>
        <a:xfrm rot="16200000">
          <a:off x="10255536" y="7397290"/>
          <a:ext cx="574413" cy="198556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125942</xdr:colOff>
      <xdr:row>39</xdr:row>
      <xdr:rowOff>81488</xdr:rowOff>
    </xdr:from>
    <xdr:to>
      <xdr:col>16</xdr:col>
      <xdr:colOff>179917</xdr:colOff>
      <xdr:row>39</xdr:row>
      <xdr:rowOff>81488</xdr:rowOff>
    </xdr:to>
    <xdr:cxnSp macro="">
      <xdr:nvCxnSpPr>
        <xdr:cNvPr id="100" name="Прямая со стрелкой 168"/>
        <xdr:cNvCxnSpPr/>
      </xdr:nvCxnSpPr>
      <xdr:spPr>
        <a:xfrm>
          <a:off x="9940502" y="7290008"/>
          <a:ext cx="1273175" cy="0"/>
        </a:xfrm>
        <a:prstGeom prst="straightConnector1">
          <a:avLst/>
        </a:prstGeom>
        <a:ln>
          <a:solidFill>
            <a:srgbClr val="FF0000"/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412750</xdr:colOff>
      <xdr:row>39</xdr:row>
      <xdr:rowOff>74083</xdr:rowOff>
    </xdr:from>
    <xdr:to>
      <xdr:col>14</xdr:col>
      <xdr:colOff>328083</xdr:colOff>
      <xdr:row>41</xdr:row>
      <xdr:rowOff>21167</xdr:rowOff>
    </xdr:to>
    <xdr:cxnSp macro="">
      <xdr:nvCxnSpPr>
        <xdr:cNvPr id="101" name="Прямая со стрелкой 168"/>
        <xdr:cNvCxnSpPr/>
      </xdr:nvCxnSpPr>
      <xdr:spPr>
        <a:xfrm flipV="1">
          <a:off x="9008110" y="7282603"/>
          <a:ext cx="1134533" cy="312844"/>
        </a:xfrm>
        <a:prstGeom prst="straightConnector1">
          <a:avLst/>
        </a:prstGeom>
        <a:ln w="50800">
          <a:solidFill>
            <a:srgbClr val="FF0000"/>
          </a:solidFill>
          <a:prstDash val="solid"/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760941</xdr:colOff>
      <xdr:row>39</xdr:row>
      <xdr:rowOff>102659</xdr:rowOff>
    </xdr:from>
    <xdr:to>
      <xdr:col>13</xdr:col>
      <xdr:colOff>370416</xdr:colOff>
      <xdr:row>39</xdr:row>
      <xdr:rowOff>102659</xdr:rowOff>
    </xdr:to>
    <xdr:cxnSp macro="">
      <xdr:nvCxnSpPr>
        <xdr:cNvPr id="102" name="Прямая со стрелкой 168"/>
        <xdr:cNvCxnSpPr/>
      </xdr:nvCxnSpPr>
      <xdr:spPr>
        <a:xfrm>
          <a:off x="8266641" y="7311179"/>
          <a:ext cx="1308735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81</xdr:row>
      <xdr:rowOff>115358</xdr:rowOff>
    </xdr:from>
    <xdr:to>
      <xdr:col>6</xdr:col>
      <xdr:colOff>0</xdr:colOff>
      <xdr:row>81</xdr:row>
      <xdr:rowOff>115358</xdr:rowOff>
    </xdr:to>
    <xdr:cxnSp macro="">
      <xdr:nvCxnSpPr>
        <xdr:cNvPr id="103" name="Прямая со стрелкой 18"/>
        <xdr:cNvCxnSpPr/>
      </xdr:nvCxnSpPr>
      <xdr:spPr>
        <a:xfrm>
          <a:off x="1409700" y="15302018"/>
          <a:ext cx="2438400" cy="0"/>
        </a:xfrm>
        <a:prstGeom prst="straightConnector1">
          <a:avLst/>
        </a:prstGeom>
        <a:ln w="19050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82</xdr:row>
      <xdr:rowOff>94191</xdr:rowOff>
    </xdr:from>
    <xdr:to>
      <xdr:col>6</xdr:col>
      <xdr:colOff>0</xdr:colOff>
      <xdr:row>82</xdr:row>
      <xdr:rowOff>94191</xdr:rowOff>
    </xdr:to>
    <xdr:cxnSp macro="">
      <xdr:nvCxnSpPr>
        <xdr:cNvPr id="104" name="Прямая со стрелкой 18"/>
        <xdr:cNvCxnSpPr/>
      </xdr:nvCxnSpPr>
      <xdr:spPr>
        <a:xfrm>
          <a:off x="1409700" y="15463731"/>
          <a:ext cx="2438400" cy="0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397934</xdr:colOff>
      <xdr:row>83</xdr:row>
      <xdr:rowOff>94191</xdr:rowOff>
    </xdr:from>
    <xdr:to>
      <xdr:col>6</xdr:col>
      <xdr:colOff>0</xdr:colOff>
      <xdr:row>83</xdr:row>
      <xdr:rowOff>101600</xdr:rowOff>
    </xdr:to>
    <xdr:cxnSp macro="">
      <xdr:nvCxnSpPr>
        <xdr:cNvPr id="105" name="Прямая со стрелкой 18"/>
        <xdr:cNvCxnSpPr/>
      </xdr:nvCxnSpPr>
      <xdr:spPr>
        <a:xfrm flipV="1">
          <a:off x="3031067" y="15926858"/>
          <a:ext cx="821266" cy="7409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39</xdr:row>
      <xdr:rowOff>95250</xdr:rowOff>
    </xdr:from>
    <xdr:to>
      <xdr:col>16</xdr:col>
      <xdr:colOff>21166</xdr:colOff>
      <xdr:row>81</xdr:row>
      <xdr:rowOff>115358</xdr:rowOff>
    </xdr:to>
    <xdr:cxnSp macro="">
      <xdr:nvCxnSpPr>
        <xdr:cNvPr id="106" name="Прямая со стрелкой 18"/>
        <xdr:cNvCxnSpPr/>
      </xdr:nvCxnSpPr>
      <xdr:spPr>
        <a:xfrm flipV="1">
          <a:off x="4398434" y="7303770"/>
          <a:ext cx="6656492" cy="7998248"/>
        </a:xfrm>
        <a:prstGeom prst="straightConnector1">
          <a:avLst/>
        </a:prstGeom>
        <a:ln w="19050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54</xdr:row>
      <xdr:rowOff>171450</xdr:rowOff>
    </xdr:from>
    <xdr:to>
      <xdr:col>23</xdr:col>
      <xdr:colOff>0</xdr:colOff>
      <xdr:row>82</xdr:row>
      <xdr:rowOff>104775</xdr:rowOff>
    </xdr:to>
    <xdr:cxnSp macro="">
      <xdr:nvCxnSpPr>
        <xdr:cNvPr id="107" name="Прямая со стрелкой 18"/>
        <xdr:cNvCxnSpPr>
          <a:endCxn id="30" idx="2"/>
        </xdr:cNvCxnSpPr>
      </xdr:nvCxnSpPr>
      <xdr:spPr>
        <a:xfrm flipV="1">
          <a:off x="4398434" y="10123170"/>
          <a:ext cx="10902526" cy="5351145"/>
        </a:xfrm>
        <a:prstGeom prst="straightConnector1">
          <a:avLst/>
        </a:prstGeom>
        <a:ln w="19050">
          <a:solidFill>
            <a:schemeClr val="bg1">
              <a:lumMod val="8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550334</xdr:colOff>
      <xdr:row>42</xdr:row>
      <xdr:rowOff>179917</xdr:rowOff>
    </xdr:from>
    <xdr:to>
      <xdr:col>12</xdr:col>
      <xdr:colOff>95250</xdr:colOff>
      <xdr:row>83</xdr:row>
      <xdr:rowOff>115358</xdr:rowOff>
    </xdr:to>
    <xdr:cxnSp macro="">
      <xdr:nvCxnSpPr>
        <xdr:cNvPr id="108" name="Прямая со стрелкой 18"/>
        <xdr:cNvCxnSpPr/>
      </xdr:nvCxnSpPr>
      <xdr:spPr>
        <a:xfrm flipV="1">
          <a:off x="4398434" y="7937077"/>
          <a:ext cx="4292176" cy="7730701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105833</xdr:colOff>
      <xdr:row>45</xdr:row>
      <xdr:rowOff>28575</xdr:rowOff>
    </xdr:from>
    <xdr:to>
      <xdr:col>20</xdr:col>
      <xdr:colOff>444500</xdr:colOff>
      <xdr:row>46</xdr:row>
      <xdr:rowOff>31750</xdr:rowOff>
    </xdr:to>
    <xdr:cxnSp macro="">
      <xdr:nvCxnSpPr>
        <xdr:cNvPr id="109" name="Прямая со стрелкой 120"/>
        <xdr:cNvCxnSpPr>
          <a:endCxn id="48" idx="2"/>
        </xdr:cNvCxnSpPr>
      </xdr:nvCxnSpPr>
      <xdr:spPr>
        <a:xfrm flipV="1">
          <a:off x="11139593" y="8334375"/>
          <a:ext cx="2777067" cy="186055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46</xdr:row>
      <xdr:rowOff>7405</xdr:rowOff>
    </xdr:from>
    <xdr:to>
      <xdr:col>16</xdr:col>
      <xdr:colOff>264583</xdr:colOff>
      <xdr:row>46</xdr:row>
      <xdr:rowOff>7405</xdr:rowOff>
    </xdr:to>
    <xdr:cxnSp macro="">
      <xdr:nvCxnSpPr>
        <xdr:cNvPr id="110" name="Прямая со стрелкой 47"/>
        <xdr:cNvCxnSpPr/>
      </xdr:nvCxnSpPr>
      <xdr:spPr>
        <a:xfrm>
          <a:off x="9814560" y="8496085"/>
          <a:ext cx="1483783" cy="0"/>
        </a:xfrm>
        <a:prstGeom prst="straightConnector1">
          <a:avLst/>
        </a:prstGeom>
        <a:ln w="12700">
          <a:solidFill>
            <a:schemeClr val="accent2">
              <a:lumMod val="40000"/>
              <a:lumOff val="60000"/>
            </a:schemeClr>
          </a:solidFill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592666</xdr:colOff>
      <xdr:row>30</xdr:row>
      <xdr:rowOff>84667</xdr:rowOff>
    </xdr:from>
    <xdr:to>
      <xdr:col>14</xdr:col>
      <xdr:colOff>423334</xdr:colOff>
      <xdr:row>46</xdr:row>
      <xdr:rowOff>21168</xdr:rowOff>
    </xdr:to>
    <xdr:cxnSp macro="">
      <xdr:nvCxnSpPr>
        <xdr:cNvPr id="111" name="Прямая со стрелкой 164"/>
        <xdr:cNvCxnSpPr/>
      </xdr:nvCxnSpPr>
      <xdr:spPr>
        <a:xfrm flipH="1" flipV="1">
          <a:off x="3221566" y="5647267"/>
          <a:ext cx="7016328" cy="2862581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  <a:effectLst>
          <a:outerShdw blurRad="40000" dist="50800" dir="5400000" rotWithShape="0">
            <a:srgbClr val="000000">
              <a:alpha val="3500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886360</xdr:colOff>
      <xdr:row>52</xdr:row>
      <xdr:rowOff>20108</xdr:rowOff>
    </xdr:from>
    <xdr:to>
      <xdr:col>11</xdr:col>
      <xdr:colOff>1026588</xdr:colOff>
      <xdr:row>54</xdr:row>
      <xdr:rowOff>148167</xdr:rowOff>
    </xdr:to>
    <xdr:sp macro="" textlink="">
      <xdr:nvSpPr>
        <xdr:cNvPr id="112" name="Блок-схема: знак завершения 68"/>
        <xdr:cNvSpPr/>
      </xdr:nvSpPr>
      <xdr:spPr>
        <a:xfrm rot="16200000">
          <a:off x="8215264" y="9782864"/>
          <a:ext cx="493819" cy="140228"/>
        </a:xfrm>
        <a:prstGeom prst="flowChartTerminator">
          <a:avLst/>
        </a:prstGeom>
        <a:solidFill>
          <a:schemeClr val="bg2">
            <a:lumMod val="90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747183</xdr:colOff>
      <xdr:row>54</xdr:row>
      <xdr:rowOff>85725</xdr:rowOff>
    </xdr:from>
    <xdr:to>
      <xdr:col>13</xdr:col>
      <xdr:colOff>493183</xdr:colOff>
      <xdr:row>54</xdr:row>
      <xdr:rowOff>85725</xdr:rowOff>
    </xdr:to>
    <xdr:cxnSp macro="">
      <xdr:nvCxnSpPr>
        <xdr:cNvPr id="113" name="Прямая со стрелкой 116"/>
        <xdr:cNvCxnSpPr/>
      </xdr:nvCxnSpPr>
      <xdr:spPr>
        <a:xfrm>
          <a:off x="8252883" y="10037445"/>
          <a:ext cx="1445260" cy="0"/>
        </a:xfrm>
        <a:prstGeom prst="straightConnector1">
          <a:avLst/>
        </a:prstGeom>
        <a:ln>
          <a:prstDash val="sys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795867</xdr:colOff>
      <xdr:row>85</xdr:row>
      <xdr:rowOff>110067</xdr:rowOff>
    </xdr:from>
    <xdr:to>
      <xdr:col>5</xdr:col>
      <xdr:colOff>601134</xdr:colOff>
      <xdr:row>85</xdr:row>
      <xdr:rowOff>110067</xdr:rowOff>
    </xdr:to>
    <xdr:cxnSp macro="">
      <xdr:nvCxnSpPr>
        <xdr:cNvPr id="115" name="Прямая со стрелкой 18"/>
        <xdr:cNvCxnSpPr/>
      </xdr:nvCxnSpPr>
      <xdr:spPr>
        <a:xfrm>
          <a:off x="1405467" y="16315267"/>
          <a:ext cx="2438400" cy="0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87</xdr:row>
      <xdr:rowOff>110067</xdr:rowOff>
    </xdr:from>
    <xdr:to>
      <xdr:col>6</xdr:col>
      <xdr:colOff>0</xdr:colOff>
      <xdr:row>87</xdr:row>
      <xdr:rowOff>110067</xdr:rowOff>
    </xdr:to>
    <xdr:cxnSp macro="">
      <xdr:nvCxnSpPr>
        <xdr:cNvPr id="120" name="Прямая со стрелкой 18"/>
        <xdr:cNvCxnSpPr/>
      </xdr:nvCxnSpPr>
      <xdr:spPr>
        <a:xfrm>
          <a:off x="1413933" y="16687800"/>
          <a:ext cx="2438400" cy="0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85</xdr:row>
      <xdr:rowOff>110067</xdr:rowOff>
    </xdr:from>
    <xdr:to>
      <xdr:col>10</xdr:col>
      <xdr:colOff>0</xdr:colOff>
      <xdr:row>85</xdr:row>
      <xdr:rowOff>110067</xdr:rowOff>
    </xdr:to>
    <xdr:cxnSp macro="">
      <xdr:nvCxnSpPr>
        <xdr:cNvPr id="121" name="Прямая со стрелкой 18"/>
        <xdr:cNvCxnSpPr/>
      </xdr:nvCxnSpPr>
      <xdr:spPr>
        <a:xfrm>
          <a:off x="4461933" y="16315267"/>
          <a:ext cx="2438400" cy="0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601133</xdr:colOff>
      <xdr:row>87</xdr:row>
      <xdr:rowOff>110067</xdr:rowOff>
    </xdr:from>
    <xdr:to>
      <xdr:col>9</xdr:col>
      <xdr:colOff>601133</xdr:colOff>
      <xdr:row>87</xdr:row>
      <xdr:rowOff>110067</xdr:rowOff>
    </xdr:to>
    <xdr:cxnSp macro="">
      <xdr:nvCxnSpPr>
        <xdr:cNvPr id="122" name="Прямая со стрелкой 18"/>
        <xdr:cNvCxnSpPr/>
      </xdr:nvCxnSpPr>
      <xdr:spPr>
        <a:xfrm>
          <a:off x="4453466" y="16687800"/>
          <a:ext cx="2438400" cy="0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601133</xdr:colOff>
      <xdr:row>86</xdr:row>
      <xdr:rowOff>101600</xdr:rowOff>
    </xdr:from>
    <xdr:to>
      <xdr:col>9</xdr:col>
      <xdr:colOff>338667</xdr:colOff>
      <xdr:row>86</xdr:row>
      <xdr:rowOff>101600</xdr:rowOff>
    </xdr:to>
    <xdr:cxnSp macro="">
      <xdr:nvCxnSpPr>
        <xdr:cNvPr id="123" name="Прямая со стрелкой 18"/>
        <xdr:cNvCxnSpPr/>
      </xdr:nvCxnSpPr>
      <xdr:spPr>
        <a:xfrm>
          <a:off x="4453466" y="16493067"/>
          <a:ext cx="2175934" cy="0"/>
        </a:xfrm>
        <a:prstGeom prst="straightConnector1">
          <a:avLst/>
        </a:prstGeom>
        <a:ln w="19050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601133</xdr:colOff>
      <xdr:row>88</xdr:row>
      <xdr:rowOff>118534</xdr:rowOff>
    </xdr:from>
    <xdr:to>
      <xdr:col>9</xdr:col>
      <xdr:colOff>372534</xdr:colOff>
      <xdr:row>88</xdr:row>
      <xdr:rowOff>118534</xdr:rowOff>
    </xdr:to>
    <xdr:cxnSp macro="">
      <xdr:nvCxnSpPr>
        <xdr:cNvPr id="124" name="Прямая со стрелкой 18"/>
        <xdr:cNvCxnSpPr/>
      </xdr:nvCxnSpPr>
      <xdr:spPr>
        <a:xfrm>
          <a:off x="4453466" y="16882534"/>
          <a:ext cx="2209801" cy="0"/>
        </a:xfrm>
        <a:prstGeom prst="straightConnector1">
          <a:avLst/>
        </a:prstGeom>
        <a:ln w="19050">
          <a:solidFill>
            <a:schemeClr val="accent2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0</xdr:row>
      <xdr:rowOff>176212</xdr:rowOff>
    </xdr:from>
    <xdr:to>
      <xdr:col>21</xdr:col>
      <xdr:colOff>276225</xdr:colOff>
      <xdr:row>15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17</xdr:row>
      <xdr:rowOff>4762</xdr:rowOff>
    </xdr:from>
    <xdr:to>
      <xdr:col>21</xdr:col>
      <xdr:colOff>323850</xdr:colOff>
      <xdr:row>31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echouse.com/elechouse/index.php?main_page=product_info&amp;cPath=74&amp;products_id=2198" TargetMode="External"/><Relationship Id="rId13" Type="http://schemas.openxmlformats.org/officeDocument/2006/relationships/hyperlink" Target="http://dx.com/p/ethernet-shield-with-wiznet-w5100-ethernet-chip-tf-slot-118061" TargetMode="External"/><Relationship Id="rId3" Type="http://schemas.openxmlformats.org/officeDocument/2006/relationships/hyperlink" Target="http://www.elechouse.com/" TargetMode="External"/><Relationship Id="rId7" Type="http://schemas.openxmlformats.org/officeDocument/2006/relationships/hyperlink" Target="http://www.elechouse.com/elechouse/index.php?main_page=product_info&amp;cPath=90_232&amp;products_id=2128" TargetMode="External"/><Relationship Id="rId12" Type="http://schemas.openxmlformats.org/officeDocument/2006/relationships/hyperlink" Target="http://dx.com/p/148612" TargetMode="External"/><Relationship Id="rId2" Type="http://schemas.openxmlformats.org/officeDocument/2006/relationships/hyperlink" Target="http://www.inspeed.com/wind_speed_direction/Vane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inspeed.com/anemometers/Vortex_Wind_Sensor.asp" TargetMode="External"/><Relationship Id="rId6" Type="http://schemas.openxmlformats.org/officeDocument/2006/relationships/hyperlink" Target="http://www.elechouse.com/elechouse/index.php?main_page=product_info&amp;cPath=152_172&amp;products_id=296" TargetMode="External"/><Relationship Id="rId11" Type="http://schemas.openxmlformats.org/officeDocument/2006/relationships/hyperlink" Target="http://dx.com/p/arduino-dht11-digital-temperature-humidity-sensor-138531" TargetMode="External"/><Relationship Id="rId5" Type="http://schemas.openxmlformats.org/officeDocument/2006/relationships/hyperlink" Target="http://www.elechouse.com/elechouse/index.php?main_page=product_info&amp;cPath=152_158&amp;products_id=450" TargetMode="External"/><Relationship Id="rId15" Type="http://schemas.openxmlformats.org/officeDocument/2006/relationships/hyperlink" Target="http://dx.com/p/d108264-multifunction-digital-light-intensity-sensor-module-blue-151339" TargetMode="External"/><Relationship Id="rId10" Type="http://schemas.openxmlformats.org/officeDocument/2006/relationships/hyperlink" Target="http://www.elechouse.com/elechouse/index.php?main_page=product_info&amp;cPath=152_172&amp;products_id=2159" TargetMode="External"/><Relationship Id="rId4" Type="http://schemas.openxmlformats.org/officeDocument/2006/relationships/hyperlink" Target="http://www.elechouse.com/elechouse/index.php?main_page=product_info&amp;cPath=152_158&amp;products_id=2203" TargetMode="External"/><Relationship Id="rId9" Type="http://schemas.openxmlformats.org/officeDocument/2006/relationships/hyperlink" Target="http://www.elechouse.com/elechouse/index.php?main_page=product_info&amp;cPath=152_297&amp;products_id=2188" TargetMode="External"/><Relationship Id="rId14" Type="http://schemas.openxmlformats.org/officeDocument/2006/relationships/hyperlink" Target="http://dx.com/p/arduino-sensor-shield-v4-0-6684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5V-8-Channel-Relay-Module-Shield-for-Arduino-ARM-PIC-AVR-DSP-Electronic-/181004141890?pt=LH_DefaultDomain_0&amp;hash=item2a24b0054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83"/>
  <sheetViews>
    <sheetView topLeftCell="A38" zoomScaleNormal="100" workbookViewId="0">
      <selection activeCell="R53" sqref="R53"/>
    </sheetView>
  </sheetViews>
  <sheetFormatPr defaultRowHeight="15" x14ac:dyDescent="0.25"/>
  <cols>
    <col min="1" max="1" width="17.5703125" customWidth="1"/>
    <col min="2" max="3" width="8.85546875" customWidth="1"/>
    <col min="4" max="4" width="22.140625" style="3" customWidth="1"/>
    <col min="7" max="7" width="19.85546875" customWidth="1"/>
    <col min="10" max="10" width="26.7109375" style="7" customWidth="1"/>
    <col min="12" max="12" width="8.85546875" style="8"/>
    <col min="13" max="13" width="14" style="10" customWidth="1"/>
    <col min="14" max="16" width="8.85546875" style="8"/>
  </cols>
  <sheetData>
    <row r="1" spans="1:20" ht="14.45" x14ac:dyDescent="0.3">
      <c r="K1" t="s">
        <v>46</v>
      </c>
    </row>
    <row r="2" spans="1:20" ht="14.45" x14ac:dyDescent="0.3">
      <c r="D2" s="2" t="s">
        <v>11</v>
      </c>
      <c r="H2" t="s">
        <v>21</v>
      </c>
      <c r="L2" s="8" t="s">
        <v>47</v>
      </c>
      <c r="M2" s="10" t="s">
        <v>29</v>
      </c>
      <c r="N2" s="8" t="s">
        <v>43</v>
      </c>
      <c r="O2" s="8" t="s">
        <v>122</v>
      </c>
      <c r="P2" s="8" t="s">
        <v>57</v>
      </c>
      <c r="R2" s="8" t="s">
        <v>123</v>
      </c>
      <c r="S2" s="8" t="s">
        <v>21</v>
      </c>
      <c r="T2" s="8" t="s">
        <v>123</v>
      </c>
    </row>
    <row r="3" spans="1:20" ht="14.45" x14ac:dyDescent="0.3">
      <c r="A3" t="s">
        <v>0</v>
      </c>
      <c r="B3">
        <v>30</v>
      </c>
    </row>
    <row r="4" spans="1:20" ht="14.45" x14ac:dyDescent="0.3">
      <c r="A4" t="s">
        <v>1</v>
      </c>
      <c r="B4">
        <v>30</v>
      </c>
      <c r="D4" s="3" t="s">
        <v>14</v>
      </c>
      <c r="E4" s="2">
        <v>35</v>
      </c>
      <c r="G4" t="s">
        <v>23</v>
      </c>
      <c r="H4" s="2">
        <v>14</v>
      </c>
      <c r="J4" s="14" t="s">
        <v>1</v>
      </c>
      <c r="L4" s="13">
        <f>1222/31</f>
        <v>39.41935483870968</v>
      </c>
    </row>
    <row r="5" spans="1:20" ht="14.45" x14ac:dyDescent="0.3">
      <c r="A5" t="s">
        <v>15</v>
      </c>
      <c r="D5" s="3" t="s">
        <v>16</v>
      </c>
      <c r="E5" s="2">
        <v>13</v>
      </c>
      <c r="G5" t="s">
        <v>24</v>
      </c>
      <c r="H5" s="2">
        <v>6.3</v>
      </c>
      <c r="J5" t="s">
        <v>38</v>
      </c>
      <c r="L5" s="13"/>
      <c r="M5" s="10">
        <v>7.5</v>
      </c>
    </row>
    <row r="6" spans="1:20" x14ac:dyDescent="0.25">
      <c r="A6" t="s">
        <v>2</v>
      </c>
      <c r="B6">
        <v>15</v>
      </c>
      <c r="L6" s="13"/>
    </row>
    <row r="7" spans="1:20" x14ac:dyDescent="0.25">
      <c r="A7" t="s">
        <v>3</v>
      </c>
      <c r="B7">
        <v>20</v>
      </c>
      <c r="L7" s="13"/>
    </row>
    <row r="8" spans="1:20" ht="14.45" x14ac:dyDescent="0.3">
      <c r="L8" s="13"/>
    </row>
    <row r="9" spans="1:20" x14ac:dyDescent="0.25">
      <c r="A9" t="s">
        <v>4</v>
      </c>
      <c r="B9">
        <v>20</v>
      </c>
      <c r="D9" s="3" t="s">
        <v>17</v>
      </c>
      <c r="E9" s="2">
        <v>16</v>
      </c>
      <c r="H9" s="2">
        <v>10.3</v>
      </c>
      <c r="J9" s="15" t="s">
        <v>17</v>
      </c>
      <c r="K9" t="s">
        <v>47</v>
      </c>
      <c r="L9" s="13">
        <f>721.85/31</f>
        <v>23.285483870967742</v>
      </c>
    </row>
    <row r="10" spans="1:20" x14ac:dyDescent="0.25">
      <c r="A10" t="s">
        <v>5</v>
      </c>
      <c r="B10">
        <v>20</v>
      </c>
      <c r="D10" s="3" t="s">
        <v>18</v>
      </c>
      <c r="E10" s="2">
        <v>25</v>
      </c>
      <c r="G10" t="s">
        <v>22</v>
      </c>
      <c r="H10" s="2">
        <v>11</v>
      </c>
      <c r="J10" s="7" t="s">
        <v>22</v>
      </c>
      <c r="L10" s="13"/>
    </row>
    <row r="11" spans="1:20" ht="14.45" x14ac:dyDescent="0.3">
      <c r="A11" t="s">
        <v>8</v>
      </c>
      <c r="B11">
        <v>20</v>
      </c>
      <c r="D11" s="3" t="s">
        <v>13</v>
      </c>
      <c r="E11" s="2">
        <v>4</v>
      </c>
      <c r="L11" s="13"/>
    </row>
    <row r="12" spans="1:20" ht="28.9" x14ac:dyDescent="0.3">
      <c r="D12" s="3" t="s">
        <v>19</v>
      </c>
      <c r="E12" s="2">
        <v>11</v>
      </c>
      <c r="G12" t="s">
        <v>25</v>
      </c>
      <c r="H12" s="2">
        <v>12</v>
      </c>
      <c r="J12" s="7" t="s">
        <v>25</v>
      </c>
      <c r="L12" s="13"/>
      <c r="M12" s="10">
        <v>6.5</v>
      </c>
    </row>
    <row r="13" spans="1:20" ht="14.45" x14ac:dyDescent="0.3">
      <c r="L13" s="13"/>
    </row>
    <row r="14" spans="1:20" x14ac:dyDescent="0.25">
      <c r="A14" t="s">
        <v>12</v>
      </c>
      <c r="B14">
        <v>30</v>
      </c>
      <c r="D14" s="3" t="s">
        <v>20</v>
      </c>
      <c r="E14" s="2">
        <v>20</v>
      </c>
      <c r="H14" t="s">
        <v>26</v>
      </c>
      <c r="J14" t="s">
        <v>69</v>
      </c>
      <c r="L14" s="13"/>
      <c r="N14" s="8">
        <v>30</v>
      </c>
    </row>
    <row r="15" spans="1:20" ht="14.45" x14ac:dyDescent="0.3">
      <c r="E15" s="2"/>
      <c r="L15" s="13"/>
    </row>
    <row r="16" spans="1:20" ht="14.45" x14ac:dyDescent="0.3">
      <c r="A16" t="s">
        <v>48</v>
      </c>
      <c r="E16" s="2"/>
      <c r="J16" s="14" t="s">
        <v>48</v>
      </c>
      <c r="K16" t="s">
        <v>47</v>
      </c>
      <c r="L16" s="13">
        <f>95/31</f>
        <v>3.064516129032258</v>
      </c>
    </row>
    <row r="17" spans="1:15" ht="14.45" x14ac:dyDescent="0.3">
      <c r="L17" s="13"/>
    </row>
    <row r="18" spans="1:15" ht="14.45" x14ac:dyDescent="0.3">
      <c r="B18" s="1">
        <f>SUM(B3:B17)</f>
        <v>185</v>
      </c>
      <c r="C18" s="1"/>
      <c r="D18" s="4"/>
      <c r="E18" s="1">
        <f>SUM(E3:E17)</f>
        <v>124</v>
      </c>
      <c r="H18" s="1">
        <f>SUM(H3:H17)</f>
        <v>53.6</v>
      </c>
      <c r="L18" s="13"/>
    </row>
    <row r="19" spans="1:15" ht="14.45" x14ac:dyDescent="0.3">
      <c r="L19" s="13"/>
    </row>
    <row r="20" spans="1:15" x14ac:dyDescent="0.25">
      <c r="A20" t="s">
        <v>6</v>
      </c>
      <c r="B20">
        <v>129</v>
      </c>
      <c r="C20" s="2" t="s">
        <v>10</v>
      </c>
      <c r="D20" s="3" t="s">
        <v>28</v>
      </c>
      <c r="L20" s="13"/>
    </row>
    <row r="21" spans="1:15" x14ac:dyDescent="0.25">
      <c r="A21" t="s">
        <v>7</v>
      </c>
      <c r="B21">
        <v>55</v>
      </c>
      <c r="C21" s="2" t="s">
        <v>9</v>
      </c>
      <c r="D21" s="3" t="s">
        <v>28</v>
      </c>
      <c r="G21" t="s">
        <v>44</v>
      </c>
      <c r="H21">
        <v>6.8</v>
      </c>
      <c r="J21" t="s">
        <v>35</v>
      </c>
      <c r="L21" s="13"/>
      <c r="M21" s="10">
        <v>19</v>
      </c>
    </row>
    <row r="22" spans="1:15" ht="14.45" x14ac:dyDescent="0.3">
      <c r="G22" t="s">
        <v>45</v>
      </c>
      <c r="H22">
        <v>4.5999999999999996</v>
      </c>
      <c r="J22" s="7" t="s">
        <v>52</v>
      </c>
      <c r="L22" s="13"/>
      <c r="M22" s="10">
        <v>3.6</v>
      </c>
    </row>
    <row r="23" spans="1:15" ht="14.45" x14ac:dyDescent="0.3">
      <c r="B23" s="1">
        <f>SUM(B18:B22)</f>
        <v>369</v>
      </c>
      <c r="C23" s="1"/>
      <c r="D23" s="4"/>
      <c r="J23" t="s">
        <v>39</v>
      </c>
      <c r="L23" s="13"/>
      <c r="N23" s="8">
        <v>8.2843137254902004</v>
      </c>
    </row>
    <row r="24" spans="1:15" ht="14.45" x14ac:dyDescent="0.3">
      <c r="D24" s="3" t="s">
        <v>27</v>
      </c>
      <c r="E24">
        <v>-15</v>
      </c>
      <c r="J24" s="7" t="s">
        <v>41</v>
      </c>
      <c r="L24" s="13"/>
      <c r="N24" s="8">
        <v>15.294117647058799</v>
      </c>
    </row>
    <row r="25" spans="1:15" ht="14.45" x14ac:dyDescent="0.3">
      <c r="J25" s="7" t="s">
        <v>42</v>
      </c>
      <c r="L25" s="13"/>
      <c r="N25" s="8">
        <v>8.9215686274509807</v>
      </c>
    </row>
    <row r="26" spans="1:15" ht="14.45" x14ac:dyDescent="0.3">
      <c r="J26" s="65" t="s">
        <v>56</v>
      </c>
      <c r="K26" s="66"/>
      <c r="L26" s="67"/>
      <c r="M26" s="68"/>
      <c r="N26" s="67"/>
      <c r="O26" s="67">
        <v>18.890767386091099</v>
      </c>
    </row>
    <row r="27" spans="1:15" ht="14.45" x14ac:dyDescent="0.3">
      <c r="J27" s="65" t="s">
        <v>51</v>
      </c>
      <c r="K27" s="66"/>
      <c r="L27" s="67"/>
      <c r="M27" s="68"/>
      <c r="N27" s="67"/>
      <c r="O27" s="67">
        <v>5.9592326139088696</v>
      </c>
    </row>
    <row r="28" spans="1:15" ht="14.45" x14ac:dyDescent="0.3">
      <c r="L28" s="13"/>
    </row>
    <row r="29" spans="1:15" ht="14.45" x14ac:dyDescent="0.3">
      <c r="A29" s="11"/>
      <c r="J29" t="s">
        <v>53</v>
      </c>
      <c r="L29" s="13"/>
      <c r="M29" s="10">
        <v>30</v>
      </c>
    </row>
    <row r="30" spans="1:15" ht="14.45" x14ac:dyDescent="0.3">
      <c r="L30" s="13"/>
    </row>
    <row r="31" spans="1:15" ht="14.45" x14ac:dyDescent="0.3">
      <c r="L31" s="13">
        <f>SUM(L3:L30)</f>
        <v>65.769354838709674</v>
      </c>
      <c r="M31" s="10">
        <f>SUM(M3:M30)</f>
        <v>66.599999999999994</v>
      </c>
      <c r="N31" s="8">
        <f>SUM(N3:N30)</f>
        <v>62.499999999999979</v>
      </c>
      <c r="O31" s="8">
        <f>SUM(O3:O30)</f>
        <v>24.849999999999969</v>
      </c>
    </row>
    <row r="32" spans="1:15" ht="14.45" x14ac:dyDescent="0.3">
      <c r="L32" s="9">
        <f>SUM(L31:O31)</f>
        <v>219.71935483870962</v>
      </c>
    </row>
    <row r="34" spans="10:18" ht="14.45" x14ac:dyDescent="0.3">
      <c r="J34" s="7" t="s">
        <v>58</v>
      </c>
    </row>
    <row r="36" spans="10:18" ht="14.45" x14ac:dyDescent="0.3">
      <c r="J36" s="7" t="s">
        <v>59</v>
      </c>
      <c r="P36" s="8">
        <v>4.9000000000000004</v>
      </c>
    </row>
    <row r="37" spans="10:18" ht="14.45" x14ac:dyDescent="0.3">
      <c r="J37" s="7" t="s">
        <v>60</v>
      </c>
      <c r="O37" s="12"/>
      <c r="P37" s="8">
        <v>3.5</v>
      </c>
    </row>
    <row r="38" spans="10:18" ht="14.45" x14ac:dyDescent="0.3">
      <c r="J38" s="16" t="s">
        <v>61</v>
      </c>
      <c r="K38" s="17"/>
      <c r="L38" s="18"/>
      <c r="M38" s="19"/>
      <c r="N38" s="18"/>
      <c r="O38" s="18"/>
      <c r="P38" s="18"/>
      <c r="Q38" s="18">
        <v>13.99</v>
      </c>
    </row>
    <row r="39" spans="10:18" ht="14.45" x14ac:dyDescent="0.3">
      <c r="J39" s="16" t="s">
        <v>62</v>
      </c>
      <c r="K39" s="17"/>
      <c r="L39" s="18"/>
      <c r="M39" s="19"/>
      <c r="N39" s="18"/>
      <c r="O39" s="18"/>
      <c r="P39" s="18"/>
      <c r="Q39" s="18">
        <v>5.6</v>
      </c>
    </row>
    <row r="40" spans="10:18" ht="14.45" x14ac:dyDescent="0.3">
      <c r="J40" s="16" t="s">
        <v>63</v>
      </c>
      <c r="K40" s="17"/>
      <c r="L40" s="18"/>
      <c r="M40" s="19"/>
      <c r="N40" s="18"/>
      <c r="O40" s="18"/>
      <c r="P40" s="18"/>
      <c r="Q40" s="18">
        <v>15.2</v>
      </c>
    </row>
    <row r="41" spans="10:18" ht="14.45" x14ac:dyDescent="0.3">
      <c r="J41" s="7" t="s">
        <v>64</v>
      </c>
      <c r="P41" s="8">
        <v>6.9</v>
      </c>
    </row>
    <row r="42" spans="10:18" ht="14.45" x14ac:dyDescent="0.3">
      <c r="J42" s="7" t="s">
        <v>65</v>
      </c>
      <c r="P42" s="8">
        <v>10.9</v>
      </c>
    </row>
    <row r="43" spans="10:18" ht="14.45" x14ac:dyDescent="0.3">
      <c r="J43" s="16" t="s">
        <v>66</v>
      </c>
      <c r="K43" s="17"/>
      <c r="L43" s="18"/>
      <c r="M43" s="19"/>
      <c r="N43" s="18"/>
      <c r="O43" s="18"/>
      <c r="P43" s="18"/>
      <c r="Q43" s="18">
        <v>3.9</v>
      </c>
    </row>
    <row r="44" spans="10:18" ht="14.45" x14ac:dyDescent="0.3">
      <c r="J44" s="16" t="s">
        <v>67</v>
      </c>
      <c r="K44" s="17"/>
      <c r="L44" s="18"/>
      <c r="M44" s="19"/>
      <c r="N44" s="18"/>
      <c r="O44" s="18"/>
      <c r="P44" s="18"/>
      <c r="Q44" s="18">
        <v>13.9</v>
      </c>
    </row>
    <row r="45" spans="10:18" ht="14.45" x14ac:dyDescent="0.3">
      <c r="J45" s="16" t="s">
        <v>68</v>
      </c>
      <c r="K45" s="17"/>
      <c r="L45" s="18"/>
      <c r="M45" s="19"/>
      <c r="N45" s="18"/>
      <c r="O45" s="18"/>
      <c r="P45" s="18"/>
      <c r="Q45" s="18">
        <v>5</v>
      </c>
    </row>
    <row r="47" spans="10:18" ht="14.45" x14ac:dyDescent="0.3">
      <c r="J47" s="7" t="s">
        <v>125</v>
      </c>
      <c r="R47">
        <v>3.22</v>
      </c>
    </row>
    <row r="48" spans="10:18" ht="14.45" x14ac:dyDescent="0.3">
      <c r="J48" s="7" t="s">
        <v>132</v>
      </c>
      <c r="R48">
        <v>9.66</v>
      </c>
    </row>
    <row r="49" spans="10:18" ht="14.45" x14ac:dyDescent="0.3">
      <c r="J49" s="7" t="s">
        <v>126</v>
      </c>
      <c r="R49">
        <v>1.48</v>
      </c>
    </row>
    <row r="50" spans="10:18" ht="14.45" x14ac:dyDescent="0.3">
      <c r="J50" s="7" t="s">
        <v>127</v>
      </c>
      <c r="R50">
        <v>2.97</v>
      </c>
    </row>
    <row r="51" spans="10:18" ht="14.45" x14ac:dyDescent="0.3">
      <c r="J51" s="7" t="s">
        <v>137</v>
      </c>
      <c r="R51">
        <v>5.96</v>
      </c>
    </row>
    <row r="52" spans="10:18" ht="14.45" x14ac:dyDescent="0.3">
      <c r="J52" s="7" t="s">
        <v>129</v>
      </c>
      <c r="R52">
        <v>1.89</v>
      </c>
    </row>
    <row r="53" spans="10:18" ht="14.45" x14ac:dyDescent="0.3">
      <c r="J53" s="7" t="s">
        <v>130</v>
      </c>
      <c r="R53">
        <v>3.8</v>
      </c>
    </row>
    <row r="54" spans="10:18" ht="14.45" x14ac:dyDescent="0.3">
      <c r="J54" s="60" t="s">
        <v>131</v>
      </c>
      <c r="K54" s="61"/>
      <c r="L54" s="62"/>
      <c r="M54" s="63"/>
      <c r="N54" s="62"/>
      <c r="O54" s="62"/>
      <c r="P54" s="62"/>
      <c r="Q54" s="61"/>
      <c r="R54" s="61">
        <v>7.98</v>
      </c>
    </row>
    <row r="55" spans="10:18" ht="14.45" x14ac:dyDescent="0.3">
      <c r="J55" s="7" t="s">
        <v>141</v>
      </c>
      <c r="R55">
        <v>6.9</v>
      </c>
    </row>
    <row r="56" spans="10:18" ht="14.45" x14ac:dyDescent="0.3">
      <c r="J56" s="7" t="s">
        <v>44</v>
      </c>
      <c r="R56">
        <v>3.56</v>
      </c>
    </row>
    <row r="57" spans="10:18" ht="14.45" x14ac:dyDescent="0.3">
      <c r="J57" s="7" t="s">
        <v>139</v>
      </c>
      <c r="R57">
        <v>2.38</v>
      </c>
    </row>
    <row r="58" spans="10:18" ht="14.45" x14ac:dyDescent="0.3">
      <c r="J58" s="7" t="s">
        <v>140</v>
      </c>
      <c r="R58">
        <v>3.98</v>
      </c>
    </row>
    <row r="59" spans="10:18" ht="14.45" x14ac:dyDescent="0.3">
      <c r="J59" s="7" t="s">
        <v>128</v>
      </c>
      <c r="R59">
        <v>2.67</v>
      </c>
    </row>
    <row r="60" spans="10:18" ht="14.45" x14ac:dyDescent="0.3">
      <c r="J60" s="7" t="s">
        <v>133</v>
      </c>
      <c r="R60">
        <v>2.98</v>
      </c>
    </row>
    <row r="61" spans="10:18" ht="14.45" x14ac:dyDescent="0.3">
      <c r="J61" s="7" t="s">
        <v>124</v>
      </c>
      <c r="R61">
        <v>5.2</v>
      </c>
    </row>
    <row r="62" spans="10:18" ht="14.45" x14ac:dyDescent="0.3">
      <c r="J62" s="7" t="s">
        <v>134</v>
      </c>
      <c r="R62">
        <v>4.99</v>
      </c>
    </row>
    <row r="63" spans="10:18" ht="14.45" x14ac:dyDescent="0.3">
      <c r="J63" s="7" t="s">
        <v>135</v>
      </c>
      <c r="R63">
        <v>1.9</v>
      </c>
    </row>
    <row r="64" spans="10:18" ht="14.45" x14ac:dyDescent="0.3">
      <c r="J64" s="7" t="s">
        <v>136</v>
      </c>
      <c r="R64">
        <v>1.9</v>
      </c>
    </row>
    <row r="65" spans="10:21" ht="14.45" x14ac:dyDescent="0.3">
      <c r="J65" s="7" t="s">
        <v>138</v>
      </c>
      <c r="R65">
        <v>1.9</v>
      </c>
    </row>
    <row r="68" spans="10:21" ht="14.45" x14ac:dyDescent="0.3">
      <c r="J68" s="65" t="s">
        <v>149</v>
      </c>
      <c r="K68" s="66"/>
      <c r="L68" s="67"/>
      <c r="M68" s="68"/>
      <c r="N68" s="67"/>
      <c r="O68" s="67"/>
      <c r="P68" s="67"/>
      <c r="Q68" s="66"/>
      <c r="R68" s="66"/>
      <c r="S68" s="66">
        <v>4.5</v>
      </c>
      <c r="T68" s="66"/>
      <c r="U68" s="66"/>
    </row>
    <row r="69" spans="10:21" ht="14.45" x14ac:dyDescent="0.3">
      <c r="J69" s="65" t="s">
        <v>160</v>
      </c>
      <c r="K69" s="66"/>
      <c r="L69" s="67"/>
      <c r="M69" s="68"/>
      <c r="N69" s="67"/>
      <c r="O69" s="67"/>
      <c r="P69" s="67"/>
      <c r="Q69" s="66"/>
      <c r="R69" s="66"/>
      <c r="S69" s="66">
        <v>3.1</v>
      </c>
      <c r="T69" s="66"/>
      <c r="U69" s="66"/>
    </row>
    <row r="70" spans="10:21" ht="14.45" x14ac:dyDescent="0.3">
      <c r="J70" s="65" t="s">
        <v>161</v>
      </c>
      <c r="K70" s="66"/>
      <c r="L70" s="67"/>
      <c r="M70" s="68"/>
      <c r="N70" s="67"/>
      <c r="O70" s="67"/>
      <c r="P70" s="67"/>
      <c r="Q70" s="66"/>
      <c r="R70" s="66"/>
      <c r="S70" s="66">
        <v>3.1</v>
      </c>
      <c r="T70" s="66"/>
      <c r="U70" s="66"/>
    </row>
    <row r="71" spans="10:21" ht="14.45" x14ac:dyDescent="0.3">
      <c r="J71" s="65" t="s">
        <v>162</v>
      </c>
      <c r="K71" s="66"/>
      <c r="L71" s="67"/>
      <c r="M71" s="68"/>
      <c r="N71" s="67"/>
      <c r="O71" s="67"/>
      <c r="P71" s="67"/>
      <c r="Q71" s="66"/>
      <c r="R71" s="66"/>
      <c r="S71" s="66">
        <v>3.9</v>
      </c>
      <c r="T71" s="66"/>
      <c r="U71" s="66"/>
    </row>
    <row r="72" spans="10:21" ht="14.45" x14ac:dyDescent="0.3">
      <c r="J72" s="65"/>
      <c r="K72" s="66"/>
      <c r="L72" s="67"/>
      <c r="M72" s="68"/>
      <c r="N72" s="67"/>
      <c r="O72" s="67"/>
      <c r="P72" s="67"/>
      <c r="Q72" s="66"/>
      <c r="R72" s="66"/>
      <c r="S72" s="66"/>
      <c r="T72" s="66"/>
      <c r="U72" s="66"/>
    </row>
    <row r="73" spans="10:21" ht="14.45" x14ac:dyDescent="0.3">
      <c r="J73" s="65"/>
      <c r="K73" s="66"/>
      <c r="L73" s="67"/>
      <c r="M73" s="68"/>
      <c r="N73" s="67"/>
      <c r="O73" s="67"/>
      <c r="P73" s="67"/>
      <c r="Q73" s="66"/>
      <c r="R73" s="66"/>
      <c r="S73" s="66"/>
      <c r="T73" s="66"/>
      <c r="U73" s="66"/>
    </row>
    <row r="74" spans="10:21" ht="14.45" x14ac:dyDescent="0.3">
      <c r="J74" s="65" t="s">
        <v>150</v>
      </c>
      <c r="K74" s="66"/>
      <c r="L74" s="67"/>
      <c r="M74" s="68"/>
      <c r="N74" s="67"/>
      <c r="O74" s="67"/>
      <c r="P74" s="67"/>
      <c r="Q74" s="66"/>
      <c r="R74" s="66"/>
      <c r="S74" s="66"/>
      <c r="T74" s="66">
        <v>3.2</v>
      </c>
      <c r="U74" s="66"/>
    </row>
    <row r="75" spans="10:21" ht="14.45" x14ac:dyDescent="0.3">
      <c r="J75" s="65" t="s">
        <v>151</v>
      </c>
      <c r="K75" s="66"/>
      <c r="L75" s="67"/>
      <c r="M75" s="68"/>
      <c r="N75" s="67"/>
      <c r="O75" s="67"/>
      <c r="P75" s="67"/>
      <c r="Q75" s="66"/>
      <c r="R75" s="66"/>
      <c r="S75" s="66"/>
      <c r="T75" s="66">
        <v>2.5</v>
      </c>
      <c r="U75" s="66"/>
    </row>
    <row r="76" spans="10:21" ht="14.45" x14ac:dyDescent="0.3">
      <c r="J76" s="65" t="s">
        <v>152</v>
      </c>
      <c r="K76" s="66"/>
      <c r="L76" s="67"/>
      <c r="M76" s="68"/>
      <c r="N76" s="67"/>
      <c r="O76" s="67"/>
      <c r="P76" s="67"/>
      <c r="Q76" s="66"/>
      <c r="R76" s="66"/>
      <c r="S76" s="66"/>
      <c r="T76" s="66">
        <v>3.74</v>
      </c>
      <c r="U76" s="66"/>
    </row>
    <row r="77" spans="10:21" ht="14.45" x14ac:dyDescent="0.3">
      <c r="J77" s="65" t="s">
        <v>153</v>
      </c>
      <c r="K77" s="66"/>
      <c r="L77" s="67"/>
      <c r="M77" s="68"/>
      <c r="N77" s="67"/>
      <c r="O77" s="67"/>
      <c r="P77" s="67"/>
      <c r="Q77" s="66"/>
      <c r="R77" s="66"/>
      <c r="S77" s="66"/>
      <c r="T77" s="66">
        <v>4.12</v>
      </c>
      <c r="U77" s="66"/>
    </row>
    <row r="78" spans="10:21" ht="14.45" x14ac:dyDescent="0.3">
      <c r="J78" s="65" t="s">
        <v>154</v>
      </c>
      <c r="K78" s="66"/>
      <c r="L78" s="67"/>
      <c r="M78" s="68"/>
      <c r="N78" s="67"/>
      <c r="O78" s="67"/>
      <c r="P78" s="67"/>
      <c r="Q78" s="66"/>
      <c r="R78" s="66"/>
      <c r="S78" s="66"/>
      <c r="T78" s="66">
        <v>3.8</v>
      </c>
      <c r="U78" s="66"/>
    </row>
    <row r="79" spans="10:21" ht="14.45" x14ac:dyDescent="0.3">
      <c r="J79" s="65" t="s">
        <v>156</v>
      </c>
      <c r="K79" s="66"/>
      <c r="L79" s="67"/>
      <c r="M79" s="68"/>
      <c r="N79" s="67"/>
      <c r="O79" s="67"/>
      <c r="P79" s="67"/>
      <c r="Q79" s="66"/>
      <c r="R79" s="66"/>
      <c r="S79" s="66"/>
      <c r="T79" s="66">
        <v>5.33</v>
      </c>
      <c r="U79" s="66"/>
    </row>
    <row r="80" spans="10:21" ht="14.45" x14ac:dyDescent="0.3">
      <c r="J80" s="65" t="s">
        <v>155</v>
      </c>
      <c r="K80" s="66"/>
      <c r="L80" s="67"/>
      <c r="M80" s="68"/>
      <c r="N80" s="67"/>
      <c r="O80" s="67"/>
      <c r="P80" s="67"/>
      <c r="Q80" s="66"/>
      <c r="R80" s="66"/>
      <c r="S80" s="66"/>
      <c r="T80" s="66">
        <v>8.56</v>
      </c>
      <c r="U80" s="66"/>
    </row>
    <row r="81" spans="10:21" ht="14.45" x14ac:dyDescent="0.3">
      <c r="J81" s="65" t="s">
        <v>157</v>
      </c>
      <c r="K81" s="66"/>
      <c r="L81" s="67"/>
      <c r="M81" s="68"/>
      <c r="N81" s="67"/>
      <c r="O81" s="67"/>
      <c r="P81" s="67"/>
      <c r="Q81" s="66"/>
      <c r="R81" s="66"/>
      <c r="S81" s="66"/>
      <c r="T81" s="66">
        <v>4.96</v>
      </c>
      <c r="U81" s="66"/>
    </row>
    <row r="82" spans="10:21" ht="14.45" x14ac:dyDescent="0.3">
      <c r="J82" s="65" t="s">
        <v>158</v>
      </c>
      <c r="K82" s="66"/>
      <c r="L82" s="67"/>
      <c r="M82" s="68"/>
      <c r="N82" s="67"/>
      <c r="O82" s="67"/>
      <c r="P82" s="67"/>
      <c r="Q82" s="66"/>
      <c r="R82" s="66"/>
      <c r="S82" s="66"/>
      <c r="T82" s="66">
        <v>17.3</v>
      </c>
      <c r="U82" s="66"/>
    </row>
    <row r="83" spans="10:21" ht="14.45" x14ac:dyDescent="0.3">
      <c r="J83" s="65" t="s">
        <v>159</v>
      </c>
      <c r="K83" s="66"/>
      <c r="L83" s="67"/>
      <c r="M83" s="68"/>
      <c r="N83" s="67"/>
      <c r="O83" s="67"/>
      <c r="P83" s="67"/>
      <c r="Q83" s="66"/>
      <c r="R83" s="66"/>
      <c r="S83" s="66"/>
      <c r="T83" s="66">
        <v>1.1000000000000001</v>
      </c>
      <c r="U83" s="66"/>
    </row>
  </sheetData>
  <hyperlinks>
    <hyperlink ref="C21" r:id="rId1"/>
    <hyperlink ref="C20" r:id="rId2"/>
    <hyperlink ref="D2" r:id="rId3"/>
    <hyperlink ref="E14" r:id="rId4" display="http://www.elechouse.com/elechouse/index.php?main_page=product_info&amp;cPath=152_158&amp;products_id=2203"/>
    <hyperlink ref="E10" r:id="rId5" display="http://www.elechouse.com/elechouse/index.php?main_page=product_info&amp;cPath=152_158&amp;products_id=450"/>
    <hyperlink ref="E11" r:id="rId6" display="http://www.elechouse.com/elechouse/index.php?main_page=product_info&amp;cPath=152_172&amp;products_id=296"/>
    <hyperlink ref="E4" r:id="rId7" display="http://www.elechouse.com/elechouse/index.php?main_page=product_info&amp;cPath=90_232&amp;products_id=2128"/>
    <hyperlink ref="E5" r:id="rId8" display="http://www.elechouse.com/elechouse/index.php?main_page=product_info&amp;cPath=74&amp;products_id=2198"/>
    <hyperlink ref="E9" r:id="rId9" display="http://www.elechouse.com/elechouse/index.php?main_page=product_info&amp;cPath=152_297&amp;products_id=2188"/>
    <hyperlink ref="E12" r:id="rId10" display="http://www.elechouse.com/elechouse/index.php?main_page=product_info&amp;cPath=152_172&amp;products_id=2159"/>
    <hyperlink ref="H10" r:id="rId11" display="http://dx.com/p/arduino-dht11-digital-temperature-humidity-sensor-138531"/>
    <hyperlink ref="H9" r:id="rId12" display="http://dx.com/p/148612"/>
    <hyperlink ref="H4" r:id="rId13" display="http://dx.com/p/ethernet-shield-with-wiznet-w5100-ethernet-chip-tf-slot-118061"/>
    <hyperlink ref="H5" r:id="rId14" display="http://dx.com/p/arduino-sensor-shield-v4-0-66849"/>
    <hyperlink ref="H12" r:id="rId15" display="http://dx.com/p/d108264-multifunction-digital-light-intensity-sensor-module-blue-151339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W88"/>
  <sheetViews>
    <sheetView topLeftCell="A60" zoomScale="90" zoomScaleNormal="90" workbookViewId="0">
      <selection activeCell="B84" sqref="B84"/>
    </sheetView>
  </sheetViews>
  <sheetFormatPr defaultRowHeight="15" x14ac:dyDescent="0.25"/>
  <cols>
    <col min="2" max="2" width="11.7109375" customWidth="1"/>
    <col min="8" max="8" width="13" customWidth="1"/>
    <col min="9" max="9" width="13.7109375" customWidth="1"/>
    <col min="12" max="12" width="15.85546875" customWidth="1"/>
  </cols>
  <sheetData>
    <row r="8" spans="4:7" ht="14.45" x14ac:dyDescent="0.3">
      <c r="D8" t="s">
        <v>82</v>
      </c>
      <c r="G8" t="s">
        <v>79</v>
      </c>
    </row>
    <row r="14" spans="4:7" ht="14.45" x14ac:dyDescent="0.3">
      <c r="D14" t="s">
        <v>81</v>
      </c>
      <c r="G14" t="s">
        <v>80</v>
      </c>
    </row>
    <row r="15" spans="4:7" ht="14.45" x14ac:dyDescent="0.3">
      <c r="E15" t="s">
        <v>83</v>
      </c>
    </row>
    <row r="23" spans="1:9" x14ac:dyDescent="0.25">
      <c r="F23" s="101" t="s">
        <v>292</v>
      </c>
      <c r="G23" s="69"/>
      <c r="H23" s="81"/>
    </row>
    <row r="24" spans="1:9" x14ac:dyDescent="0.25">
      <c r="A24" t="s">
        <v>188</v>
      </c>
      <c r="E24" s="61" t="s">
        <v>177</v>
      </c>
      <c r="F24" s="61" t="s">
        <v>177</v>
      </c>
      <c r="H24" s="110" t="s">
        <v>81</v>
      </c>
      <c r="I24" s="81" t="s">
        <v>75</v>
      </c>
    </row>
    <row r="25" spans="1:9" x14ac:dyDescent="0.25">
      <c r="E25" s="83" t="s">
        <v>170</v>
      </c>
      <c r="F25" s="75" t="s">
        <v>179</v>
      </c>
      <c r="H25" s="110" t="s">
        <v>82</v>
      </c>
    </row>
    <row r="26" spans="1:9" x14ac:dyDescent="0.25">
      <c r="E26" s="85" t="s">
        <v>189</v>
      </c>
      <c r="F26" t="s">
        <v>186</v>
      </c>
      <c r="H26" s="110" t="s">
        <v>80</v>
      </c>
      <c r="I26" s="81" t="s">
        <v>294</v>
      </c>
    </row>
    <row r="27" spans="1:9" x14ac:dyDescent="0.25">
      <c r="E27" s="74" t="s">
        <v>178</v>
      </c>
      <c r="F27" s="74" t="s">
        <v>178</v>
      </c>
      <c r="H27" s="110" t="s">
        <v>79</v>
      </c>
      <c r="I27" s="81" t="s">
        <v>293</v>
      </c>
    </row>
    <row r="28" spans="1:9" ht="14.45" x14ac:dyDescent="0.3">
      <c r="H28" s="110"/>
      <c r="I28" s="81"/>
    </row>
    <row r="29" spans="1:9" ht="14.45" x14ac:dyDescent="0.3">
      <c r="H29" s="110"/>
      <c r="I29" s="81"/>
    </row>
    <row r="30" spans="1:9" ht="22.5" x14ac:dyDescent="0.25">
      <c r="A30" s="119" t="s">
        <v>175</v>
      </c>
      <c r="B30" s="116" t="s">
        <v>309</v>
      </c>
      <c r="C30" s="116"/>
      <c r="D30" s="116" t="s">
        <v>309</v>
      </c>
      <c r="E30" s="69"/>
      <c r="H30" s="110"/>
      <c r="I30" s="81"/>
    </row>
    <row r="31" spans="1:9" x14ac:dyDescent="0.25">
      <c r="A31" s="110" t="s">
        <v>183</v>
      </c>
      <c r="B31" s="61" t="s">
        <v>177</v>
      </c>
      <c r="C31" s="61" t="s">
        <v>177</v>
      </c>
      <c r="E31" s="61" t="s">
        <v>177</v>
      </c>
      <c r="H31" s="110"/>
      <c r="I31" s="81"/>
    </row>
    <row r="32" spans="1:9" x14ac:dyDescent="0.25">
      <c r="A32" s="110" t="s">
        <v>182</v>
      </c>
      <c r="B32" s="74" t="s">
        <v>178</v>
      </c>
      <c r="C32" s="74" t="s">
        <v>178</v>
      </c>
      <c r="E32" s="74" t="s">
        <v>178</v>
      </c>
      <c r="H32" s="110"/>
      <c r="I32" s="81"/>
    </row>
    <row r="33" spans="1:23" x14ac:dyDescent="0.25">
      <c r="A33" s="110" t="s">
        <v>184</v>
      </c>
      <c r="B33" s="75" t="s">
        <v>179</v>
      </c>
      <c r="C33" s="75" t="s">
        <v>179</v>
      </c>
      <c r="E33" s="75" t="s">
        <v>179</v>
      </c>
      <c r="H33" s="110"/>
      <c r="I33" s="81"/>
    </row>
    <row r="34" spans="1:23" x14ac:dyDescent="0.25">
      <c r="A34" s="110" t="s">
        <v>181</v>
      </c>
      <c r="B34" s="76" t="s">
        <v>176</v>
      </c>
      <c r="C34" s="77" t="s">
        <v>180</v>
      </c>
      <c r="E34" s="76" t="s">
        <v>176</v>
      </c>
      <c r="H34" s="110"/>
      <c r="I34" s="81"/>
    </row>
    <row r="35" spans="1:23" ht="14.45" x14ac:dyDescent="0.3">
      <c r="H35" s="110"/>
      <c r="I35" s="81"/>
    </row>
    <row r="36" spans="1:23" ht="14.45" x14ac:dyDescent="0.3">
      <c r="H36" s="110"/>
      <c r="I36" s="81"/>
      <c r="W36" s="69" t="s">
        <v>90</v>
      </c>
    </row>
    <row r="37" spans="1:23" x14ac:dyDescent="0.25">
      <c r="A37" t="s">
        <v>185</v>
      </c>
      <c r="E37" s="61" t="s">
        <v>177</v>
      </c>
      <c r="F37" s="61" t="s">
        <v>177</v>
      </c>
      <c r="H37" s="110" t="s">
        <v>75</v>
      </c>
      <c r="I37" s="81"/>
    </row>
    <row r="38" spans="1:23" x14ac:dyDescent="0.25">
      <c r="E38" s="75" t="s">
        <v>179</v>
      </c>
      <c r="F38" s="66" t="s">
        <v>171</v>
      </c>
      <c r="H38" s="110" t="s">
        <v>90</v>
      </c>
      <c r="I38" s="81" t="s">
        <v>294</v>
      </c>
    </row>
    <row r="39" spans="1:23" x14ac:dyDescent="0.25">
      <c r="E39" s="74" t="s">
        <v>178</v>
      </c>
      <c r="F39" s="74" t="s">
        <v>178</v>
      </c>
      <c r="H39" s="110" t="s">
        <v>92</v>
      </c>
      <c r="I39" s="81" t="s">
        <v>293</v>
      </c>
      <c r="W39" s="69" t="s">
        <v>295</v>
      </c>
    </row>
    <row r="40" spans="1:23" x14ac:dyDescent="0.25">
      <c r="E40" s="80" t="s">
        <v>186</v>
      </c>
      <c r="F40" s="79" t="s">
        <v>180</v>
      </c>
      <c r="H40" s="110" t="s">
        <v>187</v>
      </c>
      <c r="I40" s="81"/>
    </row>
    <row r="41" spans="1:23" ht="14.45" x14ac:dyDescent="0.3">
      <c r="H41" s="110"/>
      <c r="I41" s="81"/>
    </row>
    <row r="42" spans="1:23" ht="14.45" x14ac:dyDescent="0.3">
      <c r="H42" s="110"/>
      <c r="I42" s="81"/>
    </row>
    <row r="43" spans="1:23" ht="14.45" x14ac:dyDescent="0.3">
      <c r="H43" s="110"/>
      <c r="I43" s="81"/>
    </row>
    <row r="44" spans="1:23" x14ac:dyDescent="0.25">
      <c r="A44" t="s">
        <v>48</v>
      </c>
      <c r="E44" s="83" t="s">
        <v>193</v>
      </c>
      <c r="F44" t="s">
        <v>290</v>
      </c>
      <c r="H44" s="110" t="s">
        <v>195</v>
      </c>
      <c r="I44" s="110" t="s">
        <v>207</v>
      </c>
    </row>
    <row r="45" spans="1:23" x14ac:dyDescent="0.25">
      <c r="E45" s="76" t="s">
        <v>176</v>
      </c>
      <c r="F45" t="s">
        <v>290</v>
      </c>
      <c r="H45" s="110" t="s">
        <v>194</v>
      </c>
      <c r="I45" s="110" t="s">
        <v>206</v>
      </c>
    </row>
    <row r="46" spans="1:23" x14ac:dyDescent="0.25">
      <c r="E46" s="78" t="s">
        <v>180</v>
      </c>
      <c r="F46" t="s">
        <v>290</v>
      </c>
      <c r="H46" s="110" t="s">
        <v>187</v>
      </c>
      <c r="I46" s="110"/>
    </row>
    <row r="50" spans="1:12" ht="14.45" x14ac:dyDescent="0.3">
      <c r="A50" t="s">
        <v>220</v>
      </c>
    </row>
    <row r="51" spans="1:12" x14ac:dyDescent="0.25">
      <c r="A51" t="s">
        <v>208</v>
      </c>
      <c r="B51" s="61" t="s">
        <v>177</v>
      </c>
      <c r="C51" t="s">
        <v>208</v>
      </c>
      <c r="D51" t="s">
        <v>208</v>
      </c>
      <c r="E51" s="66" t="s">
        <v>171</v>
      </c>
      <c r="F51" s="61" t="s">
        <v>177</v>
      </c>
      <c r="H51" s="110" t="s">
        <v>75</v>
      </c>
    </row>
    <row r="52" spans="1:12" x14ac:dyDescent="0.25">
      <c r="A52" t="s">
        <v>209</v>
      </c>
      <c r="B52" t="s">
        <v>186</v>
      </c>
      <c r="C52" t="s">
        <v>209</v>
      </c>
      <c r="D52" t="s">
        <v>209</v>
      </c>
      <c r="E52" s="86" t="s">
        <v>221</v>
      </c>
      <c r="F52" s="75" t="s">
        <v>179</v>
      </c>
      <c r="H52" s="110" t="s">
        <v>187</v>
      </c>
    </row>
    <row r="53" spans="1:12" x14ac:dyDescent="0.25">
      <c r="D53" t="s">
        <v>222</v>
      </c>
      <c r="E53" s="76" t="s">
        <v>176</v>
      </c>
      <c r="F53" s="72" t="s">
        <v>204</v>
      </c>
      <c r="H53" s="110" t="s">
        <v>299</v>
      </c>
    </row>
    <row r="54" spans="1:12" x14ac:dyDescent="0.25">
      <c r="D54" t="s">
        <v>223</v>
      </c>
      <c r="E54" s="74" t="s">
        <v>178</v>
      </c>
      <c r="F54" s="74" t="s">
        <v>178</v>
      </c>
      <c r="H54" s="110" t="s">
        <v>224</v>
      </c>
    </row>
    <row r="55" spans="1:12" ht="30" x14ac:dyDescent="0.25">
      <c r="A55" s="118" t="s">
        <v>308</v>
      </c>
      <c r="D55" s="116" t="s">
        <v>297</v>
      </c>
      <c r="E55" s="69"/>
    </row>
    <row r="56" spans="1:12" ht="15" customHeight="1" x14ac:dyDescent="0.25">
      <c r="A56" s="96"/>
      <c r="B56" s="115" t="s">
        <v>248</v>
      </c>
      <c r="C56" s="115" t="s">
        <v>307</v>
      </c>
      <c r="D56" s="117" t="s">
        <v>249</v>
      </c>
      <c r="E56" s="107" t="s">
        <v>250</v>
      </c>
    </row>
    <row r="57" spans="1:12" ht="15" customHeight="1" x14ac:dyDescent="0.25">
      <c r="A57" s="6" t="s">
        <v>236</v>
      </c>
      <c r="B57" t="s">
        <v>240</v>
      </c>
      <c r="C57" s="83" t="s">
        <v>242</v>
      </c>
      <c r="D57" s="72" t="s">
        <v>204</v>
      </c>
      <c r="E57" s="74" t="s">
        <v>232</v>
      </c>
      <c r="F57" s="108"/>
      <c r="G57" s="106" t="s">
        <v>287</v>
      </c>
      <c r="K57" s="73"/>
      <c r="L57" s="84"/>
    </row>
    <row r="58" spans="1:12" ht="15" customHeight="1" x14ac:dyDescent="0.25">
      <c r="A58" s="6" t="s">
        <v>237</v>
      </c>
      <c r="C58" t="s">
        <v>239</v>
      </c>
      <c r="D58" s="72"/>
      <c r="E58" s="74"/>
      <c r="F58" s="108"/>
      <c r="G58" s="106"/>
      <c r="K58" s="73"/>
      <c r="L58" s="84"/>
    </row>
    <row r="59" spans="1:12" ht="15" customHeight="1" x14ac:dyDescent="0.25">
      <c r="A59" s="6" t="s">
        <v>184</v>
      </c>
      <c r="B59" s="111" t="s">
        <v>241</v>
      </c>
      <c r="C59" s="74" t="s">
        <v>232</v>
      </c>
      <c r="D59" s="73" t="s">
        <v>172</v>
      </c>
      <c r="E59" s="72" t="s">
        <v>204</v>
      </c>
      <c r="F59" s="108"/>
      <c r="H59" s="94"/>
      <c r="J59" s="82"/>
      <c r="K59" s="100"/>
      <c r="L59" s="84"/>
    </row>
    <row r="60" spans="1:12" x14ac:dyDescent="0.25">
      <c r="A60" s="6" t="s">
        <v>194</v>
      </c>
      <c r="B60" t="s">
        <v>239</v>
      </c>
      <c r="C60" s="105" t="s">
        <v>238</v>
      </c>
      <c r="D60" s="71" t="s">
        <v>205</v>
      </c>
      <c r="E60" s="71" t="s">
        <v>205</v>
      </c>
      <c r="F60" s="108"/>
      <c r="G60" s="74" t="s">
        <v>232</v>
      </c>
    </row>
    <row r="61" spans="1:12" x14ac:dyDescent="0.25">
      <c r="A61" s="6"/>
      <c r="C61" s="105"/>
      <c r="G61" s="93" t="s">
        <v>235</v>
      </c>
      <c r="H61" s="110"/>
      <c r="J61" s="81"/>
    </row>
    <row r="62" spans="1:12" x14ac:dyDescent="0.25">
      <c r="G62" s="86" t="s">
        <v>234</v>
      </c>
      <c r="H62" s="110"/>
      <c r="J62" s="81"/>
    </row>
    <row r="63" spans="1:12" x14ac:dyDescent="0.25">
      <c r="A63" s="6" t="s">
        <v>230</v>
      </c>
      <c r="G63" s="66" t="s">
        <v>233</v>
      </c>
    </row>
    <row r="64" spans="1:12" s="57" customFormat="1" ht="33.75" x14ac:dyDescent="0.25">
      <c r="A64" s="96"/>
      <c r="B64" s="115" t="s">
        <v>248</v>
      </c>
      <c r="D64" s="115" t="s">
        <v>307</v>
      </c>
      <c r="G64" s="97"/>
      <c r="H64" s="97"/>
      <c r="I64" s="98"/>
      <c r="J64" s="109" t="s">
        <v>247</v>
      </c>
      <c r="L64" s="97"/>
    </row>
    <row r="65" spans="1:12" ht="15" customHeight="1" x14ac:dyDescent="0.25">
      <c r="A65" s="6" t="s">
        <v>194</v>
      </c>
      <c r="B65" t="s">
        <v>239</v>
      </c>
      <c r="D65" s="105" t="s">
        <v>238</v>
      </c>
      <c r="E65" s="105"/>
      <c r="F65" s="108"/>
      <c r="I65" s="74" t="s">
        <v>232</v>
      </c>
      <c r="J65" s="61" t="s">
        <v>246</v>
      </c>
      <c r="K65" s="84" t="s">
        <v>75</v>
      </c>
    </row>
    <row r="66" spans="1:12" x14ac:dyDescent="0.25">
      <c r="A66" s="6" t="s">
        <v>237</v>
      </c>
      <c r="D66" t="s">
        <v>239</v>
      </c>
    </row>
    <row r="67" spans="1:12" x14ac:dyDescent="0.25">
      <c r="A67" s="6" t="s">
        <v>184</v>
      </c>
      <c r="B67" s="111" t="s">
        <v>241</v>
      </c>
      <c r="D67" s="74" t="s">
        <v>232</v>
      </c>
      <c r="E67" s="74"/>
      <c r="F67" s="108"/>
      <c r="I67" s="94" t="s">
        <v>231</v>
      </c>
      <c r="J67" s="83" t="s">
        <v>242</v>
      </c>
      <c r="K67" s="84" t="s">
        <v>184</v>
      </c>
    </row>
    <row r="68" spans="1:12" x14ac:dyDescent="0.25">
      <c r="A68" s="6" t="s">
        <v>236</v>
      </c>
      <c r="B68" t="s">
        <v>240</v>
      </c>
      <c r="D68" s="83" t="s">
        <v>242</v>
      </c>
      <c r="E68" s="83"/>
      <c r="F68" s="108"/>
      <c r="G68" s="105" t="s">
        <v>238</v>
      </c>
      <c r="J68" s="74" t="s">
        <v>232</v>
      </c>
      <c r="K68" s="84" t="s">
        <v>251</v>
      </c>
    </row>
    <row r="69" spans="1:12" ht="14.45" x14ac:dyDescent="0.3">
      <c r="A69" s="6"/>
      <c r="F69" s="95"/>
      <c r="G69" s="94"/>
    </row>
    <row r="70" spans="1:12" ht="14.45" x14ac:dyDescent="0.3">
      <c r="A70" s="6"/>
    </row>
    <row r="71" spans="1:12" ht="14.45" x14ac:dyDescent="0.3">
      <c r="A71" s="6"/>
    </row>
    <row r="72" spans="1:12" ht="14.45" x14ac:dyDescent="0.3">
      <c r="A72" t="s">
        <v>288</v>
      </c>
    </row>
    <row r="74" spans="1:12" ht="14.45" x14ac:dyDescent="0.3">
      <c r="A74" t="s">
        <v>252</v>
      </c>
      <c r="B74" t="s">
        <v>257</v>
      </c>
      <c r="J74" s="110" t="s">
        <v>289</v>
      </c>
      <c r="K74" s="110"/>
    </row>
    <row r="75" spans="1:12" ht="14.45" x14ac:dyDescent="0.3">
      <c r="A75" t="s">
        <v>253</v>
      </c>
      <c r="B75" t="s">
        <v>258</v>
      </c>
      <c r="J75" s="110"/>
      <c r="K75" s="110"/>
    </row>
    <row r="76" spans="1:12" ht="14.45" x14ac:dyDescent="0.3">
      <c r="A76" t="s">
        <v>254</v>
      </c>
    </row>
    <row r="77" spans="1:12" x14ac:dyDescent="0.25">
      <c r="A77" t="s">
        <v>255</v>
      </c>
      <c r="B77" s="74" t="s">
        <v>259</v>
      </c>
      <c r="J77" t="s">
        <v>290</v>
      </c>
      <c r="L77" t="s">
        <v>174</v>
      </c>
    </row>
    <row r="78" spans="1:12" x14ac:dyDescent="0.25">
      <c r="A78" t="s">
        <v>256</v>
      </c>
      <c r="B78" s="83" t="s">
        <v>260</v>
      </c>
      <c r="J78" t="s">
        <v>290</v>
      </c>
      <c r="L78" s="69" t="s">
        <v>75</v>
      </c>
    </row>
    <row r="80" spans="1:12" x14ac:dyDescent="0.25">
      <c r="H80" t="s">
        <v>305</v>
      </c>
    </row>
    <row r="81" spans="1:7" x14ac:dyDescent="0.25">
      <c r="A81" t="s">
        <v>300</v>
      </c>
      <c r="D81" t="s">
        <v>304</v>
      </c>
      <c r="G81" t="s">
        <v>306</v>
      </c>
    </row>
    <row r="82" spans="1:7" x14ac:dyDescent="0.25">
      <c r="A82" t="s">
        <v>303</v>
      </c>
      <c r="B82" t="s">
        <v>231</v>
      </c>
      <c r="G82" t="s">
        <v>235</v>
      </c>
    </row>
    <row r="83" spans="1:7" x14ac:dyDescent="0.25">
      <c r="A83" t="s">
        <v>301</v>
      </c>
      <c r="B83" t="s">
        <v>238</v>
      </c>
      <c r="G83" t="s">
        <v>238</v>
      </c>
    </row>
    <row r="84" spans="1:7" x14ac:dyDescent="0.25">
      <c r="A84" t="s">
        <v>302</v>
      </c>
      <c r="B84" t="s">
        <v>239</v>
      </c>
      <c r="G84" t="s">
        <v>232</v>
      </c>
    </row>
    <row r="86" spans="1:7" ht="14.45" x14ac:dyDescent="0.3">
      <c r="A86" t="s">
        <v>310</v>
      </c>
    </row>
    <row r="87" spans="1:7" ht="14.45" x14ac:dyDescent="0.3">
      <c r="A87" t="s">
        <v>311</v>
      </c>
    </row>
    <row r="88" spans="1:7" ht="14.45" x14ac:dyDescent="0.3">
      <c r="A88" t="s">
        <v>209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8:W89"/>
  <sheetViews>
    <sheetView topLeftCell="A35" zoomScale="90" zoomScaleNormal="90" workbookViewId="0">
      <selection activeCell="L27" sqref="L27"/>
    </sheetView>
  </sheetViews>
  <sheetFormatPr defaultRowHeight="15" x14ac:dyDescent="0.25"/>
  <cols>
    <col min="2" max="2" width="11.7109375" customWidth="1"/>
    <col min="8" max="8" width="13" customWidth="1"/>
    <col min="9" max="9" width="13.7109375" customWidth="1"/>
    <col min="12" max="12" width="15.85546875" customWidth="1"/>
  </cols>
  <sheetData>
    <row r="8" spans="4:7" ht="14.45" x14ac:dyDescent="0.3">
      <c r="D8" t="s">
        <v>82</v>
      </c>
      <c r="G8" t="s">
        <v>79</v>
      </c>
    </row>
    <row r="14" spans="4:7" ht="14.45" x14ac:dyDescent="0.3">
      <c r="D14" t="s">
        <v>81</v>
      </c>
      <c r="G14" t="s">
        <v>80</v>
      </c>
    </row>
    <row r="15" spans="4:7" ht="14.45" x14ac:dyDescent="0.3">
      <c r="E15" t="s">
        <v>83</v>
      </c>
    </row>
    <row r="23" spans="1:9" x14ac:dyDescent="0.25">
      <c r="F23" s="101" t="s">
        <v>292</v>
      </c>
      <c r="G23" s="69"/>
      <c r="H23" s="81"/>
    </row>
    <row r="24" spans="1:9" x14ac:dyDescent="0.25">
      <c r="A24" s="1" t="s">
        <v>188</v>
      </c>
      <c r="E24" s="61" t="s">
        <v>177</v>
      </c>
      <c r="F24" s="61" t="s">
        <v>177</v>
      </c>
      <c r="H24" s="113" t="s">
        <v>81</v>
      </c>
      <c r="I24" s="81" t="s">
        <v>75</v>
      </c>
    </row>
    <row r="25" spans="1:9" x14ac:dyDescent="0.25">
      <c r="E25" s="83" t="s">
        <v>170</v>
      </c>
      <c r="F25" s="75" t="s">
        <v>179</v>
      </c>
      <c r="H25" s="113" t="s">
        <v>82</v>
      </c>
    </row>
    <row r="26" spans="1:9" x14ac:dyDescent="0.25">
      <c r="E26" s="85" t="s">
        <v>189</v>
      </c>
      <c r="F26" t="s">
        <v>186</v>
      </c>
      <c r="H26" s="113" t="s">
        <v>80</v>
      </c>
      <c r="I26" s="81" t="s">
        <v>294</v>
      </c>
    </row>
    <row r="27" spans="1:9" x14ac:dyDescent="0.25">
      <c r="E27" s="74" t="s">
        <v>178</v>
      </c>
      <c r="F27" s="74" t="s">
        <v>178</v>
      </c>
      <c r="H27" s="113" t="s">
        <v>79</v>
      </c>
      <c r="I27" s="81" t="s">
        <v>293</v>
      </c>
    </row>
    <row r="28" spans="1:9" ht="14.45" x14ac:dyDescent="0.3">
      <c r="H28" s="113"/>
      <c r="I28" s="81"/>
    </row>
    <row r="29" spans="1:9" ht="14.45" x14ac:dyDescent="0.3">
      <c r="H29" s="113"/>
      <c r="I29" s="81"/>
    </row>
    <row r="30" spans="1:9" ht="22.5" x14ac:dyDescent="0.25">
      <c r="A30" s="119" t="s">
        <v>175</v>
      </c>
      <c r="B30" s="116" t="s">
        <v>309</v>
      </c>
      <c r="C30" s="116"/>
      <c r="D30" s="116" t="s">
        <v>309</v>
      </c>
      <c r="E30" s="69"/>
      <c r="H30" s="113"/>
      <c r="I30" s="81"/>
    </row>
    <row r="31" spans="1:9" x14ac:dyDescent="0.25">
      <c r="A31" s="113" t="s">
        <v>183</v>
      </c>
      <c r="B31" s="61" t="s">
        <v>177</v>
      </c>
      <c r="C31" s="61" t="s">
        <v>177</v>
      </c>
      <c r="E31" s="61" t="s">
        <v>177</v>
      </c>
      <c r="H31" s="113"/>
      <c r="I31" s="81"/>
    </row>
    <row r="32" spans="1:9" x14ac:dyDescent="0.25">
      <c r="A32" s="113" t="s">
        <v>182</v>
      </c>
      <c r="B32" s="74" t="s">
        <v>178</v>
      </c>
      <c r="C32" s="74" t="s">
        <v>178</v>
      </c>
      <c r="E32" s="74" t="s">
        <v>178</v>
      </c>
      <c r="H32" s="113"/>
      <c r="I32" s="81"/>
    </row>
    <row r="33" spans="1:23" x14ac:dyDescent="0.25">
      <c r="A33" s="113" t="s">
        <v>184</v>
      </c>
      <c r="B33" s="75" t="s">
        <v>179</v>
      </c>
      <c r="C33" s="75" t="s">
        <v>179</v>
      </c>
      <c r="E33" s="75" t="s">
        <v>179</v>
      </c>
      <c r="H33" s="113"/>
      <c r="I33" s="81"/>
    </row>
    <row r="34" spans="1:23" x14ac:dyDescent="0.25">
      <c r="A34" s="113" t="s">
        <v>181</v>
      </c>
      <c r="B34" s="76" t="s">
        <v>176</v>
      </c>
      <c r="C34" s="77" t="s">
        <v>180</v>
      </c>
      <c r="E34" s="76" t="s">
        <v>176</v>
      </c>
      <c r="H34" s="113"/>
      <c r="I34" s="81"/>
    </row>
    <row r="35" spans="1:23" ht="14.45" x14ac:dyDescent="0.3">
      <c r="H35" s="113"/>
      <c r="I35" s="81"/>
    </row>
    <row r="36" spans="1:23" ht="14.45" x14ac:dyDescent="0.3">
      <c r="H36" s="113"/>
      <c r="I36" s="81"/>
      <c r="W36" s="69" t="s">
        <v>90</v>
      </c>
    </row>
    <row r="37" spans="1:23" x14ac:dyDescent="0.25">
      <c r="A37" s="1" t="s">
        <v>185</v>
      </c>
      <c r="E37" s="61" t="s">
        <v>177</v>
      </c>
      <c r="F37" s="61" t="s">
        <v>177</v>
      </c>
      <c r="H37" s="113" t="s">
        <v>75</v>
      </c>
      <c r="I37" s="81"/>
    </row>
    <row r="38" spans="1:23" x14ac:dyDescent="0.25">
      <c r="E38" s="75" t="s">
        <v>179</v>
      </c>
      <c r="F38" s="66" t="s">
        <v>171</v>
      </c>
      <c r="H38" s="113" t="s">
        <v>90</v>
      </c>
      <c r="I38" s="81" t="s">
        <v>294</v>
      </c>
    </row>
    <row r="39" spans="1:23" x14ac:dyDescent="0.25">
      <c r="E39" s="74" t="s">
        <v>178</v>
      </c>
      <c r="F39" s="74" t="s">
        <v>178</v>
      </c>
      <c r="H39" s="113" t="s">
        <v>92</v>
      </c>
      <c r="I39" s="81" t="s">
        <v>293</v>
      </c>
      <c r="W39" s="69" t="s">
        <v>295</v>
      </c>
    </row>
    <row r="40" spans="1:23" x14ac:dyDescent="0.25">
      <c r="E40" s="80" t="s">
        <v>186</v>
      </c>
      <c r="F40" s="79" t="s">
        <v>180</v>
      </c>
      <c r="H40" s="113" t="s">
        <v>187</v>
      </c>
      <c r="I40" s="81"/>
    </row>
    <row r="41" spans="1:23" ht="14.45" x14ac:dyDescent="0.3">
      <c r="H41" s="113"/>
      <c r="I41" s="81"/>
    </row>
    <row r="42" spans="1:23" ht="14.45" x14ac:dyDescent="0.3">
      <c r="H42" s="113"/>
      <c r="I42" s="81"/>
    </row>
    <row r="43" spans="1:23" ht="14.45" x14ac:dyDescent="0.3">
      <c r="H43" s="113"/>
      <c r="I43" s="81"/>
    </row>
    <row r="44" spans="1:23" x14ac:dyDescent="0.25">
      <c r="A44" s="1" t="s">
        <v>48</v>
      </c>
      <c r="E44" s="83" t="s">
        <v>193</v>
      </c>
      <c r="F44" t="s">
        <v>290</v>
      </c>
      <c r="H44" s="113" t="s">
        <v>195</v>
      </c>
      <c r="I44" s="113" t="s">
        <v>207</v>
      </c>
    </row>
    <row r="45" spans="1:23" x14ac:dyDescent="0.25">
      <c r="A45" t="s">
        <v>320</v>
      </c>
      <c r="E45" s="76" t="s">
        <v>176</v>
      </c>
      <c r="F45" t="s">
        <v>290</v>
      </c>
      <c r="H45" s="113" t="s">
        <v>194</v>
      </c>
      <c r="I45" s="113" t="s">
        <v>206</v>
      </c>
    </row>
    <row r="46" spans="1:23" x14ac:dyDescent="0.25">
      <c r="E46" s="78" t="s">
        <v>180</v>
      </c>
      <c r="F46" t="s">
        <v>290</v>
      </c>
      <c r="H46" s="113" t="s">
        <v>187</v>
      </c>
      <c r="I46" s="113"/>
    </row>
    <row r="50" spans="1:12" ht="14.45" x14ac:dyDescent="0.3">
      <c r="A50" s="1" t="s">
        <v>220</v>
      </c>
    </row>
    <row r="51" spans="1:12" x14ac:dyDescent="0.25">
      <c r="A51" t="s">
        <v>208</v>
      </c>
      <c r="B51" s="61" t="s">
        <v>177</v>
      </c>
      <c r="C51" t="s">
        <v>208</v>
      </c>
      <c r="D51" t="s">
        <v>208</v>
      </c>
      <c r="E51" s="66" t="s">
        <v>171</v>
      </c>
      <c r="F51" s="61" t="s">
        <v>177</v>
      </c>
      <c r="H51" s="113" t="s">
        <v>75</v>
      </c>
    </row>
    <row r="52" spans="1:12" x14ac:dyDescent="0.25">
      <c r="A52" t="s">
        <v>209</v>
      </c>
      <c r="B52" t="s">
        <v>186</v>
      </c>
      <c r="C52" t="s">
        <v>209</v>
      </c>
      <c r="D52" t="s">
        <v>209</v>
      </c>
      <c r="E52" s="86" t="s">
        <v>221</v>
      </c>
      <c r="F52" s="75" t="s">
        <v>179</v>
      </c>
      <c r="H52" s="113" t="s">
        <v>187</v>
      </c>
    </row>
    <row r="53" spans="1:12" x14ac:dyDescent="0.25">
      <c r="D53" t="s">
        <v>222</v>
      </c>
      <c r="E53" s="76" t="s">
        <v>176</v>
      </c>
      <c r="F53" s="72" t="s">
        <v>204</v>
      </c>
      <c r="H53" s="113" t="s">
        <v>299</v>
      </c>
    </row>
    <row r="54" spans="1:12" x14ac:dyDescent="0.25">
      <c r="D54" t="s">
        <v>223</v>
      </c>
      <c r="E54" s="74" t="s">
        <v>178</v>
      </c>
      <c r="F54" s="74" t="s">
        <v>178</v>
      </c>
      <c r="H54" s="113" t="s">
        <v>224</v>
      </c>
    </row>
    <row r="55" spans="1:12" ht="22.5" x14ac:dyDescent="0.25">
      <c r="A55" s="121" t="s">
        <v>173</v>
      </c>
      <c r="D55" s="116" t="s">
        <v>297</v>
      </c>
      <c r="E55" s="69"/>
    </row>
    <row r="56" spans="1:12" ht="15" customHeight="1" x14ac:dyDescent="0.25">
      <c r="A56" s="96"/>
      <c r="B56" s="115" t="s">
        <v>248</v>
      </c>
      <c r="C56" s="115" t="s">
        <v>307</v>
      </c>
      <c r="D56" s="117" t="s">
        <v>249</v>
      </c>
      <c r="E56" s="107" t="s">
        <v>250</v>
      </c>
    </row>
    <row r="57" spans="1:12" ht="15" customHeight="1" x14ac:dyDescent="0.25">
      <c r="A57" s="6" t="s">
        <v>236</v>
      </c>
      <c r="B57" t="s">
        <v>240</v>
      </c>
      <c r="C57" s="83" t="s">
        <v>242</v>
      </c>
      <c r="D57" s="72" t="s">
        <v>204</v>
      </c>
      <c r="E57" s="74" t="s">
        <v>232</v>
      </c>
      <c r="F57" s="108"/>
      <c r="G57" s="106" t="s">
        <v>287</v>
      </c>
      <c r="K57" s="73"/>
      <c r="L57" s="84"/>
    </row>
    <row r="58" spans="1:12" ht="15" customHeight="1" x14ac:dyDescent="0.25">
      <c r="A58" s="6" t="s">
        <v>237</v>
      </c>
      <c r="C58" t="s">
        <v>239</v>
      </c>
      <c r="D58" s="72"/>
      <c r="E58" s="74"/>
      <c r="F58" s="108"/>
      <c r="G58" s="106"/>
      <c r="K58" s="73"/>
      <c r="L58" s="84"/>
    </row>
    <row r="59" spans="1:12" ht="15" customHeight="1" x14ac:dyDescent="0.25">
      <c r="A59" s="6" t="s">
        <v>184</v>
      </c>
      <c r="B59" s="114" t="s">
        <v>241</v>
      </c>
      <c r="C59" s="74" t="s">
        <v>232</v>
      </c>
      <c r="D59" s="73" t="s">
        <v>172</v>
      </c>
      <c r="E59" s="72" t="s">
        <v>204</v>
      </c>
      <c r="F59" s="108"/>
      <c r="H59" s="94"/>
      <c r="J59" s="82"/>
      <c r="K59" s="100"/>
      <c r="L59" s="84"/>
    </row>
    <row r="60" spans="1:12" x14ac:dyDescent="0.25">
      <c r="A60" s="6" t="s">
        <v>194</v>
      </c>
      <c r="B60" t="s">
        <v>239</v>
      </c>
      <c r="C60" s="105" t="s">
        <v>238</v>
      </c>
      <c r="D60" s="71" t="s">
        <v>205</v>
      </c>
      <c r="E60" s="71" t="s">
        <v>205</v>
      </c>
      <c r="F60" s="108"/>
      <c r="G60" s="74" t="s">
        <v>232</v>
      </c>
    </row>
    <row r="61" spans="1:12" x14ac:dyDescent="0.25">
      <c r="A61" s="6"/>
      <c r="C61" s="105"/>
      <c r="G61" s="93" t="s">
        <v>235</v>
      </c>
      <c r="H61" s="113"/>
      <c r="J61" s="81"/>
    </row>
    <row r="62" spans="1:12" x14ac:dyDescent="0.25">
      <c r="G62" s="86" t="s">
        <v>234</v>
      </c>
      <c r="H62" s="113"/>
      <c r="J62" s="81"/>
    </row>
    <row r="63" spans="1:12" x14ac:dyDescent="0.25">
      <c r="A63" s="122" t="s">
        <v>317</v>
      </c>
      <c r="G63" s="66" t="s">
        <v>233</v>
      </c>
    </row>
    <row r="64" spans="1:12" s="57" customFormat="1" ht="22.5" x14ac:dyDescent="0.25">
      <c r="A64" s="96"/>
      <c r="B64" s="115" t="s">
        <v>248</v>
      </c>
      <c r="D64" s="115" t="s">
        <v>319</v>
      </c>
      <c r="G64" s="97"/>
      <c r="H64" s="97"/>
      <c r="I64" s="98"/>
      <c r="J64" s="109" t="s">
        <v>247</v>
      </c>
      <c r="L64" s="97"/>
    </row>
    <row r="65" spans="1:12" ht="15" customHeight="1" x14ac:dyDescent="0.25">
      <c r="A65" s="6" t="s">
        <v>194</v>
      </c>
      <c r="B65" t="s">
        <v>240</v>
      </c>
      <c r="D65" t="s">
        <v>239</v>
      </c>
      <c r="E65" s="105"/>
      <c r="F65" s="108"/>
      <c r="I65" s="74" t="s">
        <v>232</v>
      </c>
      <c r="J65" s="61" t="s">
        <v>246</v>
      </c>
      <c r="K65" s="84" t="s">
        <v>318</v>
      </c>
    </row>
    <row r="66" spans="1:12" x14ac:dyDescent="0.25">
      <c r="A66" s="6" t="s">
        <v>237</v>
      </c>
      <c r="D66" s="105" t="s">
        <v>238</v>
      </c>
    </row>
    <row r="67" spans="1:12" x14ac:dyDescent="0.25">
      <c r="A67" s="6" t="s">
        <v>184</v>
      </c>
      <c r="B67" s="114" t="s">
        <v>238</v>
      </c>
      <c r="D67" s="74" t="s">
        <v>232</v>
      </c>
      <c r="E67" s="74"/>
      <c r="F67" s="108"/>
      <c r="I67" s="94" t="s">
        <v>231</v>
      </c>
      <c r="J67" s="83" t="s">
        <v>242</v>
      </c>
      <c r="K67" s="84" t="s">
        <v>184</v>
      </c>
    </row>
    <row r="68" spans="1:12" x14ac:dyDescent="0.25">
      <c r="A68" s="6" t="s">
        <v>236</v>
      </c>
      <c r="B68" t="s">
        <v>239</v>
      </c>
      <c r="D68" s="83" t="s">
        <v>242</v>
      </c>
      <c r="E68" s="83"/>
      <c r="F68" s="108"/>
      <c r="G68" s="105" t="s">
        <v>238</v>
      </c>
      <c r="J68" s="74" t="s">
        <v>232</v>
      </c>
      <c r="K68" s="84" t="s">
        <v>251</v>
      </c>
    </row>
    <row r="69" spans="1:12" ht="14.45" x14ac:dyDescent="0.3">
      <c r="A69" s="6"/>
      <c r="F69" s="95"/>
      <c r="G69" s="94"/>
    </row>
    <row r="70" spans="1:12" ht="14.45" x14ac:dyDescent="0.3">
      <c r="A70" s="6"/>
    </row>
    <row r="71" spans="1:12" ht="14.45" x14ac:dyDescent="0.3">
      <c r="A71" s="6"/>
    </row>
    <row r="72" spans="1:12" ht="14.45" x14ac:dyDescent="0.3">
      <c r="A72" s="1" t="s">
        <v>288</v>
      </c>
    </row>
    <row r="74" spans="1:12" ht="14.45" x14ac:dyDescent="0.3">
      <c r="A74" t="s">
        <v>252</v>
      </c>
      <c r="B74" t="s">
        <v>257</v>
      </c>
      <c r="J74" s="113" t="s">
        <v>289</v>
      </c>
      <c r="K74" s="113"/>
    </row>
    <row r="75" spans="1:12" x14ac:dyDescent="0.25">
      <c r="A75" t="s">
        <v>253</v>
      </c>
      <c r="B75" t="s">
        <v>258</v>
      </c>
      <c r="J75" s="113"/>
      <c r="K75" s="113"/>
    </row>
    <row r="76" spans="1:12" x14ac:dyDescent="0.25">
      <c r="A76" t="s">
        <v>254</v>
      </c>
    </row>
    <row r="77" spans="1:12" x14ac:dyDescent="0.25">
      <c r="A77" t="s">
        <v>255</v>
      </c>
      <c r="B77" s="74" t="s">
        <v>259</v>
      </c>
      <c r="J77" t="s">
        <v>290</v>
      </c>
      <c r="L77" t="s">
        <v>174</v>
      </c>
    </row>
    <row r="78" spans="1:12" x14ac:dyDescent="0.25">
      <c r="A78" t="s">
        <v>256</v>
      </c>
      <c r="B78" s="83" t="s">
        <v>260</v>
      </c>
      <c r="J78" t="s">
        <v>290</v>
      </c>
      <c r="L78" s="69" t="s">
        <v>75</v>
      </c>
    </row>
    <row r="80" spans="1:12" x14ac:dyDescent="0.25">
      <c r="H80" t="s">
        <v>305</v>
      </c>
    </row>
    <row r="81" spans="1:11" x14ac:dyDescent="0.25">
      <c r="A81" s="1" t="s">
        <v>300</v>
      </c>
      <c r="D81" t="s">
        <v>304</v>
      </c>
      <c r="G81" t="s">
        <v>306</v>
      </c>
    </row>
    <row r="82" spans="1:11" x14ac:dyDescent="0.25">
      <c r="A82" t="s">
        <v>303</v>
      </c>
      <c r="B82" t="s">
        <v>231</v>
      </c>
      <c r="G82" t="s">
        <v>235</v>
      </c>
    </row>
    <row r="83" spans="1:11" x14ac:dyDescent="0.25">
      <c r="A83" t="s">
        <v>301</v>
      </c>
      <c r="B83" t="s">
        <v>238</v>
      </c>
      <c r="G83" t="s">
        <v>238</v>
      </c>
    </row>
    <row r="84" spans="1:11" x14ac:dyDescent="0.25">
      <c r="A84" t="s">
        <v>302</v>
      </c>
      <c r="C84" t="s">
        <v>312</v>
      </c>
      <c r="G84" t="s">
        <v>232</v>
      </c>
    </row>
    <row r="85" spans="1:11" x14ac:dyDescent="0.25">
      <c r="H85" t="s">
        <v>314</v>
      </c>
    </row>
    <row r="86" spans="1:11" x14ac:dyDescent="0.25">
      <c r="A86" t="s">
        <v>310</v>
      </c>
      <c r="B86" s="74" t="s">
        <v>232</v>
      </c>
      <c r="C86" t="s">
        <v>313</v>
      </c>
      <c r="G86" s="74" t="s">
        <v>232</v>
      </c>
      <c r="K86" t="s">
        <v>315</v>
      </c>
    </row>
    <row r="87" spans="1:11" x14ac:dyDescent="0.25">
      <c r="A87" t="s">
        <v>311</v>
      </c>
      <c r="G87" t="s">
        <v>242</v>
      </c>
    </row>
    <row r="88" spans="1:11" x14ac:dyDescent="0.25">
      <c r="A88" t="s">
        <v>209</v>
      </c>
      <c r="B88" s="105" t="s">
        <v>238</v>
      </c>
      <c r="G88" s="105" t="s">
        <v>238</v>
      </c>
      <c r="K88" t="s">
        <v>316</v>
      </c>
    </row>
    <row r="89" spans="1:11" x14ac:dyDescent="0.25">
      <c r="G89" s="120" t="s">
        <v>231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Q13"/>
  <sheetViews>
    <sheetView showGridLines="0" topLeftCell="A2" workbookViewId="0">
      <selection activeCell="K40" sqref="K40"/>
    </sheetView>
  </sheetViews>
  <sheetFormatPr defaultColWidth="9.140625" defaultRowHeight="15" x14ac:dyDescent="0.25"/>
  <cols>
    <col min="1" max="1" width="9.140625" style="23"/>
    <col min="2" max="2" width="1.28515625" style="23" customWidth="1"/>
    <col min="3" max="6" width="9.140625" style="23"/>
    <col min="7" max="7" width="11.42578125" style="23" customWidth="1"/>
    <col min="8" max="12" width="9.140625" style="23"/>
    <col min="13" max="13" width="8.42578125" style="23" customWidth="1"/>
    <col min="14" max="14" width="9.140625" style="23"/>
    <col min="15" max="15" width="9.7109375" style="23" customWidth="1"/>
    <col min="16" max="17" width="9.140625" style="23"/>
    <col min="18" max="18" width="1.28515625" style="23" customWidth="1"/>
    <col min="19" max="16384" width="9.140625" style="23"/>
  </cols>
  <sheetData>
    <row r="3" spans="3:17" thickBot="1" x14ac:dyDescent="0.35">
      <c r="G3" s="104"/>
      <c r="H3" s="21"/>
      <c r="I3" s="21"/>
      <c r="J3" s="21"/>
      <c r="K3" s="21"/>
      <c r="L3" s="21"/>
      <c r="M3" s="21"/>
    </row>
    <row r="4" spans="3:17" ht="14.45" x14ac:dyDescent="0.3">
      <c r="C4" s="43" t="s">
        <v>86</v>
      </c>
      <c r="D4" s="44" t="s">
        <v>87</v>
      </c>
      <c r="E4" s="44" t="s">
        <v>88</v>
      </c>
      <c r="F4" s="44" t="s">
        <v>89</v>
      </c>
      <c r="G4" s="32" t="s">
        <v>94</v>
      </c>
      <c r="H4" s="42" t="s">
        <v>95</v>
      </c>
      <c r="I4" s="21"/>
      <c r="J4" s="29" t="s">
        <v>96</v>
      </c>
      <c r="K4" s="24" t="s">
        <v>97</v>
      </c>
      <c r="L4" s="32" t="s">
        <v>93</v>
      </c>
      <c r="M4" s="32" t="s">
        <v>91</v>
      </c>
      <c r="N4" s="24" t="s">
        <v>98</v>
      </c>
      <c r="O4" s="24" t="s">
        <v>99</v>
      </c>
      <c r="P4" s="49" t="s">
        <v>100</v>
      </c>
      <c r="Q4" s="50" t="s">
        <v>101</v>
      </c>
    </row>
    <row r="5" spans="3:17" thickBot="1" x14ac:dyDescent="0.35">
      <c r="C5" s="45"/>
      <c r="D5" s="46"/>
      <c r="E5" s="47" t="s">
        <v>104</v>
      </c>
      <c r="F5" s="47" t="s">
        <v>104</v>
      </c>
      <c r="G5" s="27" t="s">
        <v>104</v>
      </c>
      <c r="H5" s="28"/>
      <c r="I5" s="104"/>
      <c r="J5" s="33"/>
      <c r="K5" s="27" t="s">
        <v>104</v>
      </c>
      <c r="L5" s="27" t="s">
        <v>104</v>
      </c>
      <c r="M5" s="27"/>
      <c r="N5" s="27" t="s">
        <v>104</v>
      </c>
      <c r="O5" s="27"/>
      <c r="P5" s="47"/>
      <c r="Q5" s="51"/>
    </row>
    <row r="6" spans="3:17" ht="28.9" x14ac:dyDescent="0.3">
      <c r="C6" s="48" t="s">
        <v>85</v>
      </c>
      <c r="D6" s="38"/>
      <c r="E6" s="38"/>
      <c r="F6" s="38"/>
      <c r="G6" s="35" t="s">
        <v>229</v>
      </c>
      <c r="H6" s="87" t="s">
        <v>225</v>
      </c>
      <c r="J6" s="112" t="s">
        <v>300</v>
      </c>
      <c r="K6" s="30"/>
      <c r="L6" s="99" t="s">
        <v>65</v>
      </c>
      <c r="M6" s="30"/>
      <c r="N6" s="90" t="s">
        <v>190</v>
      </c>
      <c r="O6" s="35" t="s">
        <v>286</v>
      </c>
      <c r="P6" s="52" t="s">
        <v>103</v>
      </c>
      <c r="Q6" s="53" t="s">
        <v>102</v>
      </c>
    </row>
    <row r="7" spans="3:17" ht="29.45" thickBot="1" x14ac:dyDescent="0.35">
      <c r="C7" s="45"/>
      <c r="D7" s="46"/>
      <c r="E7" s="46"/>
      <c r="F7" s="91" t="s">
        <v>112</v>
      </c>
      <c r="G7" s="26"/>
      <c r="H7" s="31"/>
      <c r="J7" s="25"/>
      <c r="K7" s="26"/>
      <c r="L7" s="26"/>
      <c r="M7" s="92" t="s">
        <v>111</v>
      </c>
      <c r="N7" s="26"/>
      <c r="O7" s="26"/>
      <c r="P7" s="46"/>
      <c r="Q7" s="54"/>
    </row>
    <row r="10" spans="3:17" thickBot="1" x14ac:dyDescent="0.35"/>
    <row r="11" spans="3:17" thickBot="1" x14ac:dyDescent="0.35">
      <c r="C11" s="36" t="s">
        <v>105</v>
      </c>
      <c r="D11" s="37" t="s">
        <v>106</v>
      </c>
      <c r="E11" s="37" t="s">
        <v>107</v>
      </c>
      <c r="F11" s="37" t="s">
        <v>108</v>
      </c>
      <c r="G11" s="55" t="s">
        <v>109</v>
      </c>
      <c r="H11" s="56" t="s">
        <v>110</v>
      </c>
    </row>
    <row r="12" spans="3:17" ht="31.5" customHeight="1" x14ac:dyDescent="0.3">
      <c r="C12" s="34"/>
      <c r="D12" s="30"/>
      <c r="E12" s="89" t="s">
        <v>226</v>
      </c>
      <c r="F12" s="89"/>
      <c r="G12" s="88" t="s">
        <v>113</v>
      </c>
      <c r="H12" s="39"/>
    </row>
    <row r="13" spans="3:17" ht="19.5" customHeight="1" thickBot="1" x14ac:dyDescent="0.35">
      <c r="C13" s="25"/>
      <c r="D13" s="26"/>
      <c r="E13" s="26"/>
      <c r="F13" s="26"/>
      <c r="G13" s="40" t="s">
        <v>90</v>
      </c>
      <c r="H13" s="41" t="s">
        <v>92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28" sqref="D28"/>
    </sheetView>
  </sheetViews>
  <sheetFormatPr defaultRowHeight="15" x14ac:dyDescent="0.25"/>
  <sheetData>
    <row r="3" spans="1:11" x14ac:dyDescent="0.3">
      <c r="A3" t="s">
        <v>116</v>
      </c>
      <c r="B3">
        <v>6.1120000000000001</v>
      </c>
    </row>
    <row r="4" spans="1:11" x14ac:dyDescent="0.3">
      <c r="A4" t="s">
        <v>117</v>
      </c>
      <c r="B4">
        <v>17.670000000000002</v>
      </c>
    </row>
    <row r="5" spans="1:11" x14ac:dyDescent="0.3">
      <c r="A5" t="s">
        <v>115</v>
      </c>
      <c r="B5">
        <v>243.5</v>
      </c>
    </row>
    <row r="6" spans="1:11" x14ac:dyDescent="0.3">
      <c r="A6" t="s">
        <v>118</v>
      </c>
      <c r="B6">
        <f>LN(B10/100)+$B$4*A11/($B$5+A11)</f>
        <v>-6.5522220797869659</v>
      </c>
    </row>
    <row r="7" spans="1:11" x14ac:dyDescent="0.3">
      <c r="A7" t="s">
        <v>114</v>
      </c>
      <c r="B7">
        <f>$B$5*B6/($B$4-B6)</f>
        <v>-65.867865927937117</v>
      </c>
    </row>
    <row r="9" spans="1:11" x14ac:dyDescent="0.3">
      <c r="A9" s="57" t="s">
        <v>120</v>
      </c>
    </row>
    <row r="10" spans="1:11" x14ac:dyDescent="0.3">
      <c r="A10" s="59" t="s">
        <v>119</v>
      </c>
      <c r="B10" s="58">
        <v>0.1</v>
      </c>
      <c r="C10" s="58">
        <v>0.2</v>
      </c>
      <c r="D10" s="58">
        <v>0.3</v>
      </c>
      <c r="E10" s="58">
        <v>0.39700000000000002</v>
      </c>
      <c r="F10" s="58">
        <v>0.5</v>
      </c>
      <c r="G10" s="58">
        <v>0.6</v>
      </c>
      <c r="H10" s="58">
        <v>0.7</v>
      </c>
      <c r="I10" s="58">
        <v>0.8</v>
      </c>
      <c r="J10" s="58">
        <v>0.9</v>
      </c>
      <c r="K10" s="58">
        <v>1</v>
      </c>
    </row>
    <row r="11" spans="1:11" x14ac:dyDescent="0.3">
      <c r="A11" s="59">
        <v>5</v>
      </c>
      <c r="B11">
        <f>LN(B$10)+$B$4*$A11/($B$5+$A11)</f>
        <v>-1.9470518937988743</v>
      </c>
      <c r="C11">
        <f t="shared" ref="C11:K16" si="0">LN(C$10)+$B$4*$A11/($B$5+$A11)</f>
        <v>-1.2539047132389292</v>
      </c>
      <c r="D11">
        <f t="shared" si="0"/>
        <v>-0.848439605130765</v>
      </c>
      <c r="E11">
        <f t="shared" si="0"/>
        <v>-0.56828579909977561</v>
      </c>
      <c r="F11">
        <f t="shared" si="0"/>
        <v>-0.33761398136477422</v>
      </c>
      <c r="G11">
        <f t="shared" si="0"/>
        <v>-0.15529242457081965</v>
      </c>
      <c r="H11">
        <f t="shared" si="0"/>
        <v>-1.1417447435613792E-3</v>
      </c>
      <c r="I11">
        <f t="shared" si="0"/>
        <v>0.13238964788096136</v>
      </c>
      <c r="J11">
        <f t="shared" si="0"/>
        <v>0.25017268353734479</v>
      </c>
      <c r="K11">
        <f t="shared" si="0"/>
        <v>0.35553319919517107</v>
      </c>
    </row>
    <row r="12" spans="1:11" x14ac:dyDescent="0.3">
      <c r="A12" s="59">
        <v>10</v>
      </c>
      <c r="B12">
        <f t="shared" ref="B12:B16" si="1">LN(B$10)+$B$4*$A12/($B$5+$A12)</f>
        <v>-1.6055436728757022</v>
      </c>
      <c r="C12">
        <f t="shared" si="0"/>
        <v>-0.91239649231575704</v>
      </c>
      <c r="D12">
        <f t="shared" si="0"/>
        <v>-0.50693138420759287</v>
      </c>
      <c r="E12">
        <f t="shared" si="0"/>
        <v>-0.22677757817660338</v>
      </c>
      <c r="F12">
        <f t="shared" si="0"/>
        <v>3.8942395583979605E-3</v>
      </c>
      <c r="G12">
        <f t="shared" si="0"/>
        <v>0.18621579635235253</v>
      </c>
      <c r="H12">
        <f t="shared" si="0"/>
        <v>0.3403664761796108</v>
      </c>
      <c r="I12">
        <f t="shared" si="0"/>
        <v>0.47389786880413354</v>
      </c>
      <c r="J12">
        <f t="shared" si="0"/>
        <v>0.59168090446051691</v>
      </c>
      <c r="K12">
        <f t="shared" si="0"/>
        <v>0.69704142011834325</v>
      </c>
    </row>
    <row r="13" spans="1:11" x14ac:dyDescent="0.3">
      <c r="A13" s="59">
        <v>15</v>
      </c>
      <c r="B13">
        <f t="shared" si="1"/>
        <v>-1.2772466016981072</v>
      </c>
      <c r="C13">
        <f t="shared" si="0"/>
        <v>-0.58409942113816204</v>
      </c>
      <c r="D13">
        <f t="shared" si="0"/>
        <v>-0.17863431302999788</v>
      </c>
      <c r="E13">
        <f t="shared" si="0"/>
        <v>0.10151949300099161</v>
      </c>
      <c r="F13">
        <f t="shared" si="0"/>
        <v>0.33219131073599295</v>
      </c>
      <c r="G13">
        <f t="shared" si="0"/>
        <v>0.51451286752994752</v>
      </c>
      <c r="H13">
        <f t="shared" si="0"/>
        <v>0.66866354735720579</v>
      </c>
      <c r="I13">
        <f t="shared" si="0"/>
        <v>0.80219493998172853</v>
      </c>
      <c r="J13">
        <f t="shared" si="0"/>
        <v>0.9199779756381119</v>
      </c>
      <c r="K13">
        <f t="shared" si="0"/>
        <v>1.0253384912959382</v>
      </c>
    </row>
    <row r="14" spans="1:11" x14ac:dyDescent="0.3">
      <c r="A14" s="59">
        <v>20</v>
      </c>
      <c r="B14">
        <f t="shared" si="1"/>
        <v>-0.96140862240581004</v>
      </c>
      <c r="C14">
        <f t="shared" si="0"/>
        <v>-0.26826144184586487</v>
      </c>
      <c r="D14">
        <f t="shared" si="0"/>
        <v>0.1372036662622993</v>
      </c>
      <c r="E14">
        <f t="shared" si="0"/>
        <v>0.41735747229328879</v>
      </c>
      <c r="F14">
        <f t="shared" si="0"/>
        <v>0.64802929002829013</v>
      </c>
      <c r="G14">
        <f t="shared" si="0"/>
        <v>0.83035084682224469</v>
      </c>
      <c r="H14">
        <f t="shared" si="0"/>
        <v>0.98450152664950297</v>
      </c>
      <c r="I14">
        <f t="shared" si="0"/>
        <v>1.1180329192740257</v>
      </c>
      <c r="J14">
        <f t="shared" si="0"/>
        <v>1.2358159549304091</v>
      </c>
      <c r="K14">
        <f t="shared" si="0"/>
        <v>1.3411764705882354</v>
      </c>
    </row>
    <row r="15" spans="1:11" x14ac:dyDescent="0.3">
      <c r="A15" s="59">
        <v>25.2</v>
      </c>
      <c r="B15">
        <f t="shared" si="1"/>
        <v>-0.64540608294566404</v>
      </c>
      <c r="C15">
        <f t="shared" si="0"/>
        <v>4.7741097614281136E-2</v>
      </c>
      <c r="D15">
        <f t="shared" si="0"/>
        <v>0.4532062057224453</v>
      </c>
      <c r="E15">
        <f t="shared" si="0"/>
        <v>0.73336001175343479</v>
      </c>
      <c r="F15">
        <f t="shared" si="0"/>
        <v>0.96403182948843613</v>
      </c>
      <c r="G15">
        <f t="shared" si="0"/>
        <v>1.1463533862823907</v>
      </c>
      <c r="H15">
        <f t="shared" si="0"/>
        <v>1.300504066109649</v>
      </c>
      <c r="I15">
        <f t="shared" si="0"/>
        <v>1.4340354587341717</v>
      </c>
      <c r="J15">
        <f t="shared" si="0"/>
        <v>1.5518184943905551</v>
      </c>
      <c r="K15">
        <f t="shared" si="0"/>
        <v>1.6571790100483814</v>
      </c>
    </row>
    <row r="16" spans="1:11" x14ac:dyDescent="0.3">
      <c r="A16" s="59">
        <v>30</v>
      </c>
      <c r="B16">
        <f t="shared" si="1"/>
        <v>-0.36437668348764674</v>
      </c>
      <c r="C16">
        <f t="shared" si="0"/>
        <v>0.32877049707229844</v>
      </c>
      <c r="D16">
        <f t="shared" si="0"/>
        <v>0.7342356051804626</v>
      </c>
      <c r="E16">
        <f t="shared" si="0"/>
        <v>1.014389411211452</v>
      </c>
      <c r="F16">
        <f t="shared" si="0"/>
        <v>1.2450612289464535</v>
      </c>
      <c r="G16">
        <f t="shared" si="0"/>
        <v>1.427382785740408</v>
      </c>
      <c r="H16">
        <f t="shared" si="0"/>
        <v>1.5815334655676663</v>
      </c>
      <c r="I16">
        <f t="shared" si="0"/>
        <v>1.715064858192189</v>
      </c>
      <c r="J16">
        <f t="shared" si="0"/>
        <v>1.8328478938485724</v>
      </c>
      <c r="K16">
        <f t="shared" si="0"/>
        <v>1.9382084095063987</v>
      </c>
    </row>
    <row r="19" spans="1:11" x14ac:dyDescent="0.3">
      <c r="A19" s="57" t="s">
        <v>121</v>
      </c>
    </row>
    <row r="20" spans="1:11" x14ac:dyDescent="0.3">
      <c r="A20" s="1" t="s">
        <v>119</v>
      </c>
      <c r="B20" s="58">
        <f>B10</f>
        <v>0.1</v>
      </c>
      <c r="C20" s="58">
        <f t="shared" ref="C20:K20" si="2">C10</f>
        <v>0.2</v>
      </c>
      <c r="D20" s="58">
        <f t="shared" si="2"/>
        <v>0.3</v>
      </c>
      <c r="E20" s="58">
        <f t="shared" si="2"/>
        <v>0.39700000000000002</v>
      </c>
      <c r="F20" s="58">
        <f t="shared" si="2"/>
        <v>0.5</v>
      </c>
      <c r="G20" s="58">
        <f t="shared" si="2"/>
        <v>0.6</v>
      </c>
      <c r="H20" s="58">
        <f t="shared" si="2"/>
        <v>0.7</v>
      </c>
      <c r="I20" s="58">
        <f t="shared" si="2"/>
        <v>0.8</v>
      </c>
      <c r="J20" s="58">
        <f t="shared" si="2"/>
        <v>0.9</v>
      </c>
      <c r="K20" s="58">
        <f t="shared" si="2"/>
        <v>1</v>
      </c>
    </row>
    <row r="21" spans="1:11" x14ac:dyDescent="0.3">
      <c r="A21" s="1">
        <f>A11</f>
        <v>5</v>
      </c>
      <c r="B21">
        <f>$B$5*B11/($B$4-B11)</f>
        <v>-24.16811347121406</v>
      </c>
      <c r="C21">
        <f t="shared" ref="C21:K21" si="3">$B$5*C11/($B$4-C11)</f>
        <v>-16.13439732974755</v>
      </c>
      <c r="D21">
        <f t="shared" si="3"/>
        <v>-11.156179907949777</v>
      </c>
      <c r="E21">
        <f t="shared" si="3"/>
        <v>-7.5872038416913901</v>
      </c>
      <c r="F21">
        <f t="shared" si="3"/>
        <v>-4.5652358245460345</v>
      </c>
      <c r="G21">
        <f t="shared" si="3"/>
        <v>-2.1213511948264725</v>
      </c>
      <c r="H21">
        <f t="shared" si="3"/>
        <v>-1.5732704149684831E-2</v>
      </c>
      <c r="I21">
        <f t="shared" si="3"/>
        <v>1.8381568874985845</v>
      </c>
      <c r="J21">
        <f t="shared" si="3"/>
        <v>3.4969949664066773</v>
      </c>
      <c r="K21">
        <f t="shared" si="3"/>
        <v>5</v>
      </c>
    </row>
    <row r="22" spans="1:11" x14ac:dyDescent="0.3">
      <c r="A22" s="1">
        <f t="shared" ref="A22:A23" si="4">A12</f>
        <v>10</v>
      </c>
      <c r="B22">
        <f t="shared" ref="B22:K22" si="5">$B$5*B12/($B$4-B12)</f>
        <v>-20.282171594224508</v>
      </c>
      <c r="C22">
        <f t="shared" si="5"/>
        <v>-11.955860804646944</v>
      </c>
      <c r="D22">
        <f t="shared" si="5"/>
        <v>-6.7909037804804369</v>
      </c>
      <c r="E22">
        <f t="shared" si="5"/>
        <v>-3.0854906725408942</v>
      </c>
      <c r="F22">
        <f t="shared" si="5"/>
        <v>5.3676081493480195E-2</v>
      </c>
      <c r="G22">
        <f t="shared" si="5"/>
        <v>2.5934629416403916</v>
      </c>
      <c r="H22">
        <f t="shared" si="5"/>
        <v>4.7825152699169227</v>
      </c>
      <c r="I22">
        <f t="shared" si="5"/>
        <v>6.7104818390481187</v>
      </c>
      <c r="J22">
        <f t="shared" si="5"/>
        <v>8.4360937063042218</v>
      </c>
      <c r="K22">
        <f t="shared" si="5"/>
        <v>9.9999999999999982</v>
      </c>
    </row>
    <row r="23" spans="1:11" x14ac:dyDescent="0.3">
      <c r="A23" s="1">
        <f t="shared" si="4"/>
        <v>15</v>
      </c>
      <c r="B23">
        <f t="shared" ref="B23:K23" si="6">$B$5*B13/($B$4-B13)</f>
        <v>-16.414498320068073</v>
      </c>
      <c r="C23">
        <f t="shared" si="6"/>
        <v>-7.7915763339407933</v>
      </c>
      <c r="D23">
        <f t="shared" si="6"/>
        <v>-2.4370186794095572</v>
      </c>
      <c r="E23">
        <f t="shared" si="6"/>
        <v>1.4070651435047783</v>
      </c>
      <c r="F23">
        <f t="shared" si="6"/>
        <v>4.6654444984332102</v>
      </c>
      <c r="G23">
        <f t="shared" si="6"/>
        <v>7.3028461550601156</v>
      </c>
      <c r="H23">
        <f t="shared" si="6"/>
        <v>9.5768691029092547</v>
      </c>
      <c r="I23">
        <f t="shared" si="6"/>
        <v>11.580313335998401</v>
      </c>
      <c r="J23">
        <f t="shared" si="6"/>
        <v>13.37399059786695</v>
      </c>
      <c r="K23">
        <f t="shared" si="6"/>
        <v>15</v>
      </c>
    </row>
    <row r="24" spans="1:11" x14ac:dyDescent="0.3">
      <c r="A24" s="1">
        <f>A14</f>
        <v>20</v>
      </c>
      <c r="B24">
        <f t="shared" ref="B24:K24" si="7">$B$5*B14/($B$4-B14)</f>
        <v>-12.564965124230408</v>
      </c>
      <c r="C24">
        <f t="shared" si="7"/>
        <v>-3.6414711259078638</v>
      </c>
      <c r="D24">
        <f t="shared" si="7"/>
        <v>1.9055199238573264</v>
      </c>
      <c r="E24">
        <f t="shared" si="7"/>
        <v>5.8904915197894852</v>
      </c>
      <c r="F24">
        <f t="shared" si="7"/>
        <v>9.2700859853700752</v>
      </c>
      <c r="G24">
        <f t="shared" si="7"/>
        <v>12.006807823728433</v>
      </c>
      <c r="H24">
        <f t="shared" si="7"/>
        <v>14.367333533489349</v>
      </c>
      <c r="I24">
        <f t="shared" si="7"/>
        <v>16.447653291930344</v>
      </c>
      <c r="J24">
        <f t="shared" si="7"/>
        <v>18.31068607971649</v>
      </c>
      <c r="K24">
        <f t="shared" si="7"/>
        <v>20</v>
      </c>
    </row>
    <row r="25" spans="1:11" x14ac:dyDescent="0.3">
      <c r="A25" s="1">
        <f>A15</f>
        <v>25.2</v>
      </c>
      <c r="B25">
        <f t="shared" ref="B25:K25" si="8">$B$5*B15/($B$4-B15)</f>
        <v>-8.580556744718038</v>
      </c>
      <c r="C25">
        <f t="shared" si="8"/>
        <v>0.65967463839177043</v>
      </c>
      <c r="D25">
        <f t="shared" si="8"/>
        <v>6.4097713204937721</v>
      </c>
      <c r="E25">
        <f t="shared" si="8"/>
        <v>10.543600323670153</v>
      </c>
      <c r="F25">
        <f t="shared" si="8"/>
        <v>14.051370629017907</v>
      </c>
      <c r="G25">
        <f t="shared" si="8"/>
        <v>16.893186842184583</v>
      </c>
      <c r="H25">
        <f t="shared" si="8"/>
        <v>19.345295748666313</v>
      </c>
      <c r="I25">
        <f t="shared" si="8"/>
        <v>21.507045874254327</v>
      </c>
      <c r="J25">
        <f t="shared" si="8"/>
        <v>23.443575396678259</v>
      </c>
      <c r="K25">
        <f t="shared" si="8"/>
        <v>25.200000000000003</v>
      </c>
    </row>
    <row r="26" spans="1:11" x14ac:dyDescent="0.3">
      <c r="A26" s="1">
        <f>A16</f>
        <v>30</v>
      </c>
      <c r="B26">
        <f t="shared" ref="B26:K26" si="9">$B$5*B16/($B$4-B16)</f>
        <v>-4.9198108693426397</v>
      </c>
      <c r="C26">
        <f t="shared" si="9"/>
        <v>4.6164901988978899</v>
      </c>
      <c r="D26">
        <f t="shared" si="9"/>
        <v>10.556734593930191</v>
      </c>
      <c r="E26">
        <f t="shared" si="9"/>
        <v>14.830067040367474</v>
      </c>
      <c r="F26">
        <f t="shared" si="9"/>
        <v>18.458054150116933</v>
      </c>
      <c r="G26">
        <f t="shared" si="9"/>
        <v>21.39850393215297</v>
      </c>
      <c r="H26">
        <f t="shared" si="9"/>
        <v>23.93661310364995</v>
      </c>
      <c r="I26">
        <f t="shared" si="9"/>
        <v>26.174866225277476</v>
      </c>
      <c r="J26">
        <f t="shared" si="9"/>
        <v>28.180474567695615</v>
      </c>
      <c r="K26">
        <f t="shared" si="9"/>
        <v>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0"/>
  <sheetViews>
    <sheetView workbookViewId="0">
      <selection activeCell="H29" sqref="H29"/>
    </sheetView>
  </sheetViews>
  <sheetFormatPr defaultRowHeight="15" x14ac:dyDescent="0.25"/>
  <sheetData>
    <row r="6" spans="1:8" ht="14.45" x14ac:dyDescent="0.3">
      <c r="A6" t="s">
        <v>192</v>
      </c>
      <c r="B6" t="s">
        <v>191</v>
      </c>
    </row>
    <row r="8" spans="1:8" x14ac:dyDescent="0.25">
      <c r="A8" t="s">
        <v>197</v>
      </c>
      <c r="B8" t="s">
        <v>196</v>
      </c>
      <c r="E8" t="s">
        <v>201</v>
      </c>
      <c r="H8" t="s">
        <v>202</v>
      </c>
    </row>
    <row r="10" spans="1:8" x14ac:dyDescent="0.25">
      <c r="A10" t="s">
        <v>198</v>
      </c>
      <c r="B10" s="70" t="s">
        <v>199</v>
      </c>
      <c r="E10" t="s">
        <v>200</v>
      </c>
      <c r="H10" t="s">
        <v>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D30" sqref="D30"/>
    </sheetView>
  </sheetViews>
  <sheetFormatPr defaultRowHeight="15" x14ac:dyDescent="0.25"/>
  <cols>
    <col min="2" max="2" width="12.42578125" customWidth="1"/>
    <col min="4" max="4" width="12.7109375" customWidth="1"/>
  </cols>
  <sheetData>
    <row r="3" spans="1:5" ht="14.45" x14ac:dyDescent="0.3">
      <c r="A3" t="s">
        <v>208</v>
      </c>
      <c r="B3" t="s">
        <v>212</v>
      </c>
    </row>
    <row r="4" spans="1:5" ht="14.45" x14ac:dyDescent="0.3">
      <c r="A4" t="s">
        <v>209</v>
      </c>
      <c r="B4" t="s">
        <v>187</v>
      </c>
    </row>
    <row r="5" spans="1:5" x14ac:dyDescent="0.25">
      <c r="A5" t="s">
        <v>210</v>
      </c>
      <c r="B5" t="s">
        <v>216</v>
      </c>
      <c r="C5" t="s">
        <v>218</v>
      </c>
      <c r="D5" t="s">
        <v>219</v>
      </c>
    </row>
    <row r="6" spans="1:5" x14ac:dyDescent="0.25">
      <c r="A6" t="s">
        <v>211</v>
      </c>
      <c r="B6" t="s">
        <v>213</v>
      </c>
      <c r="C6" t="s">
        <v>214</v>
      </c>
      <c r="D6" t="s">
        <v>215</v>
      </c>
      <c r="E6" t="s">
        <v>217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53"/>
  <sheetViews>
    <sheetView topLeftCell="A33" workbookViewId="0">
      <selection activeCell="L59" sqref="L59"/>
    </sheetView>
  </sheetViews>
  <sheetFormatPr defaultRowHeight="15" x14ac:dyDescent="0.25"/>
  <sheetData>
    <row r="5" spans="2:3" ht="14.45" x14ac:dyDescent="0.3">
      <c r="B5" t="s">
        <v>252</v>
      </c>
      <c r="C5" t="s">
        <v>257</v>
      </c>
    </row>
    <row r="6" spans="2:3" ht="14.45" x14ac:dyDescent="0.3">
      <c r="B6" t="s">
        <v>253</v>
      </c>
      <c r="C6" t="s">
        <v>258</v>
      </c>
    </row>
    <row r="7" spans="2:3" ht="14.45" x14ac:dyDescent="0.3">
      <c r="B7" t="s">
        <v>254</v>
      </c>
    </row>
    <row r="8" spans="2:3" ht="14.45" x14ac:dyDescent="0.3">
      <c r="B8" t="s">
        <v>255</v>
      </c>
      <c r="C8" t="s">
        <v>259</v>
      </c>
    </row>
    <row r="9" spans="2:3" ht="14.45" x14ac:dyDescent="0.3">
      <c r="B9" t="s">
        <v>256</v>
      </c>
      <c r="C9" t="s">
        <v>260</v>
      </c>
    </row>
    <row r="13" spans="2:3" ht="14.45" x14ac:dyDescent="0.3">
      <c r="B13" t="s">
        <v>267</v>
      </c>
    </row>
    <row r="14" spans="2:3" ht="14.45" x14ac:dyDescent="0.3">
      <c r="B14" t="s">
        <v>261</v>
      </c>
    </row>
    <row r="15" spans="2:3" ht="14.45" x14ac:dyDescent="0.3">
      <c r="B15" t="s">
        <v>262</v>
      </c>
    </row>
    <row r="16" spans="2:3" ht="14.45" x14ac:dyDescent="0.3">
      <c r="B16" t="s">
        <v>263</v>
      </c>
    </row>
    <row r="17" spans="2:9" ht="14.45" x14ac:dyDescent="0.3">
      <c r="B17" t="s">
        <v>264</v>
      </c>
    </row>
    <row r="18" spans="2:9" ht="14.45" x14ac:dyDescent="0.3">
      <c r="B18" t="s">
        <v>265</v>
      </c>
    </row>
    <row r="19" spans="2:9" ht="14.45" x14ac:dyDescent="0.3">
      <c r="B19" t="s">
        <v>266</v>
      </c>
    </row>
    <row r="23" spans="2:9" ht="14.45" x14ac:dyDescent="0.3">
      <c r="B23" t="s">
        <v>268</v>
      </c>
    </row>
    <row r="24" spans="2:9" ht="14.45" x14ac:dyDescent="0.3">
      <c r="B24" t="s">
        <v>273</v>
      </c>
    </row>
    <row r="26" spans="2:9" ht="14.45" x14ac:dyDescent="0.3">
      <c r="B26" t="s">
        <v>269</v>
      </c>
      <c r="C26" t="s">
        <v>270</v>
      </c>
    </row>
    <row r="27" spans="2:9" ht="14.45" x14ac:dyDescent="0.3">
      <c r="B27" t="s">
        <v>271</v>
      </c>
    </row>
    <row r="28" spans="2:9" x14ac:dyDescent="0.25">
      <c r="B28" t="s">
        <v>272</v>
      </c>
      <c r="H28">
        <f>25.4*0.01</f>
        <v>0.254</v>
      </c>
      <c r="I28" t="s">
        <v>274</v>
      </c>
    </row>
    <row r="29" spans="2:9" x14ac:dyDescent="0.25">
      <c r="B29" t="s">
        <v>280</v>
      </c>
      <c r="H29">
        <f>25.4*0.001</f>
        <v>2.5399999999999999E-2</v>
      </c>
      <c r="I29" t="s">
        <v>274</v>
      </c>
    </row>
    <row r="30" spans="2:9" x14ac:dyDescent="0.25">
      <c r="B30" t="s">
        <v>281</v>
      </c>
      <c r="H30">
        <f>25.4*0.0001</f>
        <v>2.5400000000000002E-3</v>
      </c>
      <c r="I30" t="s">
        <v>274</v>
      </c>
    </row>
    <row r="31" spans="2:9" ht="14.45" x14ac:dyDescent="0.3">
      <c r="B31" t="s">
        <v>282</v>
      </c>
    </row>
    <row r="32" spans="2:9" ht="14.45" x14ac:dyDescent="0.3">
      <c r="B32" s="61" t="s">
        <v>283</v>
      </c>
    </row>
    <row r="33" spans="2:5" ht="14.45" x14ac:dyDescent="0.3">
      <c r="B33" t="s">
        <v>284</v>
      </c>
    </row>
    <row r="34" spans="2:5" ht="14.45" x14ac:dyDescent="0.3">
      <c r="B34" t="s">
        <v>285</v>
      </c>
    </row>
    <row r="36" spans="2:5" x14ac:dyDescent="0.25">
      <c r="B36" t="s">
        <v>275</v>
      </c>
      <c r="D36" t="s">
        <v>276</v>
      </c>
    </row>
    <row r="37" spans="2:5" x14ac:dyDescent="0.25">
      <c r="D37">
        <f>15/12/60</f>
        <v>2.0833333333333332E-2</v>
      </c>
      <c r="E37" t="s">
        <v>277</v>
      </c>
    </row>
    <row r="38" spans="2:5" x14ac:dyDescent="0.25">
      <c r="D38">
        <f>49/12/60</f>
        <v>6.805555555555555E-2</v>
      </c>
      <c r="E38" t="s">
        <v>277</v>
      </c>
    </row>
    <row r="39" spans="2:5" x14ac:dyDescent="0.25">
      <c r="B39" t="s">
        <v>279</v>
      </c>
    </row>
    <row r="40" spans="2:5" x14ac:dyDescent="0.25">
      <c r="B40">
        <f>0.254/0.021</f>
        <v>12.095238095238095</v>
      </c>
      <c r="C40" t="s">
        <v>278</v>
      </c>
    </row>
    <row r="42" spans="2:5" x14ac:dyDescent="0.25">
      <c r="B42" t="s">
        <v>321</v>
      </c>
    </row>
    <row r="43" spans="2:5" x14ac:dyDescent="0.25">
      <c r="B43" t="s">
        <v>322</v>
      </c>
    </row>
    <row r="44" spans="2:5" x14ac:dyDescent="0.25">
      <c r="B44" t="s">
        <v>323</v>
      </c>
    </row>
    <row r="45" spans="2:5" x14ac:dyDescent="0.25">
      <c r="B45">
        <f>0.04</f>
        <v>0.04</v>
      </c>
      <c r="C45">
        <v>0.06</v>
      </c>
      <c r="D45" t="s">
        <v>277</v>
      </c>
    </row>
    <row r="46" spans="2:5" x14ac:dyDescent="0.25">
      <c r="B46" t="s">
        <v>324</v>
      </c>
    </row>
    <row r="47" spans="2:5" x14ac:dyDescent="0.25">
      <c r="B47">
        <v>1</v>
      </c>
      <c r="C47" t="s">
        <v>277</v>
      </c>
    </row>
    <row r="49" spans="2:4" ht="14.45" x14ac:dyDescent="0.3">
      <c r="B49" t="s">
        <v>326</v>
      </c>
    </row>
    <row r="50" spans="2:4" ht="14.45" x14ac:dyDescent="0.3">
      <c r="B50" s="5">
        <v>1</v>
      </c>
      <c r="C50" s="123">
        <f>0.01*B50/(14530/1000)*60</f>
        <v>4.1293874741913289E-2</v>
      </c>
      <c r="D50" t="s">
        <v>325</v>
      </c>
    </row>
    <row r="51" spans="2:4" ht="14.45" x14ac:dyDescent="0.3">
      <c r="C51" s="123">
        <f>0.01*B50/(14530/1000)*3600</f>
        <v>2.4776324845147975</v>
      </c>
      <c r="D51" t="s">
        <v>327</v>
      </c>
    </row>
    <row r="52" spans="2:4" ht="14.45" x14ac:dyDescent="0.3">
      <c r="C52" s="123">
        <f>0.01*B50/(14530/1000)*3600*12</f>
        <v>29.731589814177568</v>
      </c>
      <c r="D52" t="s">
        <v>328</v>
      </c>
    </row>
    <row r="53" spans="2:4" ht="14.45" x14ac:dyDescent="0.3">
      <c r="C53" s="123">
        <f>0.01*B50/(14530/1000)*3600*24</f>
        <v>59.463179628355135</v>
      </c>
      <c r="D53" t="s">
        <v>329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8" sqref="A8"/>
    </sheetView>
  </sheetViews>
  <sheetFormatPr defaultRowHeight="15" x14ac:dyDescent="0.25"/>
  <cols>
    <col min="1" max="1" width="48.85546875" customWidth="1"/>
  </cols>
  <sheetData>
    <row r="1" spans="1:1" x14ac:dyDescent="0.25">
      <c r="A1" t="s">
        <v>330</v>
      </c>
    </row>
    <row r="4" spans="1:1" ht="76.5" customHeight="1" x14ac:dyDescent="0.25">
      <c r="A4" s="126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34"/>
  <sheetViews>
    <sheetView workbookViewId="0">
      <selection activeCell="E32" sqref="E32"/>
    </sheetView>
  </sheetViews>
  <sheetFormatPr defaultRowHeight="15" x14ac:dyDescent="0.25"/>
  <cols>
    <col min="3" max="3" width="13.5703125" customWidth="1"/>
  </cols>
  <sheetData>
    <row r="1" spans="1:4" x14ac:dyDescent="0.3">
      <c r="C1" t="s">
        <v>29</v>
      </c>
    </row>
    <row r="4" spans="1:4" x14ac:dyDescent="0.3">
      <c r="A4" t="s">
        <v>30</v>
      </c>
      <c r="D4" s="2">
        <v>12</v>
      </c>
    </row>
    <row r="5" spans="1:4" x14ac:dyDescent="0.3">
      <c r="A5" t="s">
        <v>31</v>
      </c>
      <c r="D5" s="5">
        <v>7</v>
      </c>
    </row>
    <row r="6" spans="1:4" x14ac:dyDescent="0.3">
      <c r="A6" t="s">
        <v>32</v>
      </c>
      <c r="D6">
        <v>8.3000000000000007</v>
      </c>
    </row>
    <row r="7" spans="1:4" x14ac:dyDescent="0.3">
      <c r="A7" t="s">
        <v>35</v>
      </c>
      <c r="C7" s="5">
        <v>19</v>
      </c>
    </row>
    <row r="10" spans="1:4" x14ac:dyDescent="0.3">
      <c r="A10" t="s">
        <v>33</v>
      </c>
      <c r="C10" s="5">
        <v>6.5</v>
      </c>
    </row>
    <row r="11" spans="1:4" x14ac:dyDescent="0.3">
      <c r="A11" t="s">
        <v>34</v>
      </c>
      <c r="D11" s="6">
        <v>12</v>
      </c>
    </row>
    <row r="13" spans="1:4" x14ac:dyDescent="0.3">
      <c r="A13" t="s">
        <v>36</v>
      </c>
      <c r="C13" s="5">
        <v>3.6</v>
      </c>
    </row>
    <row r="15" spans="1:4" x14ac:dyDescent="0.3">
      <c r="A15" t="s">
        <v>37</v>
      </c>
      <c r="C15" s="5">
        <v>30</v>
      </c>
    </row>
    <row r="17" spans="1:7" x14ac:dyDescent="0.3">
      <c r="A17" t="s">
        <v>38</v>
      </c>
      <c r="C17" s="5">
        <v>7.5</v>
      </c>
    </row>
    <row r="21" spans="1:7" x14ac:dyDescent="0.3">
      <c r="E21" t="s">
        <v>43</v>
      </c>
    </row>
    <row r="22" spans="1:7" x14ac:dyDescent="0.3">
      <c r="F22" t="s">
        <v>54</v>
      </c>
      <c r="G22" t="s">
        <v>55</v>
      </c>
    </row>
    <row r="23" spans="1:7" x14ac:dyDescent="0.3">
      <c r="A23" t="s">
        <v>39</v>
      </c>
      <c r="E23">
        <v>6.5</v>
      </c>
      <c r="F23" s="8">
        <f>E23/($E$27-$E$24)*($E$28-$F$24)</f>
        <v>1.784313725490196</v>
      </c>
      <c r="G23" s="8">
        <f>SUM(E23:F23)</f>
        <v>8.2843137254901968</v>
      </c>
    </row>
    <row r="24" spans="1:7" x14ac:dyDescent="0.3">
      <c r="A24" t="s">
        <v>40</v>
      </c>
      <c r="E24">
        <v>15</v>
      </c>
      <c r="F24" s="8">
        <v>15</v>
      </c>
      <c r="G24" s="8">
        <f t="shared" ref="G24:G26" si="0">SUM(E24:F24)</f>
        <v>30</v>
      </c>
    </row>
    <row r="25" spans="1:7" x14ac:dyDescent="0.3">
      <c r="A25" t="s">
        <v>41</v>
      </c>
      <c r="E25">
        <v>12</v>
      </c>
      <c r="F25" s="8">
        <f>E25/($E$27-$E$24)*($E$28-$F$24)</f>
        <v>3.2941176470588234</v>
      </c>
      <c r="G25" s="8">
        <f t="shared" si="0"/>
        <v>15.294117647058822</v>
      </c>
    </row>
    <row r="26" spans="1:7" x14ac:dyDescent="0.3">
      <c r="A26" t="s">
        <v>42</v>
      </c>
      <c r="E26">
        <v>7</v>
      </c>
      <c r="F26" s="8">
        <f>E26/($E$27-$E$24)*($E$28-$F$24)</f>
        <v>1.9215686274509807</v>
      </c>
      <c r="G26" s="8">
        <f t="shared" si="0"/>
        <v>8.9215686274509807</v>
      </c>
    </row>
    <row r="27" spans="1:7" x14ac:dyDescent="0.3">
      <c r="E27">
        <f>SUM(E23:E26)</f>
        <v>40.5</v>
      </c>
    </row>
    <row r="28" spans="1:7" x14ac:dyDescent="0.3">
      <c r="D28" t="s">
        <v>54</v>
      </c>
      <c r="E28">
        <f>7+15</f>
        <v>22</v>
      </c>
    </row>
    <row r="30" spans="1:7" x14ac:dyDescent="0.3">
      <c r="E30" t="s">
        <v>49</v>
      </c>
      <c r="F30" t="s">
        <v>54</v>
      </c>
      <c r="G30" t="s">
        <v>55</v>
      </c>
    </row>
    <row r="31" spans="1:7" x14ac:dyDescent="0.3">
      <c r="A31" t="s">
        <v>50</v>
      </c>
      <c r="E31">
        <v>15.85</v>
      </c>
      <c r="F31" s="8">
        <f>E31/$E$33*$E$34</f>
        <v>3.0407673860911268</v>
      </c>
      <c r="G31" s="8">
        <f>SUM(E31:F31)</f>
        <v>18.890767386091127</v>
      </c>
    </row>
    <row r="32" spans="1:7" x14ac:dyDescent="0.3">
      <c r="A32" t="s">
        <v>51</v>
      </c>
      <c r="E32">
        <v>5</v>
      </c>
      <c r="F32" s="8">
        <f>E32/$E$33*$E$34</f>
        <v>0.95923261390887282</v>
      </c>
      <c r="G32" s="8">
        <f>SUM(E32:F32)</f>
        <v>5.9592326139088732</v>
      </c>
    </row>
    <row r="33" spans="5:6" x14ac:dyDescent="0.3">
      <c r="E33">
        <f>SUM(E31:E32)</f>
        <v>20.85</v>
      </c>
      <c r="F33" s="8"/>
    </row>
    <row r="34" spans="5:6" x14ac:dyDescent="0.3">
      <c r="E34">
        <v>4</v>
      </c>
    </row>
  </sheetData>
  <hyperlinks>
    <hyperlink ref="D4" r:id="rId1" display="http://www.ebay.com/itm/5V-8-Channel-Relay-Module-Shield-for-Arduino-ARM-PIC-AVR-DSP-Electronic-/181004141890?pt=LH_DefaultDomain_0&amp;hash=item2a24b0054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32" sqref="A32:A33"/>
    </sheetView>
  </sheetViews>
  <sheetFormatPr defaultRowHeight="15" x14ac:dyDescent="0.25"/>
  <cols>
    <col min="1" max="1" width="29.42578125" customWidth="1"/>
    <col min="2" max="2" width="13.85546875" customWidth="1"/>
    <col min="3" max="3" width="22.42578125" customWidth="1"/>
  </cols>
  <sheetData>
    <row r="2" spans="1:3" x14ac:dyDescent="0.25">
      <c r="B2" s="69" t="s">
        <v>147</v>
      </c>
      <c r="C2" s="69" t="s">
        <v>148</v>
      </c>
    </row>
    <row r="3" spans="1:3" ht="14.45" x14ac:dyDescent="0.3">
      <c r="A3" t="s">
        <v>142</v>
      </c>
      <c r="B3">
        <v>15.2</v>
      </c>
    </row>
    <row r="4" spans="1:3" ht="14.45" x14ac:dyDescent="0.3">
      <c r="A4" t="s">
        <v>143</v>
      </c>
      <c r="B4">
        <v>14</v>
      </c>
    </row>
    <row r="5" spans="1:3" ht="14.45" x14ac:dyDescent="0.3">
      <c r="A5" t="s">
        <v>144</v>
      </c>
      <c r="B5">
        <v>2</v>
      </c>
    </row>
    <row r="6" spans="1:3" ht="14.45" x14ac:dyDescent="0.3">
      <c r="A6" t="s">
        <v>164</v>
      </c>
      <c r="B6">
        <v>10.9</v>
      </c>
    </row>
    <row r="7" spans="1:3" ht="14.45" x14ac:dyDescent="0.3">
      <c r="A7" t="s">
        <v>165</v>
      </c>
      <c r="B7">
        <v>6.5</v>
      </c>
    </row>
    <row r="8" spans="1:3" x14ac:dyDescent="0.25">
      <c r="A8" t="s">
        <v>145</v>
      </c>
      <c r="B8">
        <v>30</v>
      </c>
      <c r="C8" t="s">
        <v>146</v>
      </c>
    </row>
    <row r="9" spans="1:3" ht="14.45" x14ac:dyDescent="0.3">
      <c r="A9" t="s">
        <v>166</v>
      </c>
      <c r="B9">
        <v>12</v>
      </c>
    </row>
    <row r="10" spans="1:3" x14ac:dyDescent="0.25">
      <c r="A10" t="s">
        <v>168</v>
      </c>
      <c r="B10">
        <v>3.8</v>
      </c>
      <c r="C10" t="s">
        <v>169</v>
      </c>
    </row>
    <row r="11" spans="1:3" ht="14.45" x14ac:dyDescent="0.3">
      <c r="A11" t="s">
        <v>163</v>
      </c>
      <c r="B11">
        <v>1</v>
      </c>
    </row>
    <row r="12" spans="1:3" ht="14.45" x14ac:dyDescent="0.3">
      <c r="B12" s="64">
        <f>SUM(B3:B11)</f>
        <v>95.399999999999991</v>
      </c>
    </row>
    <row r="14" spans="1:3" ht="14.45" x14ac:dyDescent="0.3">
      <c r="A14" t="s">
        <v>167</v>
      </c>
      <c r="B14"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4:E27"/>
  <sheetViews>
    <sheetView workbookViewId="0">
      <selection activeCell="C8" sqref="C8:C10"/>
    </sheetView>
  </sheetViews>
  <sheetFormatPr defaultRowHeight="15" x14ac:dyDescent="0.25"/>
  <cols>
    <col min="1" max="1" width="19.42578125" customWidth="1"/>
  </cols>
  <sheetData>
    <row r="4" spans="1:3" ht="14.45" x14ac:dyDescent="0.3">
      <c r="A4" t="s">
        <v>70</v>
      </c>
      <c r="B4" t="s">
        <v>69</v>
      </c>
    </row>
    <row r="6" spans="1:3" ht="14.45" x14ac:dyDescent="0.3">
      <c r="B6" t="s">
        <v>71</v>
      </c>
      <c r="C6" t="s">
        <v>72</v>
      </c>
    </row>
    <row r="7" spans="1:3" ht="14.45" x14ac:dyDescent="0.3">
      <c r="B7" t="s">
        <v>73</v>
      </c>
    </row>
    <row r="8" spans="1:3" ht="14.45" x14ac:dyDescent="0.3">
      <c r="B8" t="s">
        <v>74</v>
      </c>
      <c r="C8" t="s">
        <v>227</v>
      </c>
    </row>
    <row r="9" spans="1:3" ht="14.45" x14ac:dyDescent="0.3">
      <c r="B9" t="s">
        <v>74</v>
      </c>
      <c r="C9" t="s">
        <v>76</v>
      </c>
    </row>
    <row r="10" spans="1:3" x14ac:dyDescent="0.25">
      <c r="B10" t="s">
        <v>74</v>
      </c>
      <c r="C10" t="s">
        <v>228</v>
      </c>
    </row>
    <row r="11" spans="1:3" ht="14.45" x14ac:dyDescent="0.3">
      <c r="B11" s="20" t="s">
        <v>78</v>
      </c>
    </row>
    <row r="12" spans="1:3" ht="14.45" x14ac:dyDescent="0.3">
      <c r="B12" t="s">
        <v>77</v>
      </c>
    </row>
    <row r="18" spans="2:5" ht="14.45" x14ac:dyDescent="0.3">
      <c r="B18" t="s">
        <v>82</v>
      </c>
      <c r="E18" t="s">
        <v>79</v>
      </c>
    </row>
    <row r="24" spans="2:5" ht="14.45" x14ac:dyDescent="0.3">
      <c r="B24" t="s">
        <v>81</v>
      </c>
      <c r="E24" t="s">
        <v>80</v>
      </c>
    </row>
    <row r="25" spans="2:5" ht="14.45" x14ac:dyDescent="0.3">
      <c r="C25" t="s">
        <v>83</v>
      </c>
    </row>
    <row r="27" spans="2:5" ht="14.45" x14ac:dyDescent="0.3">
      <c r="B27" t="s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70"/>
  <sheetViews>
    <sheetView workbookViewId="0">
      <selection activeCell="F40" sqref="F40"/>
    </sheetView>
  </sheetViews>
  <sheetFormatPr defaultRowHeight="15" x14ac:dyDescent="0.25"/>
  <cols>
    <col min="8" max="8" width="13" customWidth="1"/>
    <col min="9" max="9" width="13.7109375" customWidth="1"/>
    <col min="12" max="12" width="15.85546875" customWidth="1"/>
  </cols>
  <sheetData>
    <row r="8" spans="4:7" ht="14.45" x14ac:dyDescent="0.3">
      <c r="D8" t="s">
        <v>82</v>
      </c>
      <c r="G8" t="s">
        <v>79</v>
      </c>
    </row>
    <row r="14" spans="4:7" ht="14.45" x14ac:dyDescent="0.3">
      <c r="D14" t="s">
        <v>81</v>
      </c>
      <c r="G14" t="s">
        <v>80</v>
      </c>
    </row>
    <row r="15" spans="4:7" ht="14.45" x14ac:dyDescent="0.3">
      <c r="E15" t="s">
        <v>83</v>
      </c>
    </row>
    <row r="23" spans="1:9" ht="14.45" x14ac:dyDescent="0.3">
      <c r="H23" s="81"/>
    </row>
    <row r="24" spans="1:9" x14ac:dyDescent="0.25">
      <c r="A24" t="s">
        <v>188</v>
      </c>
      <c r="E24" s="61" t="s">
        <v>177</v>
      </c>
      <c r="F24" s="61" t="s">
        <v>177</v>
      </c>
      <c r="H24" s="22" t="s">
        <v>81</v>
      </c>
      <c r="I24" s="81" t="s">
        <v>75</v>
      </c>
    </row>
    <row r="25" spans="1:9" x14ac:dyDescent="0.25">
      <c r="E25" s="83" t="s">
        <v>170</v>
      </c>
      <c r="F25" s="75" t="s">
        <v>179</v>
      </c>
      <c r="H25" s="22" t="s">
        <v>82</v>
      </c>
    </row>
    <row r="26" spans="1:9" x14ac:dyDescent="0.25">
      <c r="E26" s="85" t="s">
        <v>189</v>
      </c>
      <c r="F26" t="s">
        <v>186</v>
      </c>
      <c r="H26" s="22" t="s">
        <v>80</v>
      </c>
      <c r="I26" s="81">
        <v>4</v>
      </c>
    </row>
    <row r="27" spans="1:9" x14ac:dyDescent="0.25">
      <c r="E27" s="74" t="s">
        <v>178</v>
      </c>
      <c r="F27" s="74" t="s">
        <v>178</v>
      </c>
      <c r="H27" s="22" t="s">
        <v>79</v>
      </c>
      <c r="I27" s="81">
        <v>5</v>
      </c>
    </row>
    <row r="28" spans="1:9" ht="14.45" x14ac:dyDescent="0.3">
      <c r="H28" s="22"/>
      <c r="I28" s="81"/>
    </row>
    <row r="29" spans="1:9" ht="14.45" x14ac:dyDescent="0.3">
      <c r="H29" s="22"/>
      <c r="I29" s="81"/>
    </row>
    <row r="30" spans="1:9" ht="14.45" x14ac:dyDescent="0.3">
      <c r="H30" s="22"/>
      <c r="I30" s="81"/>
    </row>
    <row r="31" spans="1:9" x14ac:dyDescent="0.25">
      <c r="A31" t="s">
        <v>175</v>
      </c>
      <c r="E31" s="61" t="s">
        <v>177</v>
      </c>
      <c r="F31" s="61" t="s">
        <v>177</v>
      </c>
      <c r="G31" s="61" t="s">
        <v>177</v>
      </c>
      <c r="H31" s="22" t="s">
        <v>183</v>
      </c>
      <c r="I31" s="81"/>
    </row>
    <row r="32" spans="1:9" x14ac:dyDescent="0.25">
      <c r="E32" s="74" t="s">
        <v>178</v>
      </c>
      <c r="F32" s="74" t="s">
        <v>178</v>
      </c>
      <c r="G32" s="74" t="s">
        <v>178</v>
      </c>
      <c r="H32" s="22" t="s">
        <v>182</v>
      </c>
      <c r="I32" s="81"/>
    </row>
    <row r="33" spans="1:9" x14ac:dyDescent="0.25">
      <c r="E33" s="75" t="s">
        <v>179</v>
      </c>
      <c r="F33" s="75" t="s">
        <v>179</v>
      </c>
      <c r="G33" s="75" t="s">
        <v>179</v>
      </c>
      <c r="H33" s="22" t="s">
        <v>184</v>
      </c>
      <c r="I33" s="81"/>
    </row>
    <row r="34" spans="1:9" x14ac:dyDescent="0.25">
      <c r="E34" s="76" t="s">
        <v>176</v>
      </c>
      <c r="F34" s="77" t="s">
        <v>180</v>
      </c>
      <c r="G34" s="76" t="s">
        <v>176</v>
      </c>
      <c r="H34" s="22" t="s">
        <v>181</v>
      </c>
      <c r="I34" s="81"/>
    </row>
    <row r="35" spans="1:9" ht="14.45" x14ac:dyDescent="0.3">
      <c r="H35" s="22"/>
      <c r="I35" s="81"/>
    </row>
    <row r="36" spans="1:9" ht="14.45" x14ac:dyDescent="0.3">
      <c r="H36" s="22"/>
      <c r="I36" s="81"/>
    </row>
    <row r="37" spans="1:9" x14ac:dyDescent="0.25">
      <c r="A37" t="s">
        <v>185</v>
      </c>
      <c r="E37" s="61" t="s">
        <v>177</v>
      </c>
      <c r="F37" s="61" t="s">
        <v>177</v>
      </c>
      <c r="H37" s="22" t="s">
        <v>75</v>
      </c>
      <c r="I37" s="81"/>
    </row>
    <row r="38" spans="1:9" x14ac:dyDescent="0.25">
      <c r="E38" s="75" t="s">
        <v>179</v>
      </c>
      <c r="F38" s="66" t="s">
        <v>171</v>
      </c>
      <c r="H38" s="22" t="s">
        <v>90</v>
      </c>
      <c r="I38" s="81">
        <v>4</v>
      </c>
    </row>
    <row r="39" spans="1:9" x14ac:dyDescent="0.25">
      <c r="E39" s="74" t="s">
        <v>178</v>
      </c>
      <c r="F39" s="74" t="s">
        <v>178</v>
      </c>
      <c r="H39" s="22" t="s">
        <v>92</v>
      </c>
      <c r="I39" s="81">
        <v>5</v>
      </c>
    </row>
    <row r="40" spans="1:9" x14ac:dyDescent="0.25">
      <c r="E40" s="80" t="s">
        <v>186</v>
      </c>
      <c r="F40" s="79" t="s">
        <v>180</v>
      </c>
      <c r="H40" s="22" t="s">
        <v>187</v>
      </c>
      <c r="I40" s="81"/>
    </row>
    <row r="41" spans="1:9" ht="14.45" x14ac:dyDescent="0.3">
      <c r="H41" s="22"/>
      <c r="I41" s="81"/>
    </row>
    <row r="42" spans="1:9" ht="14.45" x14ac:dyDescent="0.3">
      <c r="H42" s="22"/>
      <c r="I42" s="81"/>
    </row>
    <row r="43" spans="1:9" ht="14.45" x14ac:dyDescent="0.3">
      <c r="H43" s="22"/>
      <c r="I43" s="81"/>
    </row>
    <row r="44" spans="1:9" x14ac:dyDescent="0.25">
      <c r="A44" t="s">
        <v>48</v>
      </c>
      <c r="E44" s="83" t="s">
        <v>193</v>
      </c>
      <c r="H44" s="22" t="s">
        <v>195</v>
      </c>
      <c r="I44" s="22" t="s">
        <v>207</v>
      </c>
    </row>
    <row r="45" spans="1:9" x14ac:dyDescent="0.25">
      <c r="E45" s="76" t="s">
        <v>176</v>
      </c>
      <c r="H45" s="22" t="s">
        <v>194</v>
      </c>
      <c r="I45" s="22" t="s">
        <v>206</v>
      </c>
    </row>
    <row r="46" spans="1:9" x14ac:dyDescent="0.25">
      <c r="E46" s="78" t="s">
        <v>180</v>
      </c>
      <c r="H46" s="22" t="s">
        <v>187</v>
      </c>
      <c r="I46" s="22"/>
    </row>
    <row r="50" spans="1:12" ht="14.45" x14ac:dyDescent="0.3">
      <c r="A50" t="s">
        <v>220</v>
      </c>
    </row>
    <row r="51" spans="1:12" x14ac:dyDescent="0.25">
      <c r="A51" t="s">
        <v>208</v>
      </c>
      <c r="B51" s="61" t="s">
        <v>177</v>
      </c>
      <c r="C51" t="s">
        <v>208</v>
      </c>
      <c r="D51" t="s">
        <v>208</v>
      </c>
      <c r="E51" s="66" t="s">
        <v>171</v>
      </c>
      <c r="F51" s="61" t="s">
        <v>177</v>
      </c>
      <c r="H51" s="22" t="s">
        <v>75</v>
      </c>
    </row>
    <row r="52" spans="1:12" x14ac:dyDescent="0.25">
      <c r="A52" t="s">
        <v>209</v>
      </c>
      <c r="B52" t="s">
        <v>186</v>
      </c>
      <c r="C52" t="s">
        <v>209</v>
      </c>
      <c r="D52" t="s">
        <v>209</v>
      </c>
      <c r="E52" s="86" t="s">
        <v>221</v>
      </c>
      <c r="F52" s="75" t="s">
        <v>179</v>
      </c>
      <c r="H52" s="22" t="s">
        <v>187</v>
      </c>
    </row>
    <row r="53" spans="1:12" x14ac:dyDescent="0.25">
      <c r="D53" t="s">
        <v>222</v>
      </c>
      <c r="E53" s="76" t="s">
        <v>176</v>
      </c>
      <c r="F53" s="72" t="s">
        <v>204</v>
      </c>
      <c r="H53" s="22" t="s">
        <v>207</v>
      </c>
    </row>
    <row r="54" spans="1:12" x14ac:dyDescent="0.25">
      <c r="D54" t="s">
        <v>223</v>
      </c>
      <c r="E54" s="74" t="s">
        <v>178</v>
      </c>
      <c r="F54" s="74" t="s">
        <v>178</v>
      </c>
      <c r="H54" s="22" t="s">
        <v>224</v>
      </c>
    </row>
    <row r="56" spans="1:12" x14ac:dyDescent="0.25">
      <c r="B56" t="s">
        <v>249</v>
      </c>
      <c r="D56" t="s">
        <v>250</v>
      </c>
    </row>
    <row r="57" spans="1:12" x14ac:dyDescent="0.25">
      <c r="A57" s="6" t="s">
        <v>173</v>
      </c>
      <c r="B57" s="73" t="s">
        <v>172</v>
      </c>
      <c r="D57" s="72" t="s">
        <v>204</v>
      </c>
      <c r="F57" s="86" t="s">
        <v>234</v>
      </c>
      <c r="G57" s="94" t="s">
        <v>231</v>
      </c>
      <c r="I57" s="82"/>
      <c r="J57" s="73"/>
      <c r="L57" s="84"/>
    </row>
    <row r="58" spans="1:12" x14ac:dyDescent="0.25">
      <c r="A58" s="6"/>
      <c r="B58" s="72" t="s">
        <v>204</v>
      </c>
      <c r="I58" s="82"/>
      <c r="J58" s="74" t="s">
        <v>178</v>
      </c>
      <c r="L58" s="84" t="s">
        <v>174</v>
      </c>
    </row>
    <row r="59" spans="1:12" x14ac:dyDescent="0.25">
      <c r="A59" s="6"/>
      <c r="B59" s="71" t="s">
        <v>205</v>
      </c>
      <c r="D59" s="71" t="s">
        <v>205</v>
      </c>
      <c r="F59" s="74" t="s">
        <v>232</v>
      </c>
      <c r="G59" s="74" t="s">
        <v>232</v>
      </c>
      <c r="I59" s="82"/>
      <c r="J59" s="71"/>
      <c r="L59" s="84"/>
    </row>
    <row r="60" spans="1:12" ht="14.45" x14ac:dyDescent="0.3">
      <c r="H60" s="22"/>
      <c r="I60" s="81"/>
    </row>
    <row r="61" spans="1:12" ht="14.45" x14ac:dyDescent="0.3">
      <c r="H61" s="22"/>
      <c r="I61" s="81"/>
    </row>
    <row r="62" spans="1:12" ht="14.45" x14ac:dyDescent="0.3">
      <c r="A62" s="6" t="s">
        <v>230</v>
      </c>
    </row>
    <row r="63" spans="1:12" s="57" customFormat="1" x14ac:dyDescent="0.25">
      <c r="A63" s="96"/>
      <c r="B63" s="57" t="s">
        <v>248</v>
      </c>
      <c r="D63" s="57" t="s">
        <v>243</v>
      </c>
      <c r="F63" s="97" t="s">
        <v>244</v>
      </c>
      <c r="G63" s="97"/>
      <c r="I63" s="98" t="s">
        <v>245</v>
      </c>
      <c r="J63" s="97" t="s">
        <v>247</v>
      </c>
      <c r="K63" s="97"/>
      <c r="L63" s="97"/>
    </row>
    <row r="64" spans="1:12" x14ac:dyDescent="0.25">
      <c r="A64" s="6" t="s">
        <v>194</v>
      </c>
      <c r="B64" t="s">
        <v>239</v>
      </c>
      <c r="D64" t="s">
        <v>238</v>
      </c>
      <c r="F64" s="93" t="s">
        <v>235</v>
      </c>
      <c r="G64" s="74" t="s">
        <v>232</v>
      </c>
      <c r="J64" s="61" t="s">
        <v>246</v>
      </c>
      <c r="L64" s="84" t="s">
        <v>75</v>
      </c>
    </row>
    <row r="65" spans="1:12" x14ac:dyDescent="0.25">
      <c r="A65" s="6" t="s">
        <v>236</v>
      </c>
      <c r="B65" t="s">
        <v>240</v>
      </c>
      <c r="D65" t="s">
        <v>242</v>
      </c>
      <c r="I65" t="s">
        <v>238</v>
      </c>
      <c r="J65" s="74" t="s">
        <v>232</v>
      </c>
      <c r="L65" s="84" t="s">
        <v>251</v>
      </c>
    </row>
    <row r="66" spans="1:12" ht="14.45" x14ac:dyDescent="0.3">
      <c r="A66" s="6" t="s">
        <v>237</v>
      </c>
    </row>
    <row r="67" spans="1:12" x14ac:dyDescent="0.25">
      <c r="A67" s="6" t="s">
        <v>184</v>
      </c>
      <c r="B67" t="s">
        <v>241</v>
      </c>
      <c r="D67" t="s">
        <v>232</v>
      </c>
      <c r="F67" s="95" t="s">
        <v>233</v>
      </c>
      <c r="G67" s="94" t="s">
        <v>231</v>
      </c>
      <c r="J67" s="83" t="s">
        <v>242</v>
      </c>
      <c r="L67" s="84" t="s">
        <v>184</v>
      </c>
    </row>
    <row r="68" spans="1:12" ht="14.45" x14ac:dyDescent="0.3">
      <c r="A68" s="6"/>
      <c r="F68" s="95"/>
      <c r="G68" s="94"/>
    </row>
    <row r="69" spans="1:12" ht="14.45" x14ac:dyDescent="0.3">
      <c r="A69" s="6"/>
    </row>
    <row r="70" spans="1:12" ht="14.45" x14ac:dyDescent="0.3">
      <c r="A70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3"/>
  <sheetViews>
    <sheetView topLeftCell="A2" workbookViewId="0">
      <selection activeCell="F40" sqref="F40"/>
    </sheetView>
  </sheetViews>
  <sheetFormatPr defaultColWidth="9.140625" defaultRowHeight="15" x14ac:dyDescent="0.25"/>
  <cols>
    <col min="1" max="6" width="9.140625" style="23"/>
    <col min="7" max="7" width="11.42578125" style="23" customWidth="1"/>
    <col min="8" max="12" width="9.140625" style="23"/>
    <col min="13" max="13" width="8.42578125" style="23" customWidth="1"/>
    <col min="14" max="16384" width="9.140625" style="23"/>
  </cols>
  <sheetData>
    <row r="3" spans="3:17" thickBot="1" x14ac:dyDescent="0.35">
      <c r="G3" s="22"/>
      <c r="H3" s="21"/>
      <c r="I3" s="21"/>
      <c r="J3" s="21"/>
      <c r="K3" s="21"/>
      <c r="L3" s="21"/>
      <c r="M3" s="21"/>
    </row>
    <row r="4" spans="3:17" ht="14.45" x14ac:dyDescent="0.3">
      <c r="C4" s="43" t="s">
        <v>86</v>
      </c>
      <c r="D4" s="44" t="s">
        <v>87</v>
      </c>
      <c r="E4" s="44" t="s">
        <v>88</v>
      </c>
      <c r="F4" s="44" t="s">
        <v>89</v>
      </c>
      <c r="G4" s="32" t="s">
        <v>94</v>
      </c>
      <c r="H4" s="42" t="s">
        <v>95</v>
      </c>
      <c r="I4" s="21"/>
      <c r="J4" s="29" t="s">
        <v>96</v>
      </c>
      <c r="K4" s="24" t="s">
        <v>97</v>
      </c>
      <c r="L4" s="32" t="s">
        <v>93</v>
      </c>
      <c r="M4" s="32" t="s">
        <v>91</v>
      </c>
      <c r="N4" s="24" t="s">
        <v>98</v>
      </c>
      <c r="O4" s="24" t="s">
        <v>99</v>
      </c>
      <c r="P4" s="49" t="s">
        <v>100</v>
      </c>
      <c r="Q4" s="50" t="s">
        <v>101</v>
      </c>
    </row>
    <row r="5" spans="3:17" thickBot="1" x14ac:dyDescent="0.35">
      <c r="C5" s="45"/>
      <c r="D5" s="46"/>
      <c r="E5" s="47" t="s">
        <v>104</v>
      </c>
      <c r="F5" s="47" t="s">
        <v>104</v>
      </c>
      <c r="G5" s="27" t="s">
        <v>104</v>
      </c>
      <c r="H5" s="28"/>
      <c r="I5" s="22"/>
      <c r="J5" s="33"/>
      <c r="K5" s="27" t="s">
        <v>104</v>
      </c>
      <c r="L5" s="27" t="s">
        <v>104</v>
      </c>
      <c r="M5" s="27"/>
      <c r="N5" s="27" t="s">
        <v>104</v>
      </c>
      <c r="O5" s="27"/>
      <c r="P5" s="47"/>
      <c r="Q5" s="51"/>
    </row>
    <row r="6" spans="3:17" ht="28.9" x14ac:dyDescent="0.3">
      <c r="C6" s="48" t="s">
        <v>85</v>
      </c>
      <c r="D6" s="38"/>
      <c r="E6" s="38"/>
      <c r="F6" s="38"/>
      <c r="G6" s="35" t="s">
        <v>229</v>
      </c>
      <c r="H6" s="87" t="s">
        <v>225</v>
      </c>
      <c r="J6" s="34"/>
      <c r="K6" s="30"/>
      <c r="L6" s="30"/>
      <c r="M6" s="30"/>
      <c r="N6" s="90" t="s">
        <v>190</v>
      </c>
      <c r="O6" s="35" t="s">
        <v>65</v>
      </c>
      <c r="P6" s="52" t="s">
        <v>103</v>
      </c>
      <c r="Q6" s="53" t="s">
        <v>102</v>
      </c>
    </row>
    <row r="7" spans="3:17" ht="29.45" thickBot="1" x14ac:dyDescent="0.35">
      <c r="C7" s="45"/>
      <c r="D7" s="46"/>
      <c r="E7" s="46"/>
      <c r="F7" s="91" t="s">
        <v>112</v>
      </c>
      <c r="G7" s="26"/>
      <c r="H7" s="31"/>
      <c r="J7" s="25"/>
      <c r="K7" s="26"/>
      <c r="L7" s="26"/>
      <c r="M7" s="92" t="s">
        <v>111</v>
      </c>
      <c r="N7" s="26"/>
      <c r="O7" s="26"/>
      <c r="P7" s="46"/>
      <c r="Q7" s="54"/>
    </row>
    <row r="10" spans="3:17" thickBot="1" x14ac:dyDescent="0.35"/>
    <row r="11" spans="3:17" thickBot="1" x14ac:dyDescent="0.35">
      <c r="C11" s="36" t="s">
        <v>105</v>
      </c>
      <c r="D11" s="37" t="s">
        <v>106</v>
      </c>
      <c r="E11" s="37" t="s">
        <v>107</v>
      </c>
      <c r="F11" s="37" t="s">
        <v>108</v>
      </c>
      <c r="G11" s="55" t="s">
        <v>109</v>
      </c>
      <c r="H11" s="56" t="s">
        <v>110</v>
      </c>
    </row>
    <row r="12" spans="3:17" ht="31.5" customHeight="1" x14ac:dyDescent="0.3">
      <c r="C12" s="34"/>
      <c r="D12" s="30"/>
      <c r="E12" s="89" t="s">
        <v>226</v>
      </c>
      <c r="F12" s="89"/>
      <c r="G12" s="88" t="s">
        <v>113</v>
      </c>
      <c r="H12" s="39"/>
    </row>
    <row r="13" spans="3:17" ht="19.5" customHeight="1" thickBot="1" x14ac:dyDescent="0.35">
      <c r="C13" s="25"/>
      <c r="D13" s="26"/>
      <c r="E13" s="26"/>
      <c r="F13" s="26"/>
      <c r="G13" s="40" t="s">
        <v>90</v>
      </c>
      <c r="H13" s="41" t="s">
        <v>92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3"/>
  <sheetViews>
    <sheetView topLeftCell="A2" workbookViewId="0">
      <selection activeCell="G6" sqref="G6"/>
    </sheetView>
  </sheetViews>
  <sheetFormatPr defaultColWidth="9.140625" defaultRowHeight="15" x14ac:dyDescent="0.25"/>
  <cols>
    <col min="1" max="6" width="9.140625" style="23"/>
    <col min="7" max="7" width="11.42578125" style="23" customWidth="1"/>
    <col min="8" max="12" width="9.140625" style="23"/>
    <col min="13" max="13" width="8.42578125" style="23" customWidth="1"/>
    <col min="14" max="16384" width="9.140625" style="23"/>
  </cols>
  <sheetData>
    <row r="3" spans="3:17" thickBot="1" x14ac:dyDescent="0.35">
      <c r="G3" s="22"/>
      <c r="H3" s="21"/>
      <c r="I3" s="21"/>
      <c r="J3" s="21"/>
      <c r="K3" s="21"/>
      <c r="L3" s="21"/>
      <c r="M3" s="21"/>
    </row>
    <row r="4" spans="3:17" ht="14.45" x14ac:dyDescent="0.3">
      <c r="C4" s="43" t="s">
        <v>86</v>
      </c>
      <c r="D4" s="44" t="s">
        <v>87</v>
      </c>
      <c r="E4" s="44" t="s">
        <v>88</v>
      </c>
      <c r="F4" s="44" t="s">
        <v>89</v>
      </c>
      <c r="G4" s="32" t="s">
        <v>94</v>
      </c>
      <c r="H4" s="42" t="s">
        <v>95</v>
      </c>
      <c r="I4" s="21"/>
      <c r="J4" s="29" t="s">
        <v>96</v>
      </c>
      <c r="K4" s="24" t="s">
        <v>97</v>
      </c>
      <c r="L4" s="32" t="s">
        <v>93</v>
      </c>
      <c r="M4" s="32" t="s">
        <v>91</v>
      </c>
      <c r="N4" s="24" t="s">
        <v>98</v>
      </c>
      <c r="O4" s="24" t="s">
        <v>99</v>
      </c>
      <c r="P4" s="49" t="s">
        <v>100</v>
      </c>
      <c r="Q4" s="50" t="s">
        <v>101</v>
      </c>
    </row>
    <row r="5" spans="3:17" thickBot="1" x14ac:dyDescent="0.35">
      <c r="C5" s="45"/>
      <c r="D5" s="46"/>
      <c r="E5" s="47" t="s">
        <v>104</v>
      </c>
      <c r="F5" s="47" t="s">
        <v>104</v>
      </c>
      <c r="G5" s="27" t="s">
        <v>104</v>
      </c>
      <c r="H5" s="28"/>
      <c r="I5" s="22"/>
      <c r="J5" s="33"/>
      <c r="K5" s="27" t="s">
        <v>104</v>
      </c>
      <c r="L5" s="27" t="s">
        <v>104</v>
      </c>
      <c r="M5" s="27"/>
      <c r="N5" s="27" t="s">
        <v>104</v>
      </c>
      <c r="O5" s="27"/>
      <c r="P5" s="47"/>
      <c r="Q5" s="51"/>
    </row>
    <row r="6" spans="3:17" ht="28.9" x14ac:dyDescent="0.3">
      <c r="C6" s="48" t="s">
        <v>85</v>
      </c>
      <c r="D6" s="38"/>
      <c r="E6" s="38"/>
      <c r="F6" s="38"/>
      <c r="G6" s="35" t="s">
        <v>229</v>
      </c>
      <c r="H6" s="87" t="s">
        <v>225</v>
      </c>
      <c r="J6" s="34"/>
      <c r="K6" s="30"/>
      <c r="L6" s="99" t="s">
        <v>65</v>
      </c>
      <c r="M6" s="30"/>
      <c r="N6" s="90" t="s">
        <v>190</v>
      </c>
      <c r="O6" s="35" t="s">
        <v>286</v>
      </c>
      <c r="P6" s="52" t="s">
        <v>103</v>
      </c>
      <c r="Q6" s="53" t="s">
        <v>102</v>
      </c>
    </row>
    <row r="7" spans="3:17" ht="29.45" thickBot="1" x14ac:dyDescent="0.35">
      <c r="C7" s="45"/>
      <c r="D7" s="46"/>
      <c r="E7" s="46"/>
      <c r="F7" s="91" t="s">
        <v>112</v>
      </c>
      <c r="G7" s="26"/>
      <c r="H7" s="31"/>
      <c r="J7" s="25"/>
      <c r="K7" s="26"/>
      <c r="L7" s="26"/>
      <c r="M7" s="92" t="s">
        <v>111</v>
      </c>
      <c r="N7" s="26"/>
      <c r="O7" s="26"/>
      <c r="P7" s="46"/>
      <c r="Q7" s="54"/>
    </row>
    <row r="10" spans="3:17" thickBot="1" x14ac:dyDescent="0.35"/>
    <row r="11" spans="3:17" thickBot="1" x14ac:dyDescent="0.35">
      <c r="C11" s="36" t="s">
        <v>105</v>
      </c>
      <c r="D11" s="37" t="s">
        <v>106</v>
      </c>
      <c r="E11" s="37" t="s">
        <v>107</v>
      </c>
      <c r="F11" s="37" t="s">
        <v>108</v>
      </c>
      <c r="G11" s="55" t="s">
        <v>109</v>
      </c>
      <c r="H11" s="56" t="s">
        <v>110</v>
      </c>
    </row>
    <row r="12" spans="3:17" ht="31.5" customHeight="1" x14ac:dyDescent="0.3">
      <c r="C12" s="34"/>
      <c r="D12" s="30"/>
      <c r="E12" s="89" t="s">
        <v>226</v>
      </c>
      <c r="F12" s="89"/>
      <c r="G12" s="88" t="s">
        <v>113</v>
      </c>
      <c r="H12" s="39"/>
    </row>
    <row r="13" spans="3:17" ht="19.5" customHeight="1" thickBot="1" x14ac:dyDescent="0.35">
      <c r="C13" s="25"/>
      <c r="D13" s="26"/>
      <c r="E13" s="26"/>
      <c r="F13" s="26"/>
      <c r="G13" s="40" t="s">
        <v>90</v>
      </c>
      <c r="H13" s="41" t="s">
        <v>92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W77"/>
  <sheetViews>
    <sheetView topLeftCell="A40" workbookViewId="0">
      <selection activeCell="F65" sqref="F65"/>
    </sheetView>
  </sheetViews>
  <sheetFormatPr defaultRowHeight="15" x14ac:dyDescent="0.25"/>
  <cols>
    <col min="8" max="8" width="13" customWidth="1"/>
    <col min="9" max="9" width="13.7109375" customWidth="1"/>
    <col min="12" max="12" width="15.85546875" customWidth="1"/>
  </cols>
  <sheetData>
    <row r="8" spans="4:7" ht="14.45" x14ac:dyDescent="0.3">
      <c r="D8" t="s">
        <v>82</v>
      </c>
      <c r="G8" t="s">
        <v>79</v>
      </c>
    </row>
    <row r="14" spans="4:7" ht="14.45" x14ac:dyDescent="0.3">
      <c r="D14" t="s">
        <v>81</v>
      </c>
      <c r="G14" t="s">
        <v>80</v>
      </c>
    </row>
    <row r="15" spans="4:7" ht="14.45" x14ac:dyDescent="0.3">
      <c r="E15" t="s">
        <v>83</v>
      </c>
    </row>
    <row r="23" spans="1:9" x14ac:dyDescent="0.25">
      <c r="F23" s="101" t="s">
        <v>292</v>
      </c>
      <c r="G23" s="69"/>
      <c r="H23" s="81"/>
    </row>
    <row r="24" spans="1:9" x14ac:dyDescent="0.25">
      <c r="A24" t="s">
        <v>188</v>
      </c>
      <c r="E24" s="61" t="s">
        <v>177</v>
      </c>
      <c r="F24" s="61" t="s">
        <v>177</v>
      </c>
      <c r="H24" s="22" t="s">
        <v>81</v>
      </c>
      <c r="I24" s="81" t="s">
        <v>75</v>
      </c>
    </row>
    <row r="25" spans="1:9" x14ac:dyDescent="0.25">
      <c r="E25" s="83" t="s">
        <v>170</v>
      </c>
      <c r="F25" s="75" t="s">
        <v>179</v>
      </c>
      <c r="H25" s="22" t="s">
        <v>82</v>
      </c>
    </row>
    <row r="26" spans="1:9" x14ac:dyDescent="0.25">
      <c r="E26" s="85" t="s">
        <v>189</v>
      </c>
      <c r="F26" t="s">
        <v>186</v>
      </c>
      <c r="H26" s="22" t="s">
        <v>80</v>
      </c>
      <c r="I26" s="81" t="s">
        <v>294</v>
      </c>
    </row>
    <row r="27" spans="1:9" x14ac:dyDescent="0.25">
      <c r="E27" s="74" t="s">
        <v>178</v>
      </c>
      <c r="F27" s="74" t="s">
        <v>178</v>
      </c>
      <c r="H27" s="22" t="s">
        <v>79</v>
      </c>
      <c r="I27" s="81" t="s">
        <v>293</v>
      </c>
    </row>
    <row r="28" spans="1:9" ht="14.45" x14ac:dyDescent="0.3">
      <c r="H28" s="22"/>
      <c r="I28" s="81"/>
    </row>
    <row r="29" spans="1:9" ht="14.45" x14ac:dyDescent="0.3">
      <c r="H29" s="22"/>
      <c r="I29" s="81"/>
    </row>
    <row r="30" spans="1:9" ht="14.45" x14ac:dyDescent="0.3">
      <c r="H30" s="22"/>
      <c r="I30" s="81"/>
    </row>
    <row r="31" spans="1:9" x14ac:dyDescent="0.25">
      <c r="A31" t="s">
        <v>175</v>
      </c>
      <c r="E31" s="61" t="s">
        <v>177</v>
      </c>
      <c r="F31" s="61" t="s">
        <v>177</v>
      </c>
      <c r="G31" s="61" t="s">
        <v>177</v>
      </c>
      <c r="H31" s="22" t="s">
        <v>183</v>
      </c>
      <c r="I31" s="81"/>
    </row>
    <row r="32" spans="1:9" x14ac:dyDescent="0.25">
      <c r="E32" s="74" t="s">
        <v>178</v>
      </c>
      <c r="F32" s="74" t="s">
        <v>178</v>
      </c>
      <c r="G32" s="74" t="s">
        <v>178</v>
      </c>
      <c r="H32" s="22" t="s">
        <v>182</v>
      </c>
      <c r="I32" s="81"/>
    </row>
    <row r="33" spans="1:23" x14ac:dyDescent="0.25">
      <c r="E33" s="75" t="s">
        <v>179</v>
      </c>
      <c r="F33" s="75" t="s">
        <v>179</v>
      </c>
      <c r="G33" s="75" t="s">
        <v>179</v>
      </c>
      <c r="H33" s="22" t="s">
        <v>184</v>
      </c>
      <c r="I33" s="81"/>
    </row>
    <row r="34" spans="1:23" x14ac:dyDescent="0.25">
      <c r="E34" s="76" t="s">
        <v>176</v>
      </c>
      <c r="F34" s="77" t="s">
        <v>180</v>
      </c>
      <c r="G34" s="76" t="s">
        <v>176</v>
      </c>
      <c r="H34" s="22" t="s">
        <v>181</v>
      </c>
      <c r="I34" s="81"/>
    </row>
    <row r="35" spans="1:23" ht="14.45" x14ac:dyDescent="0.3">
      <c r="H35" s="22"/>
      <c r="I35" s="81"/>
    </row>
    <row r="36" spans="1:23" ht="14.45" x14ac:dyDescent="0.3">
      <c r="H36" s="22"/>
      <c r="I36" s="81"/>
      <c r="W36" s="69" t="s">
        <v>90</v>
      </c>
    </row>
    <row r="37" spans="1:23" x14ac:dyDescent="0.25">
      <c r="A37" t="s">
        <v>185</v>
      </c>
      <c r="E37" s="61" t="s">
        <v>177</v>
      </c>
      <c r="F37" s="61" t="s">
        <v>177</v>
      </c>
      <c r="H37" s="22" t="s">
        <v>75</v>
      </c>
      <c r="I37" s="81"/>
    </row>
    <row r="38" spans="1:23" x14ac:dyDescent="0.25">
      <c r="E38" s="75" t="s">
        <v>179</v>
      </c>
      <c r="F38" s="66" t="s">
        <v>171</v>
      </c>
      <c r="H38" s="22" t="s">
        <v>90</v>
      </c>
      <c r="I38" s="81" t="s">
        <v>294</v>
      </c>
    </row>
    <row r="39" spans="1:23" x14ac:dyDescent="0.25">
      <c r="E39" s="74" t="s">
        <v>178</v>
      </c>
      <c r="F39" s="74" t="s">
        <v>178</v>
      </c>
      <c r="H39" s="22" t="s">
        <v>92</v>
      </c>
      <c r="I39" s="81" t="s">
        <v>293</v>
      </c>
      <c r="W39" s="69" t="s">
        <v>295</v>
      </c>
    </row>
    <row r="40" spans="1:23" x14ac:dyDescent="0.25">
      <c r="E40" s="80" t="s">
        <v>186</v>
      </c>
      <c r="F40" s="79" t="s">
        <v>180</v>
      </c>
      <c r="H40" s="22" t="s">
        <v>187</v>
      </c>
      <c r="I40" s="81"/>
    </row>
    <row r="41" spans="1:23" ht="14.45" x14ac:dyDescent="0.3">
      <c r="H41" s="22"/>
      <c r="I41" s="81"/>
    </row>
    <row r="42" spans="1:23" ht="14.45" x14ac:dyDescent="0.3">
      <c r="H42" s="22"/>
      <c r="I42" s="81"/>
    </row>
    <row r="43" spans="1:23" ht="14.45" x14ac:dyDescent="0.3">
      <c r="H43" s="22"/>
      <c r="I43" s="81"/>
    </row>
    <row r="44" spans="1:23" x14ac:dyDescent="0.25">
      <c r="A44" t="s">
        <v>48</v>
      </c>
      <c r="E44" s="83" t="s">
        <v>193</v>
      </c>
      <c r="F44" t="s">
        <v>290</v>
      </c>
      <c r="H44" s="22" t="s">
        <v>195</v>
      </c>
      <c r="I44" s="22" t="s">
        <v>207</v>
      </c>
    </row>
    <row r="45" spans="1:23" x14ac:dyDescent="0.25">
      <c r="E45" s="76" t="s">
        <v>176</v>
      </c>
      <c r="F45" t="s">
        <v>290</v>
      </c>
      <c r="H45" s="22" t="s">
        <v>194</v>
      </c>
      <c r="I45" s="22" t="s">
        <v>206</v>
      </c>
    </row>
    <row r="46" spans="1:23" x14ac:dyDescent="0.25">
      <c r="E46" s="78" t="s">
        <v>180</v>
      </c>
      <c r="F46" t="s">
        <v>290</v>
      </c>
      <c r="H46" s="22" t="s">
        <v>187</v>
      </c>
      <c r="I46" s="22"/>
    </row>
    <row r="50" spans="1:12" ht="14.45" x14ac:dyDescent="0.3">
      <c r="A50" t="s">
        <v>220</v>
      </c>
    </row>
    <row r="51" spans="1:12" x14ac:dyDescent="0.25">
      <c r="A51" t="s">
        <v>208</v>
      </c>
      <c r="B51" s="61" t="s">
        <v>177</v>
      </c>
      <c r="C51" t="s">
        <v>208</v>
      </c>
      <c r="D51" t="s">
        <v>208</v>
      </c>
      <c r="E51" s="66" t="s">
        <v>171</v>
      </c>
      <c r="F51" s="61" t="s">
        <v>177</v>
      </c>
      <c r="H51" s="22" t="s">
        <v>75</v>
      </c>
    </row>
    <row r="52" spans="1:12" x14ac:dyDescent="0.25">
      <c r="A52" t="s">
        <v>209</v>
      </c>
      <c r="B52" t="s">
        <v>186</v>
      </c>
      <c r="C52" t="s">
        <v>209</v>
      </c>
      <c r="D52" t="s">
        <v>209</v>
      </c>
      <c r="E52" s="86" t="s">
        <v>221</v>
      </c>
      <c r="F52" s="75" t="s">
        <v>179</v>
      </c>
      <c r="H52" s="22" t="s">
        <v>187</v>
      </c>
    </row>
    <row r="53" spans="1:12" x14ac:dyDescent="0.25">
      <c r="D53" t="s">
        <v>222</v>
      </c>
      <c r="E53" s="76" t="s">
        <v>176</v>
      </c>
      <c r="F53" s="72" t="s">
        <v>204</v>
      </c>
      <c r="H53" s="22" t="s">
        <v>207</v>
      </c>
    </row>
    <row r="54" spans="1:12" x14ac:dyDescent="0.25">
      <c r="D54" t="s">
        <v>223</v>
      </c>
      <c r="E54" s="74" t="s">
        <v>178</v>
      </c>
      <c r="F54" s="74" t="s">
        <v>178</v>
      </c>
      <c r="H54" s="22" t="s">
        <v>224</v>
      </c>
    </row>
    <row r="56" spans="1:12" ht="25.5" x14ac:dyDescent="0.25">
      <c r="B56" s="103" t="s">
        <v>296</v>
      </c>
      <c r="C56" s="103"/>
      <c r="D56" t="s">
        <v>250</v>
      </c>
    </row>
    <row r="57" spans="1:12" x14ac:dyDescent="0.25">
      <c r="A57" s="6" t="s">
        <v>173</v>
      </c>
      <c r="B57" s="73" t="s">
        <v>172</v>
      </c>
      <c r="C57" s="125" t="s">
        <v>297</v>
      </c>
      <c r="D57" s="72" t="s">
        <v>204</v>
      </c>
      <c r="F57" s="86" t="s">
        <v>234</v>
      </c>
      <c r="G57" s="94" t="s">
        <v>231</v>
      </c>
      <c r="J57" s="73"/>
      <c r="L57" s="84"/>
    </row>
    <row r="58" spans="1:12" x14ac:dyDescent="0.25">
      <c r="A58" s="6"/>
      <c r="B58" s="72" t="s">
        <v>204</v>
      </c>
      <c r="C58" s="125"/>
      <c r="D58" s="74" t="s">
        <v>232</v>
      </c>
      <c r="K58" s="74" t="s">
        <v>178</v>
      </c>
      <c r="L58" s="84" t="s">
        <v>287</v>
      </c>
    </row>
    <row r="59" spans="1:12" x14ac:dyDescent="0.25">
      <c r="A59" s="6"/>
      <c r="B59" s="71" t="s">
        <v>205</v>
      </c>
      <c r="C59" s="125"/>
      <c r="D59" s="71" t="s">
        <v>205</v>
      </c>
      <c r="F59" s="74" t="s">
        <v>232</v>
      </c>
      <c r="G59" s="74" t="s">
        <v>232</v>
      </c>
      <c r="I59" s="82"/>
      <c r="J59" s="100" t="s">
        <v>291</v>
      </c>
      <c r="L59" s="84"/>
    </row>
    <row r="60" spans="1:12" ht="14.45" x14ac:dyDescent="0.3">
      <c r="H60" s="22"/>
      <c r="I60" s="81"/>
    </row>
    <row r="61" spans="1:12" ht="14.45" x14ac:dyDescent="0.3">
      <c r="H61" s="22"/>
      <c r="I61" s="81"/>
    </row>
    <row r="62" spans="1:12" ht="14.45" x14ac:dyDescent="0.3">
      <c r="A62" s="6" t="s">
        <v>230</v>
      </c>
    </row>
    <row r="63" spans="1:12" s="57" customFormat="1" x14ac:dyDescent="0.25">
      <c r="A63" s="96"/>
      <c r="B63" s="57" t="s">
        <v>248</v>
      </c>
      <c r="D63" s="57" t="s">
        <v>243</v>
      </c>
      <c r="F63" s="97" t="s">
        <v>244</v>
      </c>
      <c r="G63" s="97"/>
      <c r="I63" s="98" t="s">
        <v>245</v>
      </c>
      <c r="J63" s="97" t="s">
        <v>247</v>
      </c>
      <c r="K63" s="97"/>
      <c r="L63" s="97"/>
    </row>
    <row r="64" spans="1:12" x14ac:dyDescent="0.25">
      <c r="A64" s="6" t="s">
        <v>194</v>
      </c>
      <c r="B64" t="s">
        <v>239</v>
      </c>
      <c r="D64" s="105" t="s">
        <v>238</v>
      </c>
      <c r="F64" s="93" t="s">
        <v>235</v>
      </c>
      <c r="G64" s="74" t="s">
        <v>232</v>
      </c>
      <c r="J64" s="61" t="s">
        <v>246</v>
      </c>
      <c r="L64" s="84" t="s">
        <v>75</v>
      </c>
    </row>
    <row r="65" spans="1:12" x14ac:dyDescent="0.25">
      <c r="A65" s="6" t="s">
        <v>236</v>
      </c>
      <c r="B65" t="s">
        <v>240</v>
      </c>
      <c r="D65" s="83" t="s">
        <v>242</v>
      </c>
      <c r="I65" t="s">
        <v>238</v>
      </c>
      <c r="J65" s="74" t="s">
        <v>232</v>
      </c>
      <c r="L65" s="84" t="s">
        <v>251</v>
      </c>
    </row>
    <row r="66" spans="1:12" x14ac:dyDescent="0.25">
      <c r="A66" s="6" t="s">
        <v>237</v>
      </c>
      <c r="D66" t="s">
        <v>239</v>
      </c>
    </row>
    <row r="67" spans="1:12" x14ac:dyDescent="0.25">
      <c r="A67" s="6" t="s">
        <v>184</v>
      </c>
      <c r="B67" t="s">
        <v>241</v>
      </c>
      <c r="D67" s="74" t="s">
        <v>232</v>
      </c>
      <c r="F67" s="95" t="s">
        <v>233</v>
      </c>
      <c r="G67" s="94" t="s">
        <v>231</v>
      </c>
      <c r="J67" s="83" t="s">
        <v>242</v>
      </c>
      <c r="L67" s="84" t="s">
        <v>184</v>
      </c>
    </row>
    <row r="68" spans="1:12" ht="14.45" x14ac:dyDescent="0.3">
      <c r="A68" s="6"/>
      <c r="F68" s="95"/>
      <c r="G68" s="94"/>
    </row>
    <row r="69" spans="1:12" ht="14.45" x14ac:dyDescent="0.3">
      <c r="A69" s="6"/>
    </row>
    <row r="70" spans="1:12" ht="14.45" x14ac:dyDescent="0.3">
      <c r="A70" s="6"/>
    </row>
    <row r="71" spans="1:12" ht="14.45" x14ac:dyDescent="0.3">
      <c r="A71" t="s">
        <v>288</v>
      </c>
    </row>
    <row r="73" spans="1:12" x14ac:dyDescent="0.25">
      <c r="A73" t="s">
        <v>252</v>
      </c>
      <c r="B73" t="s">
        <v>257</v>
      </c>
      <c r="J73" s="124" t="s">
        <v>289</v>
      </c>
      <c r="K73" s="124"/>
    </row>
    <row r="74" spans="1:12" x14ac:dyDescent="0.25">
      <c r="A74" t="s">
        <v>253</v>
      </c>
      <c r="B74" t="s">
        <v>258</v>
      </c>
      <c r="J74" s="124"/>
      <c r="K74" s="124"/>
    </row>
    <row r="75" spans="1:12" ht="14.45" x14ac:dyDescent="0.3">
      <c r="A75" t="s">
        <v>254</v>
      </c>
    </row>
    <row r="76" spans="1:12" x14ac:dyDescent="0.25">
      <c r="A76" t="s">
        <v>255</v>
      </c>
      <c r="B76" s="74" t="s">
        <v>259</v>
      </c>
      <c r="J76" t="s">
        <v>290</v>
      </c>
      <c r="L76" t="s">
        <v>174</v>
      </c>
    </row>
    <row r="77" spans="1:12" x14ac:dyDescent="0.25">
      <c r="A77" t="s">
        <v>256</v>
      </c>
      <c r="B77" s="83" t="s">
        <v>260</v>
      </c>
      <c r="J77" t="s">
        <v>290</v>
      </c>
      <c r="L77" s="69" t="s">
        <v>75</v>
      </c>
    </row>
  </sheetData>
  <mergeCells count="2">
    <mergeCell ref="J73:K74"/>
    <mergeCell ref="C57:C59"/>
  </mergeCells>
  <pageMargins left="0.7" right="0.7" top="0.75" bottom="0.75" header="0.3" footer="0.3"/>
  <pageSetup paperSize="9" orientation="portrait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W83"/>
  <sheetViews>
    <sheetView topLeftCell="A30" zoomScale="90" zoomScaleNormal="90" workbookViewId="0">
      <selection activeCell="A59" sqref="A59"/>
    </sheetView>
  </sheetViews>
  <sheetFormatPr defaultRowHeight="15" x14ac:dyDescent="0.25"/>
  <cols>
    <col min="8" max="8" width="13" customWidth="1"/>
    <col min="9" max="9" width="13.7109375" customWidth="1"/>
    <col min="12" max="12" width="15.85546875" customWidth="1"/>
  </cols>
  <sheetData>
    <row r="8" spans="4:7" ht="14.45" x14ac:dyDescent="0.3">
      <c r="D8" t="s">
        <v>82</v>
      </c>
      <c r="G8" t="s">
        <v>79</v>
      </c>
    </row>
    <row r="14" spans="4:7" ht="14.45" x14ac:dyDescent="0.3">
      <c r="D14" t="s">
        <v>81</v>
      </c>
      <c r="G14" t="s">
        <v>80</v>
      </c>
    </row>
    <row r="15" spans="4:7" ht="14.45" x14ac:dyDescent="0.3">
      <c r="E15" t="s">
        <v>83</v>
      </c>
    </row>
    <row r="23" spans="1:9" x14ac:dyDescent="0.25">
      <c r="F23" s="101" t="s">
        <v>292</v>
      </c>
      <c r="G23" s="69"/>
      <c r="H23" s="81"/>
    </row>
    <row r="24" spans="1:9" x14ac:dyDescent="0.25">
      <c r="A24" t="s">
        <v>188</v>
      </c>
      <c r="E24" s="61" t="s">
        <v>177</v>
      </c>
      <c r="F24" s="61" t="s">
        <v>177</v>
      </c>
      <c r="H24" s="102" t="s">
        <v>81</v>
      </c>
      <c r="I24" s="81" t="s">
        <v>75</v>
      </c>
    </row>
    <row r="25" spans="1:9" x14ac:dyDescent="0.25">
      <c r="E25" s="83" t="s">
        <v>170</v>
      </c>
      <c r="F25" s="75" t="s">
        <v>179</v>
      </c>
      <c r="H25" s="102" t="s">
        <v>82</v>
      </c>
    </row>
    <row r="26" spans="1:9" x14ac:dyDescent="0.25">
      <c r="E26" s="85" t="s">
        <v>189</v>
      </c>
      <c r="F26" t="s">
        <v>186</v>
      </c>
      <c r="H26" s="102" t="s">
        <v>80</v>
      </c>
      <c r="I26" s="81" t="s">
        <v>294</v>
      </c>
    </row>
    <row r="27" spans="1:9" x14ac:dyDescent="0.25">
      <c r="E27" s="74" t="s">
        <v>178</v>
      </c>
      <c r="F27" s="74" t="s">
        <v>178</v>
      </c>
      <c r="H27" s="102" t="s">
        <v>79</v>
      </c>
      <c r="I27" s="81" t="s">
        <v>293</v>
      </c>
    </row>
    <row r="28" spans="1:9" ht="14.45" x14ac:dyDescent="0.3">
      <c r="H28" s="102"/>
      <c r="I28" s="81"/>
    </row>
    <row r="29" spans="1:9" ht="14.45" x14ac:dyDescent="0.3">
      <c r="H29" s="102"/>
      <c r="I29" s="81"/>
    </row>
    <row r="30" spans="1:9" ht="14.45" x14ac:dyDescent="0.3">
      <c r="H30" s="102"/>
      <c r="I30" s="81"/>
    </row>
    <row r="31" spans="1:9" x14ac:dyDescent="0.25">
      <c r="A31" t="s">
        <v>175</v>
      </c>
      <c r="C31" t="s">
        <v>298</v>
      </c>
      <c r="E31" s="61" t="s">
        <v>177</v>
      </c>
      <c r="F31" s="61" t="s">
        <v>177</v>
      </c>
      <c r="G31" s="61" t="s">
        <v>177</v>
      </c>
      <c r="H31" s="102" t="s">
        <v>183</v>
      </c>
      <c r="I31" s="81"/>
    </row>
    <row r="32" spans="1:9" x14ac:dyDescent="0.25">
      <c r="E32" s="74" t="s">
        <v>178</v>
      </c>
      <c r="F32" s="74" t="s">
        <v>178</v>
      </c>
      <c r="G32" s="74" t="s">
        <v>178</v>
      </c>
      <c r="H32" s="102" t="s">
        <v>182</v>
      </c>
      <c r="I32" s="81"/>
    </row>
    <row r="33" spans="1:23" x14ac:dyDescent="0.25">
      <c r="E33" s="75" t="s">
        <v>179</v>
      </c>
      <c r="F33" s="75" t="s">
        <v>179</v>
      </c>
      <c r="G33" s="75" t="s">
        <v>179</v>
      </c>
      <c r="H33" s="102" t="s">
        <v>184</v>
      </c>
      <c r="I33" s="81"/>
    </row>
    <row r="34" spans="1:23" x14ac:dyDescent="0.25">
      <c r="E34" s="76" t="s">
        <v>176</v>
      </c>
      <c r="F34" s="77" t="s">
        <v>180</v>
      </c>
      <c r="G34" s="76" t="s">
        <v>176</v>
      </c>
      <c r="H34" s="102" t="s">
        <v>181</v>
      </c>
      <c r="I34" s="81"/>
    </row>
    <row r="35" spans="1:23" ht="14.45" x14ac:dyDescent="0.3">
      <c r="H35" s="102"/>
      <c r="I35" s="81"/>
    </row>
    <row r="36" spans="1:23" ht="14.45" x14ac:dyDescent="0.3">
      <c r="H36" s="102"/>
      <c r="I36" s="81"/>
      <c r="W36" s="69" t="s">
        <v>90</v>
      </c>
    </row>
    <row r="37" spans="1:23" x14ac:dyDescent="0.25">
      <c r="A37" t="s">
        <v>185</v>
      </c>
      <c r="E37" s="61" t="s">
        <v>177</v>
      </c>
      <c r="F37" s="61" t="s">
        <v>177</v>
      </c>
      <c r="H37" s="102" t="s">
        <v>75</v>
      </c>
      <c r="I37" s="81"/>
    </row>
    <row r="38" spans="1:23" x14ac:dyDescent="0.25">
      <c r="E38" s="75" t="s">
        <v>179</v>
      </c>
      <c r="F38" s="66" t="s">
        <v>171</v>
      </c>
      <c r="H38" s="102" t="s">
        <v>90</v>
      </c>
      <c r="I38" s="81" t="s">
        <v>294</v>
      </c>
    </row>
    <row r="39" spans="1:23" x14ac:dyDescent="0.25">
      <c r="E39" s="74" t="s">
        <v>178</v>
      </c>
      <c r="F39" s="74" t="s">
        <v>178</v>
      </c>
      <c r="H39" s="102" t="s">
        <v>92</v>
      </c>
      <c r="I39" s="81" t="s">
        <v>293</v>
      </c>
      <c r="W39" s="69" t="s">
        <v>295</v>
      </c>
    </row>
    <row r="40" spans="1:23" x14ac:dyDescent="0.25">
      <c r="E40" s="80" t="s">
        <v>186</v>
      </c>
      <c r="F40" s="79" t="s">
        <v>180</v>
      </c>
      <c r="H40" s="102" t="s">
        <v>187</v>
      </c>
      <c r="I40" s="81"/>
    </row>
    <row r="41" spans="1:23" ht="14.45" x14ac:dyDescent="0.3">
      <c r="H41" s="102"/>
      <c r="I41" s="81"/>
    </row>
    <row r="42" spans="1:23" ht="14.45" x14ac:dyDescent="0.3">
      <c r="H42" s="102"/>
      <c r="I42" s="81"/>
    </row>
    <row r="43" spans="1:23" ht="14.45" x14ac:dyDescent="0.3">
      <c r="H43" s="102"/>
      <c r="I43" s="81"/>
    </row>
    <row r="44" spans="1:23" x14ac:dyDescent="0.25">
      <c r="A44" t="s">
        <v>48</v>
      </c>
      <c r="E44" s="83" t="s">
        <v>193</v>
      </c>
      <c r="F44" t="s">
        <v>290</v>
      </c>
      <c r="H44" s="102" t="s">
        <v>195</v>
      </c>
      <c r="I44" s="102" t="s">
        <v>207</v>
      </c>
    </row>
    <row r="45" spans="1:23" x14ac:dyDescent="0.25">
      <c r="E45" s="76" t="s">
        <v>176</v>
      </c>
      <c r="F45" t="s">
        <v>290</v>
      </c>
      <c r="H45" s="102" t="s">
        <v>194</v>
      </c>
      <c r="I45" s="102" t="s">
        <v>206</v>
      </c>
    </row>
    <row r="46" spans="1:23" x14ac:dyDescent="0.25">
      <c r="E46" s="78" t="s">
        <v>180</v>
      </c>
      <c r="F46" t="s">
        <v>290</v>
      </c>
      <c r="H46" s="102" t="s">
        <v>187</v>
      </c>
      <c r="I46" s="102"/>
    </row>
    <row r="50" spans="1:12" ht="14.45" x14ac:dyDescent="0.3">
      <c r="A50" t="s">
        <v>220</v>
      </c>
    </row>
    <row r="51" spans="1:12" x14ac:dyDescent="0.25">
      <c r="A51" t="s">
        <v>208</v>
      </c>
      <c r="B51" s="61" t="s">
        <v>177</v>
      </c>
      <c r="C51" t="s">
        <v>208</v>
      </c>
      <c r="D51" t="s">
        <v>208</v>
      </c>
      <c r="E51" s="66" t="s">
        <v>171</v>
      </c>
      <c r="F51" s="61" t="s">
        <v>177</v>
      </c>
      <c r="H51" s="102" t="s">
        <v>75</v>
      </c>
    </row>
    <row r="52" spans="1:12" x14ac:dyDescent="0.25">
      <c r="A52" t="s">
        <v>209</v>
      </c>
      <c r="B52" t="s">
        <v>186</v>
      </c>
      <c r="C52" t="s">
        <v>209</v>
      </c>
      <c r="D52" t="s">
        <v>209</v>
      </c>
      <c r="E52" s="86" t="s">
        <v>221</v>
      </c>
      <c r="F52" s="75" t="s">
        <v>179</v>
      </c>
      <c r="H52" s="102" t="s">
        <v>187</v>
      </c>
    </row>
    <row r="53" spans="1:12" x14ac:dyDescent="0.25">
      <c r="D53" t="s">
        <v>222</v>
      </c>
      <c r="E53" s="76" t="s">
        <v>176</v>
      </c>
      <c r="F53" s="72" t="s">
        <v>204</v>
      </c>
      <c r="H53" s="102" t="s">
        <v>299</v>
      </c>
    </row>
    <row r="54" spans="1:12" x14ac:dyDescent="0.25">
      <c r="D54" t="s">
        <v>223</v>
      </c>
      <c r="E54" s="74" t="s">
        <v>178</v>
      </c>
      <c r="F54" s="74" t="s">
        <v>178</v>
      </c>
      <c r="H54" s="102" t="s">
        <v>224</v>
      </c>
    </row>
    <row r="56" spans="1:12" x14ac:dyDescent="0.25">
      <c r="A56" s="6" t="s">
        <v>173</v>
      </c>
      <c r="B56" s="103" t="s">
        <v>249</v>
      </c>
      <c r="C56" s="103"/>
      <c r="D56" s="107" t="s">
        <v>250</v>
      </c>
    </row>
    <row r="57" spans="1:12" ht="15" customHeight="1" x14ac:dyDescent="0.25">
      <c r="A57" t="s">
        <v>236</v>
      </c>
      <c r="B57" s="72" t="s">
        <v>204</v>
      </c>
      <c r="C57" s="125" t="s">
        <v>297</v>
      </c>
      <c r="D57" s="74" t="s">
        <v>232</v>
      </c>
      <c r="E57" s="108"/>
      <c r="F57" s="106" t="s">
        <v>287</v>
      </c>
      <c r="J57" s="73"/>
      <c r="L57" s="84"/>
    </row>
    <row r="58" spans="1:12" ht="15" customHeight="1" x14ac:dyDescent="0.25">
      <c r="A58" s="6" t="s">
        <v>184</v>
      </c>
      <c r="B58" s="73" t="s">
        <v>172</v>
      </c>
      <c r="C58" s="125"/>
      <c r="D58" s="72" t="s">
        <v>204</v>
      </c>
      <c r="E58" s="108"/>
      <c r="G58" s="94"/>
      <c r="I58" s="82"/>
      <c r="J58" s="100"/>
      <c r="L58" s="84"/>
    </row>
    <row r="59" spans="1:12" x14ac:dyDescent="0.25">
      <c r="A59" s="6" t="s">
        <v>194</v>
      </c>
      <c r="B59" s="71" t="s">
        <v>205</v>
      </c>
      <c r="C59" s="125"/>
      <c r="D59" s="71" t="s">
        <v>205</v>
      </c>
      <c r="E59" s="108"/>
      <c r="F59" s="74" t="s">
        <v>232</v>
      </c>
    </row>
    <row r="60" spans="1:12" x14ac:dyDescent="0.25">
      <c r="F60" s="93" t="s">
        <v>235</v>
      </c>
      <c r="G60" s="102"/>
      <c r="I60" s="81"/>
    </row>
    <row r="61" spans="1:12" x14ac:dyDescent="0.25">
      <c r="F61" s="86" t="s">
        <v>234</v>
      </c>
      <c r="G61" s="102"/>
      <c r="I61" s="81"/>
    </row>
    <row r="62" spans="1:12" x14ac:dyDescent="0.25">
      <c r="A62" s="6" t="s">
        <v>230</v>
      </c>
      <c r="F62" s="66" t="s">
        <v>233</v>
      </c>
    </row>
    <row r="63" spans="1:12" s="57" customFormat="1" x14ac:dyDescent="0.25">
      <c r="A63" s="96"/>
      <c r="B63" s="57" t="s">
        <v>248</v>
      </c>
      <c r="D63" s="57" t="s">
        <v>243</v>
      </c>
      <c r="F63" s="97"/>
      <c r="G63" s="97"/>
      <c r="H63" s="98"/>
      <c r="I63" s="109" t="s">
        <v>247</v>
      </c>
      <c r="K63" s="97"/>
      <c r="L63" s="97"/>
    </row>
    <row r="64" spans="1:12" ht="15" customHeight="1" x14ac:dyDescent="0.25">
      <c r="A64" s="6" t="s">
        <v>194</v>
      </c>
      <c r="B64" t="s">
        <v>239</v>
      </c>
      <c r="D64" s="105" t="s">
        <v>238</v>
      </c>
      <c r="E64" s="108"/>
      <c r="H64" s="74" t="s">
        <v>232</v>
      </c>
      <c r="I64" s="61" t="s">
        <v>246</v>
      </c>
      <c r="J64" s="84" t="s">
        <v>75</v>
      </c>
    </row>
    <row r="65" spans="1:12" x14ac:dyDescent="0.25">
      <c r="A65" s="6" t="s">
        <v>237</v>
      </c>
      <c r="D65" t="s">
        <v>239</v>
      </c>
    </row>
    <row r="66" spans="1:12" x14ac:dyDescent="0.25">
      <c r="A66" s="6" t="s">
        <v>184</v>
      </c>
      <c r="B66" t="s">
        <v>241</v>
      </c>
      <c r="D66" s="74" t="s">
        <v>232</v>
      </c>
      <c r="E66" s="108"/>
      <c r="H66" s="94" t="s">
        <v>231</v>
      </c>
      <c r="I66" s="83" t="s">
        <v>242</v>
      </c>
      <c r="J66" s="84" t="s">
        <v>184</v>
      </c>
    </row>
    <row r="67" spans="1:12" x14ac:dyDescent="0.25">
      <c r="A67" s="6" t="s">
        <v>236</v>
      </c>
      <c r="B67" t="s">
        <v>240</v>
      </c>
      <c r="D67" s="83" t="s">
        <v>242</v>
      </c>
      <c r="E67" s="108"/>
      <c r="F67" s="105" t="s">
        <v>238</v>
      </c>
      <c r="I67" s="74" t="s">
        <v>232</v>
      </c>
      <c r="J67" s="84" t="s">
        <v>251</v>
      </c>
    </row>
    <row r="68" spans="1:12" ht="14.45" x14ac:dyDescent="0.3">
      <c r="A68" s="6"/>
      <c r="F68" s="95"/>
      <c r="G68" s="94"/>
    </row>
    <row r="69" spans="1:12" ht="14.45" x14ac:dyDescent="0.3">
      <c r="A69" s="6"/>
    </row>
    <row r="70" spans="1:12" ht="14.45" x14ac:dyDescent="0.3">
      <c r="A70" s="6"/>
    </row>
    <row r="71" spans="1:12" ht="14.45" x14ac:dyDescent="0.3">
      <c r="A71" t="s">
        <v>288</v>
      </c>
    </row>
    <row r="73" spans="1:12" ht="14.45" x14ac:dyDescent="0.3">
      <c r="A73" t="s">
        <v>252</v>
      </c>
      <c r="B73" t="s">
        <v>257</v>
      </c>
      <c r="J73" s="102" t="s">
        <v>289</v>
      </c>
      <c r="K73" s="102"/>
    </row>
    <row r="74" spans="1:12" ht="14.45" x14ac:dyDescent="0.3">
      <c r="A74" t="s">
        <v>253</v>
      </c>
      <c r="B74" t="s">
        <v>258</v>
      </c>
      <c r="J74" s="102"/>
      <c r="K74" s="102"/>
    </row>
    <row r="75" spans="1:12" ht="14.45" x14ac:dyDescent="0.3">
      <c r="A75" t="s">
        <v>254</v>
      </c>
    </row>
    <row r="76" spans="1:12" x14ac:dyDescent="0.25">
      <c r="A76" t="s">
        <v>255</v>
      </c>
      <c r="B76" s="74" t="s">
        <v>259</v>
      </c>
      <c r="J76" t="s">
        <v>290</v>
      </c>
      <c r="L76" t="s">
        <v>174</v>
      </c>
    </row>
    <row r="77" spans="1:12" x14ac:dyDescent="0.25">
      <c r="A77" t="s">
        <v>256</v>
      </c>
      <c r="B77" s="83" t="s">
        <v>260</v>
      </c>
      <c r="J77" t="s">
        <v>290</v>
      </c>
      <c r="L77" s="69" t="s">
        <v>75</v>
      </c>
    </row>
    <row r="79" spans="1:12" x14ac:dyDescent="0.25">
      <c r="H79" t="s">
        <v>305</v>
      </c>
    </row>
    <row r="80" spans="1:12" x14ac:dyDescent="0.25">
      <c r="A80" t="s">
        <v>300</v>
      </c>
      <c r="D80" t="s">
        <v>304</v>
      </c>
      <c r="G80" t="s">
        <v>306</v>
      </c>
    </row>
    <row r="81" spans="1:7" x14ac:dyDescent="0.25">
      <c r="A81" t="s">
        <v>303</v>
      </c>
      <c r="B81" t="s">
        <v>231</v>
      </c>
      <c r="G81" t="s">
        <v>235</v>
      </c>
    </row>
    <row r="82" spans="1:7" x14ac:dyDescent="0.25">
      <c r="A82" t="s">
        <v>301</v>
      </c>
      <c r="B82" t="s">
        <v>238</v>
      </c>
      <c r="G82" t="s">
        <v>238</v>
      </c>
    </row>
    <row r="83" spans="1:7" x14ac:dyDescent="0.25">
      <c r="A83" t="s">
        <v>302</v>
      </c>
      <c r="B83" t="s">
        <v>239</v>
      </c>
      <c r="G83" t="s">
        <v>232</v>
      </c>
    </row>
  </sheetData>
  <mergeCells count="1">
    <mergeCell ref="C57:C59"/>
  </mergeCell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WeatherStation</vt:lpstr>
      <vt:lpstr>Лист2</vt:lpstr>
      <vt:lpstr>costs</vt:lpstr>
      <vt:lpstr>mlx</vt:lpstr>
      <vt:lpstr>colours</vt:lpstr>
      <vt:lpstr>pins</vt:lpstr>
      <vt:lpstr>pins v7</vt:lpstr>
      <vt:lpstr>colours v7</vt:lpstr>
      <vt:lpstr>colours v8</vt:lpstr>
      <vt:lpstr>colours v9</vt:lpstr>
      <vt:lpstr>colours v9.1</vt:lpstr>
      <vt:lpstr>pins v8</vt:lpstr>
      <vt:lpstr>dew</vt:lpstr>
      <vt:lpstr>ds</vt:lpstr>
      <vt:lpstr>wetsensor</vt:lpstr>
      <vt:lpstr>raingauge</vt:lpstr>
      <vt:lpstr>windspeed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Емченко Борис Сергеевич</dc:creator>
  <cp:lastModifiedBy>E.F.</cp:lastModifiedBy>
  <dcterms:created xsi:type="dcterms:W3CDTF">2012-12-17T08:40:11Z</dcterms:created>
  <dcterms:modified xsi:type="dcterms:W3CDTF">2014-10-28T23:33:55Z</dcterms:modified>
</cp:coreProperties>
</file>