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540" tabRatio="788"/>
  </bookViews>
  <sheets>
    <sheet name="日历" sheetId="14" r:id="rId1"/>
  </sheets>
  <definedNames>
    <definedName name="Calendar10Month">日历!$C$142</definedName>
    <definedName name="Calendar10MonthOption">MATCH(Calendar10Month,月,0)</definedName>
    <definedName name="Calendar10Year">日历!$B$142</definedName>
    <definedName name="Calendar11Month">日历!#REF!</definedName>
    <definedName name="Calendar11MonthOption">MATCH(Calendar11Month,月,0)</definedName>
    <definedName name="Calendar11Year">日历!#REF!</definedName>
    <definedName name="Calendar12Month">日历!#REF!</definedName>
    <definedName name="Calendar12MonthOption">MATCH(Calendar12Month,月,0)</definedName>
    <definedName name="Calendar12Year">日历!#REF!</definedName>
    <definedName name="Calendar1Month">日历!$C$1</definedName>
    <definedName name="Calendar1MonthOption">MATCH(Calendar1Month,月,0)</definedName>
    <definedName name="Calendar1Year">日历!$B$1</definedName>
    <definedName name="Calendar2Month">日历!$C$18</definedName>
    <definedName name="Calendar2MonthOption">MATCH(Calendar2Month,月,0)</definedName>
    <definedName name="Calendar2Year">日历!$B$18</definedName>
    <definedName name="Calendar3Month">日历!$C$38</definedName>
    <definedName name="Calendar3MonthOption">MATCH(Calendar3Month,月,0)</definedName>
    <definedName name="Calendar3Year">日历!$B$38</definedName>
    <definedName name="Calendar4Month">日历!$C$58</definedName>
    <definedName name="Calendar4MonthOption">MATCH(Calendar4Month,月,0)</definedName>
    <definedName name="Calendar4Year">日历!$B$58</definedName>
    <definedName name="Calendar5Month">日历!$C$72</definedName>
    <definedName name="Calendar5MonthOption">MATCH(Calendar5Month,月,0)</definedName>
    <definedName name="Calendar5Year">日历!$B$72</definedName>
    <definedName name="Calendar6Month">日历!$C$86</definedName>
    <definedName name="Calendar6MonthOption">MATCH(Calendar6Month,月,0)</definedName>
    <definedName name="Calendar6Year">日历!$B$86</definedName>
    <definedName name="Calendar7Month">日历!$C$100</definedName>
    <definedName name="Calendar7MonthOption">MATCH(Calendar7Month,月,0)</definedName>
    <definedName name="Calendar7Year">日历!$B$100</definedName>
    <definedName name="Calendar8Month">日历!$C$114</definedName>
    <definedName name="Calendar8MonthOption">MATCH(Calendar8Month,月,0)</definedName>
    <definedName name="Calendar8Year">日历!$B$114</definedName>
    <definedName name="Calendar9Month">日历!$C$128</definedName>
    <definedName name="Calendar9MonthOption">MATCH(Calendar9Month,月,0)</definedName>
    <definedName name="Calendar9Year">日历!$B$128</definedName>
    <definedName name="ColumnTitleRegion1..H12.1">日历!$B$2</definedName>
    <definedName name="ColumnTitleRegion10..H54.1">日历!$B$59</definedName>
    <definedName name="ColumnTitleRegion11..C56.1">日历!$B$59</definedName>
    <definedName name="ColumnTitleRegion12..D56.1">日历!$D$70</definedName>
    <definedName name="ColumnTitleRegion13..H68.1">日历!$B$73</definedName>
    <definedName name="ColumnTitleRegion14..C70.1">日历!$B$73</definedName>
    <definedName name="ColumnTitleRegion15..D70.1">日历!$D$84</definedName>
    <definedName name="ColumnTitleRegion16..H82.1">日历!$B$87</definedName>
    <definedName name="ColumnTitleRegion17..C84.1">日历!$B$87</definedName>
    <definedName name="ColumnTitleRegion18..D84.1">日历!$D$98</definedName>
    <definedName name="ColumnTitleRegion19..H96.1">日历!$B$101</definedName>
    <definedName name="ColumnTitleRegion2..C14.1">日历!$B$2</definedName>
    <definedName name="ColumnTitleRegion20..C98.1">日历!$B$101</definedName>
    <definedName name="ColumnTitleRegion21..D98.1">日历!$D$112</definedName>
    <definedName name="ColumnTitleRegion22..H110.1">日历!$B$115</definedName>
    <definedName name="ColumnTitleRegion23..C112.1">日历!$B$115</definedName>
    <definedName name="ColumnTitleRegion24..D112.1">日历!$D$126</definedName>
    <definedName name="ColumnTitleRegion25..H124.1">日历!$B$129</definedName>
    <definedName name="ColumnTitleRegion26..C126.1">日历!$B$129</definedName>
    <definedName name="ColumnTitleRegion27..D126.1">日历!$D$140</definedName>
    <definedName name="ColumnTitleRegion28..H138.1">日历!$B$143</definedName>
    <definedName name="ColumnTitleRegion29..C140.1">日历!$B$143</definedName>
    <definedName name="ColumnTitleRegion3..D14.1">日历!#REF!</definedName>
    <definedName name="ColumnTitleRegion30..D140.1">日历!$D$154</definedName>
    <definedName name="ColumnTitleRegion31..H152.1">日历!#REF!</definedName>
    <definedName name="ColumnTitleRegion32..C154.1">日历!#REF!</definedName>
    <definedName name="ColumnTitleRegion33..D154.1">日历!#REF!</definedName>
    <definedName name="ColumnTitleRegion34..H166.1">日历!#REF!</definedName>
    <definedName name="ColumnTitleRegion35..C168.1">日历!#REF!</definedName>
    <definedName name="ColumnTitleRegion36..D168.1">日历!#REF!</definedName>
    <definedName name="ColumnTitleRegion4..H26.1">日历!$B$19</definedName>
    <definedName name="ColumnTitleRegion5..C28.1">日历!$B$19</definedName>
    <definedName name="ColumnTitleRegion6..D28.1">日历!$D$35</definedName>
    <definedName name="ColumnTitleRegion7..H40.1">日历!$B$39</definedName>
    <definedName name="ColumnTitleRegion8..C42.1">日历!$B$39</definedName>
    <definedName name="ColumnTitleRegion9..D42.1">日历!$D$55</definedName>
    <definedName name="_xlnm.Print_Area" localSheetId="0">日历!$B$1:$I$183</definedName>
    <definedName name="WeekdayOption">MATCH(WeekStart,工作日,0)+10</definedName>
    <definedName name="WeekStart">日历!$B$2</definedName>
    <definedName name="WeekStartValue">IF(WeekStart="星期一",2,1)</definedName>
    <definedName name="工作日">{"星期一","星期二","星期三","星期四","星期五","星期六","星期日"}</definedName>
    <definedName name="日">{0,1,2,3,4,5,6}</definedName>
    <definedName name="月">{"1月","2月","3月","4月","5月","6月","7月","8月","9月","10月","11月","12月"}</definedName>
  </definedNames>
  <calcPr calcId="144525"/>
</workbook>
</file>

<file path=xl/sharedStrings.xml><?xml version="1.0" encoding="utf-8"?>
<sst xmlns="http://schemas.openxmlformats.org/spreadsheetml/2006/main" count="44" uniqueCount="36">
  <si>
    <t>11月</t>
  </si>
  <si>
    <t>星期日</t>
  </si>
  <si>
    <t>哨兵仿交方案测试</t>
  </si>
  <si>
    <t>机械组新人入队</t>
  </si>
  <si>
    <t>热力学考试</t>
  </si>
  <si>
    <t>线代考试</t>
  </si>
  <si>
    <t>英雄代码重构</t>
  </si>
  <si>
    <t>电路考试</t>
  </si>
  <si>
    <t>流体力学考试</t>
  </si>
  <si>
    <r>
      <rPr>
        <sz val="14"/>
        <color rgb="FF7030A0"/>
        <rFont val="Microsoft YaHei UI"/>
        <charset val="134"/>
      </rPr>
      <t>信号分析</t>
    </r>
    <r>
      <rPr>
        <sz val="16"/>
        <color theme="1"/>
        <rFont val="Microsoft YaHei UI"/>
        <charset val="134"/>
      </rPr>
      <t>/高数</t>
    </r>
  </si>
  <si>
    <t>哨兵跷跷板方案测试</t>
  </si>
  <si>
    <t>小步兵云台发加工，底盘落地；
无人机出图</t>
  </si>
  <si>
    <r>
      <rPr>
        <sz val="16"/>
        <color theme="8"/>
        <rFont val="Microsoft YaHei UI"/>
        <charset val="134"/>
      </rPr>
      <t>概</t>
    </r>
    <r>
      <rPr>
        <sz val="16"/>
        <color rgb="FF00B050"/>
        <rFont val="Microsoft YaHei UI"/>
        <charset val="134"/>
      </rPr>
      <t>率</t>
    </r>
    <r>
      <rPr>
        <sz val="16"/>
        <color theme="8"/>
        <rFont val="Microsoft YaHei UI"/>
        <charset val="134"/>
      </rPr>
      <t>论</t>
    </r>
  </si>
  <si>
    <r>
      <rPr>
        <sz val="16"/>
        <color rgb="FF7030A0"/>
        <rFont val="Microsoft YaHei UI"/>
        <charset val="134"/>
      </rPr>
      <t>图像处理</t>
    </r>
    <r>
      <rPr>
        <sz val="16"/>
        <color theme="1"/>
        <rFont val="Microsoft YaHei UI"/>
        <charset val="134"/>
      </rPr>
      <t>/C语言</t>
    </r>
  </si>
  <si>
    <t>哨兵两套测试方案完成</t>
  </si>
  <si>
    <t>英雄底盘落地，云台五成；
无人机完成装配</t>
  </si>
  <si>
    <t>雷达完成仿交方案基本功能</t>
  </si>
  <si>
    <t>计算机应用</t>
  </si>
  <si>
    <t>有限元</t>
  </si>
  <si>
    <t>算法</t>
  </si>
  <si>
    <t>复变考试</t>
  </si>
  <si>
    <r>
      <rPr>
        <sz val="14"/>
        <color rgb="FFFF0000"/>
        <rFont val="Microsoft YaHei UI"/>
        <charset val="134"/>
      </rPr>
      <t>生物</t>
    </r>
    <r>
      <rPr>
        <sz val="14"/>
        <color theme="1"/>
        <rFont val="Microsoft YaHei UI"/>
        <charset val="134"/>
      </rPr>
      <t>/</t>
    </r>
    <r>
      <rPr>
        <sz val="14"/>
        <color rgb="FF7030A0"/>
        <rFont val="Microsoft YaHei UI"/>
        <charset val="134"/>
      </rPr>
      <t>系统建模</t>
    </r>
  </si>
  <si>
    <t>马原</t>
  </si>
  <si>
    <t>传感器与自动检测</t>
  </si>
  <si>
    <t>工图</t>
  </si>
  <si>
    <t>大物实验考试</t>
  </si>
  <si>
    <r>
      <rPr>
        <sz val="14"/>
        <color rgb="FFFF0000"/>
        <rFont val="Microsoft YaHei UI"/>
        <charset val="134"/>
      </rPr>
      <t>理力</t>
    </r>
    <r>
      <rPr>
        <sz val="14"/>
        <color theme="1"/>
        <rFont val="Microsoft YaHei UI"/>
        <charset val="134"/>
      </rPr>
      <t>/机械制图</t>
    </r>
  </si>
  <si>
    <t>自控实践</t>
  </si>
  <si>
    <t>电工考试</t>
  </si>
  <si>
    <t>模电考试</t>
  </si>
  <si>
    <t>哨兵底盘和下云台发加工</t>
  </si>
  <si>
    <t>备注：</t>
  </si>
  <si>
    <t>工程发加工完毕；
飞镖、飞镖架发加工</t>
  </si>
  <si>
    <t>自控理论考试</t>
  </si>
  <si>
    <r>
      <rPr>
        <sz val="12"/>
        <color rgb="FFFF0000"/>
        <rFont val="Microsoft YaHei UI"/>
        <charset val="134"/>
      </rPr>
      <t>图论</t>
    </r>
    <r>
      <rPr>
        <sz val="12"/>
        <color theme="1"/>
        <rFont val="Microsoft YaHei UI"/>
        <charset val="134"/>
      </rPr>
      <t>/</t>
    </r>
    <r>
      <rPr>
        <sz val="12"/>
        <color rgb="FF7030A0"/>
        <rFont val="Microsoft YaHei UI"/>
        <charset val="134"/>
      </rPr>
      <t>机设</t>
    </r>
    <r>
      <rPr>
        <sz val="12"/>
        <color theme="1"/>
        <rFont val="Microsoft YaHei UI"/>
        <charset val="134"/>
      </rPr>
      <t>/大化</t>
    </r>
  </si>
  <si>
    <t>大物</t>
  </si>
</sst>
</file>

<file path=xl/styles.xml><?xml version="1.0" encoding="utf-8"?>
<styleSheet xmlns="http://schemas.openxmlformats.org/spreadsheetml/2006/main">
  <numFmts count="6">
    <numFmt numFmtId="176" formatCode="dd"/>
    <numFmt numFmtId="177" formatCode="_ \¥* #,##0.00_ ;_ \¥* \-#,##0.00_ ;_ \¥* &quot;-&quot;??_ ;_ @_ "/>
    <numFmt numFmtId="178" formatCode="_ \¥* #,##0_ ;_ \¥* \-#,##0_ ;_ \¥* &quot;-&quot;_ ;_ @_ "/>
    <numFmt numFmtId="179" formatCode="[$-F800]dddd\,\ mmmm\ dd\,\ yyyy"/>
    <numFmt numFmtId="180" formatCode="_(* #,##0_);_(* \(#,##0\);_(* &quot;-&quot;_);_(@_)"/>
    <numFmt numFmtId="181" formatCode="_(* #,##0.00_);_(* \(#,##0.00\);_(* &quot;-&quot;??_);_(@_)"/>
  </numFmts>
  <fonts count="36">
    <font>
      <sz val="11"/>
      <name val="Microsoft YaHei UI"/>
      <charset val="134"/>
    </font>
    <font>
      <b/>
      <sz val="28"/>
      <color theme="0"/>
      <name val="Microsoft YaHei UI"/>
      <charset val="134"/>
    </font>
    <font>
      <sz val="36"/>
      <color theme="4" tint="-0.249946592608417"/>
      <name val="Microsoft YaHei UI"/>
      <charset val="134"/>
    </font>
    <font>
      <sz val="10"/>
      <name val="Microsoft YaHei UI"/>
      <charset val="134"/>
    </font>
    <font>
      <b/>
      <sz val="11"/>
      <color theme="0"/>
      <name val="Microsoft YaHei UI"/>
      <charset val="134"/>
    </font>
    <font>
      <sz val="16"/>
      <color theme="1"/>
      <name val="Microsoft YaHei UI"/>
      <charset val="134"/>
    </font>
    <font>
      <sz val="11"/>
      <color theme="1"/>
      <name val="Microsoft YaHei UI"/>
      <charset val="134"/>
    </font>
    <font>
      <sz val="14"/>
      <color theme="1"/>
      <name val="Microsoft YaHei UI"/>
      <charset val="134"/>
    </font>
    <font>
      <sz val="16"/>
      <color rgb="FF00B050"/>
      <name val="Microsoft YaHei UI"/>
      <charset val="134"/>
    </font>
    <font>
      <sz val="16"/>
      <color theme="8"/>
      <name val="Microsoft YaHei UI"/>
      <charset val="134"/>
    </font>
    <font>
      <sz val="18"/>
      <color theme="1"/>
      <name val="Microsoft YaHei UI"/>
      <charset val="134"/>
    </font>
    <font>
      <sz val="16"/>
      <color rgb="FF7030A0"/>
      <name val="Microsoft YaHei UI"/>
      <charset val="134"/>
    </font>
    <font>
      <sz val="16"/>
      <color rgb="FF00B0F0"/>
      <name val="Microsoft YaHei UI"/>
      <charset val="134"/>
    </font>
    <font>
      <sz val="16"/>
      <color rgb="FFFF0000"/>
      <name val="Microsoft YaHei UI"/>
      <charset val="134"/>
    </font>
    <font>
      <sz val="12"/>
      <color rgb="FF00B050"/>
      <name val="Microsoft YaHei UI"/>
      <charset val="134"/>
    </font>
    <font>
      <sz val="12"/>
      <color rgb="FFFF0000"/>
      <name val="Microsoft YaHei UI"/>
      <charset val="134"/>
    </font>
    <font>
      <u/>
      <sz val="11"/>
      <color rgb="FF0000FF"/>
      <name val="Trebuchet MS"/>
      <charset val="0"/>
      <scheme val="minor"/>
    </font>
    <font>
      <sz val="11"/>
      <color rgb="FF3F3F76"/>
      <name val="Microsoft YaHei UI"/>
      <charset val="134"/>
    </font>
    <font>
      <sz val="11"/>
      <color theme="0"/>
      <name val="Microsoft YaHei UI"/>
      <charset val="134"/>
    </font>
    <font>
      <sz val="11"/>
      <color indexed="63"/>
      <name val="Microsoft YaHei UI"/>
      <charset val="134"/>
    </font>
    <font>
      <sz val="11"/>
      <color rgb="FF9C0006"/>
      <name val="Microsoft YaHei UI"/>
      <charset val="134"/>
    </font>
    <font>
      <u/>
      <sz val="11"/>
      <color rgb="FF800080"/>
      <name val="Trebuchet MS"/>
      <charset val="0"/>
      <scheme val="minor"/>
    </font>
    <font>
      <sz val="11"/>
      <color rgb="FF9C5700"/>
      <name val="Microsoft YaHei UI"/>
      <charset val="134"/>
    </font>
    <font>
      <b/>
      <sz val="11"/>
      <color theme="3"/>
      <name val="Microsoft YaHei UI"/>
      <charset val="134"/>
    </font>
    <font>
      <sz val="11"/>
      <color rgb="FFFF0000"/>
      <name val="Microsoft YaHei UI"/>
      <charset val="134"/>
    </font>
    <font>
      <i/>
      <sz val="11"/>
      <color theme="3" tint="-0.249946592608417"/>
      <name val="Microsoft YaHei UI"/>
      <charset val="134"/>
    </font>
    <font>
      <b/>
      <sz val="11"/>
      <color rgb="FF3F3F3F"/>
      <name val="Microsoft YaHei UI"/>
      <charset val="134"/>
    </font>
    <font>
      <b/>
      <sz val="11"/>
      <color theme="1"/>
      <name val="Microsoft YaHei UI"/>
      <charset val="134"/>
    </font>
    <font>
      <b/>
      <sz val="11"/>
      <color rgb="FFFA7D00"/>
      <name val="Microsoft YaHei UI"/>
      <charset val="134"/>
    </font>
    <font>
      <b/>
      <sz val="14"/>
      <color theme="0"/>
      <name val="Microsoft YaHei UI"/>
      <charset val="134"/>
    </font>
    <font>
      <sz val="11"/>
      <color rgb="FFFA7D00"/>
      <name val="Microsoft YaHei UI"/>
      <charset val="134"/>
    </font>
    <font>
      <sz val="11"/>
      <color rgb="FF006100"/>
      <name val="Microsoft YaHei UI"/>
      <charset val="134"/>
    </font>
    <font>
      <sz val="14"/>
      <color rgb="FF7030A0"/>
      <name val="Microsoft YaHei UI"/>
      <charset val="134"/>
    </font>
    <font>
      <sz val="14"/>
      <color rgb="FFFF0000"/>
      <name val="Microsoft YaHei UI"/>
      <charset val="134"/>
    </font>
    <font>
      <sz val="12"/>
      <color theme="1"/>
      <name val="Microsoft YaHei UI"/>
      <charset val="134"/>
    </font>
    <font>
      <sz val="12"/>
      <color rgb="FF7030A0"/>
      <name val="Microsoft YaHei UI"/>
      <charset val="134"/>
    </font>
  </fonts>
  <fills count="3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-0.249946592608417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</fills>
  <borders count="17">
    <border>
      <left/>
      <right/>
      <top/>
      <bottom/>
      <diagonal/>
    </border>
    <border>
      <left/>
      <right style="thick">
        <color theme="0"/>
      </right>
      <top/>
      <bottom/>
      <diagonal/>
    </border>
    <border>
      <left/>
      <right style="thin">
        <color theme="0" tint="-0.149937437055574"/>
      </right>
      <top style="thin">
        <color theme="0" tint="-0.14996795556505"/>
      </top>
      <bottom/>
      <diagonal/>
    </border>
    <border>
      <left style="thin">
        <color theme="0" tint="-0.14996795556505"/>
      </left>
      <right/>
      <top style="thin">
        <color theme="0" tint="-0.14996795556505"/>
      </top>
      <bottom/>
      <diagonal/>
    </border>
    <border>
      <left style="thin">
        <color theme="0" tint="-0.14996795556505"/>
      </left>
      <right/>
      <top/>
      <bottom/>
      <diagonal/>
    </border>
    <border>
      <left/>
      <right style="thin">
        <color theme="0" tint="-0.14996795556505"/>
      </right>
      <top/>
      <bottom/>
      <diagonal/>
    </border>
    <border>
      <left style="thin">
        <color theme="0" tint="-0.14996795556505"/>
      </left>
      <right/>
      <top/>
      <bottom style="thin">
        <color theme="0" tint="-0.14996795556505"/>
      </bottom>
      <diagonal/>
    </border>
    <border>
      <left style="thin">
        <color theme="0" tint="-0.14996795556505"/>
      </left>
      <right/>
      <top/>
      <bottom style="thin">
        <color theme="0" tint="-0.149937437055574"/>
      </bottom>
      <diagonal/>
    </border>
    <border>
      <left style="thin">
        <color theme="0" tint="-0.14996795556505"/>
      </left>
      <right/>
      <top style="thin">
        <color theme="0" tint="-0.14993743705557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3" tint="0.399945066682943"/>
      </left>
      <right style="thin">
        <color theme="3" tint="0.399945066682943"/>
      </right>
      <top style="thin">
        <color theme="3" tint="0.399945066682943"/>
      </top>
      <bottom style="thin">
        <color theme="3" tint="0.39994506668294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 tint="-0.249946592608417"/>
      </top>
      <bottom style="double">
        <color theme="4" tint="-0.249946592608417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theme="4" tint="0.399945066682943"/>
      </left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</borders>
  <cellStyleXfs count="53">
    <xf numFmtId="0" fontId="0" fillId="0" borderId="0" applyFill="0" applyBorder="0" applyProtection="0"/>
    <xf numFmtId="178" fontId="0" fillId="0" borderId="0" applyFont="0" applyFill="0" applyBorder="0" applyAlignment="0" applyProtection="0"/>
    <xf numFmtId="0" fontId="6" fillId="10" borderId="0" applyNumberFormat="0" applyBorder="0" applyAlignment="0" applyProtection="0"/>
    <xf numFmtId="0" fontId="17" fillId="12" borderId="9" applyNumberFormat="0" applyAlignment="0" applyProtection="0"/>
    <xf numFmtId="177" fontId="0" fillId="0" borderId="0" applyFont="0" applyFill="0" applyBorder="0" applyAlignment="0" applyProtection="0"/>
    <xf numFmtId="180" fontId="0" fillId="0" borderId="0" applyFont="0" applyFill="0" applyBorder="0" applyAlignment="0" applyProtection="0"/>
    <xf numFmtId="0" fontId="6" fillId="14" borderId="0" applyNumberFormat="0" applyBorder="0" applyAlignment="0" applyProtection="0"/>
    <xf numFmtId="0" fontId="20" fillId="18" borderId="0" applyNumberFormat="0" applyBorder="0" applyAlignment="0" applyProtection="0"/>
    <xf numFmtId="181" fontId="0" fillId="0" borderId="0" applyFont="0" applyFill="0" applyBorder="0" applyAlignment="0" applyProtection="0"/>
    <xf numFmtId="176" fontId="5" fillId="0" borderId="2" applyFill="0" applyProtection="0">
      <alignment horizontal="left" vertical="center" wrapText="1" indent="1"/>
    </xf>
    <xf numFmtId="0" fontId="6" fillId="21" borderId="0" applyNumberFormat="0" applyBorder="0" applyAlignment="0" applyProtection="0"/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0" fillId="22" borderId="10" applyNumberFormat="0" applyFont="0" applyAlignment="0" applyProtection="0"/>
    <xf numFmtId="0" fontId="6" fillId="9" borderId="0" applyNumberFormat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3" borderId="0" applyNumberFormat="0" applyBorder="0" applyProtection="0">
      <alignment horizontal="center"/>
    </xf>
    <xf numFmtId="0" fontId="25" fillId="0" borderId="0" applyNumberFormat="0" applyFill="0" applyBorder="0" applyAlignment="0" applyProtection="0"/>
    <xf numFmtId="0" fontId="2" fillId="0" borderId="0" applyNumberFormat="0" applyFill="0" applyProtection="0">
      <alignment horizontal="left" indent="3"/>
    </xf>
    <xf numFmtId="0" fontId="4" fillId="4" borderId="1" applyNumberFormat="0" applyProtection="0">
      <alignment horizontal="left" vertical="center" indent="1"/>
    </xf>
    <xf numFmtId="0" fontId="6" fillId="13" borderId="0" applyNumberFormat="0" applyBorder="0" applyAlignment="0" applyProtection="0"/>
    <xf numFmtId="0" fontId="4" fillId="3" borderId="1" applyNumberFormat="0" applyProtection="0">
      <alignment horizontal="left" indent="1"/>
    </xf>
    <xf numFmtId="0" fontId="6" fillId="28" borderId="0" applyNumberFormat="0" applyBorder="0" applyAlignment="0" applyProtection="0"/>
    <xf numFmtId="0" fontId="26" fillId="30" borderId="12" applyNumberFormat="0" applyAlignment="0" applyProtection="0"/>
    <xf numFmtId="0" fontId="28" fillId="30" borderId="9" applyNumberFormat="0" applyAlignment="0" applyProtection="0"/>
    <xf numFmtId="0" fontId="4" fillId="29" borderId="11" applyNumberFormat="0" applyAlignment="0" applyProtection="0"/>
    <xf numFmtId="0" fontId="6" fillId="34" borderId="0" applyNumberFormat="0" applyBorder="0" applyAlignment="0" applyProtection="0"/>
    <xf numFmtId="0" fontId="18" fillId="27" borderId="0" applyNumberFormat="0" applyBorder="0" applyAlignment="0" applyProtection="0"/>
    <xf numFmtId="0" fontId="30" fillId="0" borderId="15" applyNumberFormat="0" applyFill="0" applyAlignment="0" applyProtection="0"/>
    <xf numFmtId="0" fontId="27" fillId="0" borderId="13" applyNumberFormat="0" applyFill="0" applyAlignment="0" applyProtection="0"/>
    <xf numFmtId="0" fontId="31" fillId="35" borderId="0" applyNumberFormat="0" applyBorder="0" applyAlignment="0" applyProtection="0"/>
    <xf numFmtId="0" fontId="22" fillId="23" borderId="0" applyNumberFormat="0" applyBorder="0" applyAlignment="0" applyProtection="0"/>
    <xf numFmtId="0" fontId="6" fillId="26" borderId="0" applyNumberFormat="0" applyBorder="0" applyAlignment="0" applyProtection="0"/>
    <xf numFmtId="0" fontId="4" fillId="36" borderId="16" applyNumberFormat="0" applyAlignment="0" applyProtection="0"/>
    <xf numFmtId="0" fontId="6" fillId="11" borderId="0" applyNumberFormat="0" applyBorder="0" applyAlignment="0" applyProtection="0"/>
    <xf numFmtId="0" fontId="19" fillId="17" borderId="0" applyNumberFormat="0" applyBorder="0" applyAlignment="0" applyProtection="0"/>
    <xf numFmtId="0" fontId="6" fillId="33" borderId="0" applyNumberFormat="0" applyBorder="0" applyAlignment="0" applyProtection="0"/>
    <xf numFmtId="0" fontId="6" fillId="32" borderId="0" applyNumberFormat="0" applyBorder="0" applyAlignment="0" applyProtection="0"/>
    <xf numFmtId="0" fontId="18" fillId="20" borderId="0" applyNumberFormat="0" applyBorder="0" applyAlignment="0" applyProtection="0"/>
    <xf numFmtId="0" fontId="18" fillId="25" borderId="0" applyNumberFormat="0" applyBorder="0" applyAlignment="0" applyProtection="0"/>
    <xf numFmtId="0" fontId="6" fillId="37" borderId="0" applyNumberFormat="0" applyBorder="0" applyAlignment="0" applyProtection="0"/>
    <xf numFmtId="0" fontId="6" fillId="8" borderId="0" applyNumberFormat="0" applyBorder="0" applyAlignment="0" applyProtection="0"/>
    <xf numFmtId="0" fontId="29" fillId="31" borderId="14" applyNumberFormat="0" applyProtection="0">
      <alignment vertical="center"/>
    </xf>
    <xf numFmtId="0" fontId="6" fillId="16" borderId="0" applyNumberFormat="0" applyBorder="0" applyAlignment="0" applyProtection="0"/>
    <xf numFmtId="0" fontId="6" fillId="7" borderId="0" applyNumberFormat="0" applyBorder="0" applyAlignment="0" applyProtection="0"/>
    <xf numFmtId="176" fontId="6" fillId="0" borderId="0" applyNumberFormat="0" applyFill="0" applyProtection="0">
      <alignment horizontal="left" vertical="top" wrapText="1" indent="1"/>
    </xf>
    <xf numFmtId="0" fontId="18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24" borderId="0" applyNumberFormat="0" applyBorder="0" applyAlignment="0" applyProtection="0"/>
    <xf numFmtId="176" fontId="0" fillId="0" borderId="8" applyNumberFormat="0" applyFill="0" applyProtection="0">
      <alignment horizontal="left" vertical="center" wrapText="1" indent="1"/>
    </xf>
    <xf numFmtId="176" fontId="6" fillId="0" borderId="5" applyFill="0" applyProtection="0">
      <alignment horizontal="left" vertical="top" wrapText="1" indent="1"/>
    </xf>
  </cellStyleXfs>
  <cellXfs count="35">
    <xf numFmtId="0" fontId="0" fillId="0" borderId="0" xfId="0"/>
    <xf numFmtId="0" fontId="0" fillId="0" borderId="0" xfId="0" applyFont="1"/>
    <xf numFmtId="0" fontId="0" fillId="2" borderId="0" xfId="0" applyFont="1" applyFill="1"/>
    <xf numFmtId="0" fontId="1" fillId="3" borderId="0" xfId="18" applyFont="1">
      <alignment horizontal="center"/>
    </xf>
    <xf numFmtId="0" fontId="2" fillId="0" borderId="0" xfId="20" applyFont="1">
      <alignment horizontal="left" indent="3"/>
    </xf>
    <xf numFmtId="0" fontId="3" fillId="0" borderId="0" xfId="0" applyFont="1"/>
    <xf numFmtId="0" fontId="4" fillId="4" borderId="1" xfId="21" applyFont="1" applyAlignment="1">
      <alignment horizontal="left" vertical="center" indent="1"/>
    </xf>
    <xf numFmtId="0" fontId="4" fillId="3" borderId="1" xfId="23" applyFont="1" applyAlignment="1">
      <alignment horizontal="left" vertical="center" indent="1"/>
    </xf>
    <xf numFmtId="176" fontId="5" fillId="0" borderId="2" xfId="9" applyNumberFormat="1" applyFont="1" applyFill="1">
      <alignment horizontal="left" vertical="center" wrapText="1" indent="1"/>
    </xf>
    <xf numFmtId="176" fontId="5" fillId="0" borderId="3" xfId="9" applyNumberFormat="1" applyFont="1" applyFill="1" applyBorder="1">
      <alignment horizontal="left" vertical="center" wrapText="1" indent="1"/>
    </xf>
    <xf numFmtId="176" fontId="5" fillId="5" borderId="2" xfId="9" applyNumberFormat="1" applyFont="1" applyFill="1">
      <alignment horizontal="left" vertical="center" wrapText="1" indent="1"/>
    </xf>
    <xf numFmtId="176" fontId="5" fillId="0" borderId="4" xfId="9" applyNumberFormat="1" applyFont="1" applyFill="1" applyBorder="1">
      <alignment horizontal="left" vertical="center" wrapText="1" indent="1"/>
    </xf>
    <xf numFmtId="0" fontId="6" fillId="0" borderId="5" xfId="52" applyNumberFormat="1" applyFont="1" applyFill="1">
      <alignment horizontal="left" vertical="top" wrapText="1" indent="1"/>
    </xf>
    <xf numFmtId="0" fontId="7" fillId="5" borderId="5" xfId="52" applyNumberFormat="1" applyFont="1" applyFill="1">
      <alignment horizontal="left" vertical="top" wrapText="1" indent="1"/>
    </xf>
    <xf numFmtId="0" fontId="6" fillId="0" borderId="4" xfId="52" applyNumberFormat="1" applyFont="1" applyFill="1" applyBorder="1">
      <alignment horizontal="left" vertical="top" wrapText="1" indent="1"/>
    </xf>
    <xf numFmtId="176" fontId="8" fillId="0" borderId="2" xfId="9" applyNumberFormat="1" applyFont="1" applyFill="1">
      <alignment horizontal="left" vertical="center" wrapText="1" indent="1"/>
    </xf>
    <xf numFmtId="0" fontId="6" fillId="0" borderId="6" xfId="52" applyNumberFormat="1" applyFont="1" applyFill="1" applyBorder="1">
      <alignment horizontal="left" vertical="top" wrapText="1" indent="1"/>
    </xf>
    <xf numFmtId="176" fontId="9" fillId="0" borderId="2" xfId="9" applyNumberFormat="1" applyFont="1" applyFill="1">
      <alignment horizontal="left" vertical="center" wrapText="1" indent="1"/>
    </xf>
    <xf numFmtId="0" fontId="10" fillId="6" borderId="5" xfId="52" applyNumberFormat="1" applyFont="1" applyFill="1">
      <alignment horizontal="left" vertical="top" wrapText="1" indent="1"/>
    </xf>
    <xf numFmtId="0" fontId="7" fillId="5" borderId="5" xfId="52" applyNumberFormat="1" applyFont="1" applyFill="1" applyAlignment="1">
      <alignment horizontal="left" vertical="top" wrapText="1" indent="1"/>
    </xf>
    <xf numFmtId="176" fontId="11" fillId="0" borderId="2" xfId="9" applyNumberFormat="1" applyFont="1" applyFill="1">
      <alignment horizontal="left" vertical="center" wrapText="1" indent="1"/>
    </xf>
    <xf numFmtId="176" fontId="5" fillId="6" borderId="2" xfId="9" applyNumberFormat="1" applyFont="1" applyFill="1">
      <alignment horizontal="left" vertical="center" wrapText="1" indent="1"/>
    </xf>
    <xf numFmtId="176" fontId="7" fillId="5" borderId="2" xfId="9" applyNumberFormat="1" applyFont="1" applyFill="1">
      <alignment horizontal="left" vertical="center" wrapText="1" indent="1"/>
    </xf>
    <xf numFmtId="0" fontId="5" fillId="5" borderId="5" xfId="52" applyNumberFormat="1" applyFont="1" applyFill="1">
      <alignment horizontal="left" vertical="top" wrapText="1" indent="1"/>
    </xf>
    <xf numFmtId="0" fontId="0" fillId="2" borderId="0" xfId="0" applyFont="1" applyFill="1" applyBorder="1"/>
    <xf numFmtId="176" fontId="12" fillId="0" borderId="2" xfId="9" applyNumberFormat="1" applyFont="1" applyFill="1">
      <alignment horizontal="left" vertical="center" wrapText="1" indent="1"/>
    </xf>
    <xf numFmtId="176" fontId="13" fillId="0" borderId="4" xfId="9" applyNumberFormat="1" applyFont="1" applyFill="1" applyBorder="1">
      <alignment horizontal="left" vertical="center" wrapText="1" indent="1"/>
    </xf>
    <xf numFmtId="176" fontId="13" fillId="0" borderId="2" xfId="9" applyNumberFormat="1" applyFont="1" applyFill="1">
      <alignment horizontal="left" vertical="center" wrapText="1" indent="1"/>
    </xf>
    <xf numFmtId="176" fontId="7" fillId="0" borderId="2" xfId="9" applyNumberFormat="1" applyFont="1" applyFill="1">
      <alignment horizontal="left" vertical="center" wrapText="1" indent="1"/>
    </xf>
    <xf numFmtId="176" fontId="14" fillId="0" borderId="2" xfId="9" applyNumberFormat="1" applyFont="1" applyFill="1">
      <alignment horizontal="left" vertical="center" wrapText="1" indent="1"/>
    </xf>
    <xf numFmtId="0" fontId="6" fillId="0" borderId="7" xfId="52" applyNumberFormat="1" applyFont="1" applyFill="1" applyBorder="1">
      <alignment horizontal="left" vertical="top" wrapText="1" indent="1"/>
    </xf>
    <xf numFmtId="179" fontId="0" fillId="0" borderId="8" xfId="51" applyNumberFormat="1" applyFont="1">
      <alignment horizontal="left" vertical="center" wrapText="1" indent="1"/>
    </xf>
    <xf numFmtId="0" fontId="6" fillId="0" borderId="0" xfId="47" applyNumberFormat="1" applyFont="1">
      <alignment horizontal="left" vertical="top" wrapText="1" indent="1"/>
    </xf>
    <xf numFmtId="176" fontId="15" fillId="0" borderId="2" xfId="9" applyNumberFormat="1" applyFont="1" applyFill="1">
      <alignment horizontal="left" vertical="center" wrapText="1" indent="1"/>
    </xf>
    <xf numFmtId="179" fontId="0" fillId="0" borderId="8" xfId="51" applyNumberFormat="1" applyFont="1" applyBorder="1">
      <alignment horizontal="left" vertical="center" wrapText="1" inden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日期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备注" xfId="47"/>
    <cellStyle name="强调文字颜色 6" xfId="48" builtinId="49"/>
    <cellStyle name="40% - 强调文字颜色 6" xfId="49" builtinId="51"/>
    <cellStyle name="60% - 强调文字颜色 6" xfId="50" builtinId="52"/>
    <cellStyle name="备注页眉" xfId="51"/>
    <cellStyle name="天详细信息" xfId="52"/>
  </cellStyles>
  <dxfs count="1"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tabColor theme="4" tint="-0.249977111117893"/>
    <pageSetUpPr fitToPage="1"/>
  </sheetPr>
  <dimension ref="A1:H183"/>
  <sheetViews>
    <sheetView showGridLines="0" tabSelected="1" workbookViewId="0">
      <selection activeCell="H6" sqref="H6"/>
    </sheetView>
  </sheetViews>
  <sheetFormatPr defaultColWidth="8.9037037037037" defaultRowHeight="16.5" outlineLevelCol="7"/>
  <cols>
    <col min="1" max="1" width="2.08888888888889" style="1" customWidth="1"/>
    <col min="2" max="2" width="18.4518518518519" style="1" customWidth="1"/>
    <col min="3" max="8" width="17.8148148148148" style="1" customWidth="1"/>
    <col min="9" max="9" width="2.62962962962963" style="1" customWidth="1"/>
    <col min="10" max="13" width="8.9037037037037" style="1"/>
    <col min="14" max="14" width="6" style="1" customWidth="1"/>
    <col min="15" max="16384" width="8.9037037037037" style="1"/>
  </cols>
  <sheetData>
    <row r="1" ht="54" customHeight="1" spans="1:8">
      <c r="A1" s="2"/>
      <c r="B1" s="3">
        <f ca="1">YEAR(TODAY())</f>
        <v>2021</v>
      </c>
      <c r="C1" s="4" t="s">
        <v>0</v>
      </c>
      <c r="D1" s="4"/>
      <c r="E1" s="4"/>
      <c r="F1" s="2"/>
      <c r="G1" s="2"/>
      <c r="H1" s="2"/>
    </row>
    <row r="2" ht="14.25" customHeight="1" spans="1:8">
      <c r="A2" s="5"/>
      <c r="B2" s="6" t="s">
        <v>1</v>
      </c>
      <c r="C2" s="7" t="str">
        <f ca="1" t="shared" ref="C2:H2" si="0">UPPER(TEXT(C3,"aaaa"))</f>
        <v>星期一</v>
      </c>
      <c r="D2" s="6" t="str">
        <f ca="1" t="shared" si="0"/>
        <v>星期二</v>
      </c>
      <c r="E2" s="7" t="str">
        <f ca="1" t="shared" si="0"/>
        <v>星期三</v>
      </c>
      <c r="F2" s="6" t="str">
        <f ca="1" t="shared" si="0"/>
        <v>星期四</v>
      </c>
      <c r="G2" s="7" t="str">
        <f ca="1" t="shared" si="0"/>
        <v>星期五</v>
      </c>
      <c r="H2" s="6" t="str">
        <f ca="1" t="shared" si="0"/>
        <v>星期六</v>
      </c>
    </row>
    <row r="3" customHeight="1" spans="2:8">
      <c r="B3" s="8">
        <f ca="1" t="array" ref="B3:H3">日+1+DATE(Calendar1Year,Calendar1MonthOption,1)-WEEKDAY(DATE(Calendar1Year,Calendar1MonthOption,1),WeekdayOption)</f>
        <v>44500</v>
      </c>
      <c r="C3" s="8">
        <v>44501</v>
      </c>
      <c r="D3" s="8">
        <v>44502</v>
      </c>
      <c r="E3" s="8">
        <v>44503</v>
      </c>
      <c r="F3" s="8">
        <v>44504</v>
      </c>
      <c r="G3" s="8">
        <v>44505</v>
      </c>
      <c r="H3" s="9">
        <v>44506</v>
      </c>
    </row>
    <row r="4" customHeight="1" spans="2:8">
      <c r="B4" s="8"/>
      <c r="C4" s="10"/>
      <c r="D4" s="10"/>
      <c r="E4" s="8"/>
      <c r="F4" s="8"/>
      <c r="G4" s="8"/>
      <c r="H4" s="11"/>
    </row>
    <row r="5" ht="56.25" customHeight="1" spans="2:8">
      <c r="B5" s="12"/>
      <c r="C5" s="13" t="s">
        <v>2</v>
      </c>
      <c r="D5" s="13" t="s">
        <v>3</v>
      </c>
      <c r="E5" s="12"/>
      <c r="F5" s="12"/>
      <c r="G5" s="12"/>
      <c r="H5" s="14"/>
    </row>
    <row r="6" customHeight="1" spans="2:8">
      <c r="B6" s="8">
        <f ca="1" t="array" ref="B6:H6">日+8+DATE(Calendar1Year,Calendar1MonthOption,1)-WEEKDAY(DATE(Calendar1Year,Calendar1MonthOption,1),WeekdayOption)</f>
        <v>44507</v>
      </c>
      <c r="C6" s="8">
        <v>44508</v>
      </c>
      <c r="D6" s="8">
        <v>44509</v>
      </c>
      <c r="E6" s="8">
        <v>44510</v>
      </c>
      <c r="F6" s="8">
        <v>44511</v>
      </c>
      <c r="G6" s="8">
        <v>44512</v>
      </c>
      <c r="H6" s="9">
        <v>44513</v>
      </c>
    </row>
    <row r="7" ht="15" customHeight="1" spans="2:8">
      <c r="B7" s="10"/>
      <c r="C7" s="8"/>
      <c r="D7" s="8"/>
      <c r="E7" s="8"/>
      <c r="F7" s="8"/>
      <c r="G7" s="15" t="s">
        <v>4</v>
      </c>
      <c r="H7" s="11" t="s">
        <v>5</v>
      </c>
    </row>
    <row r="8" ht="56.25" customHeight="1" spans="2:8">
      <c r="B8" s="13" t="s">
        <v>6</v>
      </c>
      <c r="C8" s="12"/>
      <c r="D8" s="12"/>
      <c r="E8" s="12"/>
      <c r="F8" s="12"/>
      <c r="G8" s="12"/>
      <c r="H8" s="16"/>
    </row>
    <row r="9" customHeight="1" spans="2:8">
      <c r="B9" s="8">
        <f ca="1" t="array" ref="B9:H9">日+15+DATE(Calendar1Year,Calendar1MonthOption,1)-WEEKDAY(DATE(Calendar1Year,Calendar1MonthOption,1),WeekdayOption)</f>
        <v>44514</v>
      </c>
      <c r="C9" s="8">
        <v>44515</v>
      </c>
      <c r="D9" s="8">
        <v>44516</v>
      </c>
      <c r="E9" s="8">
        <v>44517</v>
      </c>
      <c r="F9" s="8">
        <v>44518</v>
      </c>
      <c r="G9" s="8">
        <v>44519</v>
      </c>
      <c r="H9" s="9">
        <v>44520</v>
      </c>
    </row>
    <row r="10" customHeight="1" spans="2:8">
      <c r="B10" s="10"/>
      <c r="C10" s="17" t="s">
        <v>7</v>
      </c>
      <c r="D10" s="10"/>
      <c r="E10" s="8"/>
      <c r="F10" s="15" t="s">
        <v>8</v>
      </c>
      <c r="G10" s="8"/>
      <c r="H10" s="11" t="s">
        <v>9</v>
      </c>
    </row>
    <row r="11" ht="56.25" customHeight="1" spans="2:8">
      <c r="B11" s="13" t="s">
        <v>10</v>
      </c>
      <c r="C11" s="18"/>
      <c r="D11" s="19" t="s">
        <v>11</v>
      </c>
      <c r="E11" s="12"/>
      <c r="F11" s="12"/>
      <c r="G11" s="12"/>
      <c r="H11" s="14"/>
    </row>
    <row r="12" customHeight="1" spans="2:8">
      <c r="B12" s="8">
        <f ca="1" t="array" ref="B12:H12">日+22+DATE(Calendar1Year,Calendar1MonthOption,1)-WEEKDAY(DATE(Calendar1Year,Calendar1MonthOption,1),WeekdayOption)</f>
        <v>44521</v>
      </c>
      <c r="C12" s="8">
        <v>44522</v>
      </c>
      <c r="D12" s="8">
        <v>44523</v>
      </c>
      <c r="E12" s="8">
        <v>44524</v>
      </c>
      <c r="F12" s="8">
        <v>44525</v>
      </c>
      <c r="G12" s="8">
        <v>44526</v>
      </c>
      <c r="H12" s="9">
        <v>44527</v>
      </c>
    </row>
    <row r="13" customHeight="1" spans="2:8">
      <c r="B13" s="8" t="s">
        <v>12</v>
      </c>
      <c r="C13" s="8"/>
      <c r="D13" s="8"/>
      <c r="E13" s="8"/>
      <c r="F13" s="8"/>
      <c r="G13" s="20" t="s">
        <v>13</v>
      </c>
      <c r="H13" s="11"/>
    </row>
    <row r="14" ht="56.25" customHeight="1" spans="2:8">
      <c r="B14" s="12"/>
      <c r="C14" s="12"/>
      <c r="D14" s="12"/>
      <c r="E14" s="12"/>
      <c r="F14" s="12"/>
      <c r="G14" s="12"/>
      <c r="H14" s="14"/>
    </row>
    <row r="15" customHeight="1" spans="2:8">
      <c r="B15" s="8">
        <f ca="1" t="array" ref="B15:H15">日+29+DATE(Calendar1Year,Calendar1MonthOption,1)-WEEKDAY(DATE(Calendar1Year,Calendar1MonthOption,1),WeekdayOption)</f>
        <v>44528</v>
      </c>
      <c r="C15" s="8">
        <v>44529</v>
      </c>
      <c r="D15" s="21">
        <v>44530</v>
      </c>
      <c r="E15" s="8">
        <v>44531</v>
      </c>
      <c r="F15" s="8">
        <v>44532</v>
      </c>
      <c r="G15" s="8">
        <v>44533</v>
      </c>
      <c r="H15" s="9">
        <v>44534</v>
      </c>
    </row>
    <row r="16" customHeight="1" spans="2:8">
      <c r="B16" s="8"/>
      <c r="C16" s="10"/>
      <c r="D16" s="10"/>
      <c r="E16" s="22"/>
      <c r="F16" s="8"/>
      <c r="G16" s="8"/>
      <c r="H16" s="11"/>
    </row>
    <row r="17" ht="57" customHeight="1" spans="2:8">
      <c r="B17" s="12"/>
      <c r="C17" s="23" t="s">
        <v>14</v>
      </c>
      <c r="D17" s="19" t="s">
        <v>15</v>
      </c>
      <c r="E17" s="13" t="s">
        <v>16</v>
      </c>
      <c r="F17" s="12"/>
      <c r="G17" s="12"/>
      <c r="H17" s="14"/>
    </row>
    <row r="18" ht="54" customHeight="1" spans="1:8">
      <c r="A18" s="2"/>
      <c r="B18" s="3">
        <f ca="1">YEAR(DATE(Calendar1Year,Calendar1MonthOption+1,1))</f>
        <v>2021</v>
      </c>
      <c r="C18" s="4" t="str">
        <f ca="1">TEXT(DATE(Calendar1Year,Calendar1MonthOption+1,1),"m月")</f>
        <v>12月</v>
      </c>
      <c r="D18" s="4"/>
      <c r="E18" s="4"/>
      <c r="F18" s="24"/>
      <c r="G18" s="24"/>
      <c r="H18" s="2"/>
    </row>
    <row r="19" ht="14.25" customHeight="1" spans="1:8">
      <c r="A19" s="5"/>
      <c r="B19" s="6" t="str">
        <f ca="1" t="shared" ref="B19:H19" si="1">UPPER(TEXT(B20,"aaaa"))</f>
        <v>星期日</v>
      </c>
      <c r="C19" s="7" t="str">
        <f ca="1" t="shared" si="1"/>
        <v>星期一</v>
      </c>
      <c r="D19" s="6" t="str">
        <f ca="1" t="shared" si="1"/>
        <v>星期二</v>
      </c>
      <c r="E19" s="7" t="str">
        <f ca="1" t="shared" si="1"/>
        <v>星期三</v>
      </c>
      <c r="F19" s="6" t="str">
        <f ca="1" t="shared" si="1"/>
        <v>星期四</v>
      </c>
      <c r="G19" s="7" t="str">
        <f ca="1" t="shared" si="1"/>
        <v>星期五</v>
      </c>
      <c r="H19" s="6" t="str">
        <f ca="1" t="shared" si="1"/>
        <v>星期六</v>
      </c>
    </row>
    <row r="20" customHeight="1" spans="2:8">
      <c r="B20" s="8">
        <f ca="1" t="array" ref="B20:H20">日+1+DATE(Calendar2Year,Calendar2MonthOption,1)-WEEKDAY(DATE(Calendar2Year,Calendar2MonthOption,1),WeekdayOption)</f>
        <v>44528</v>
      </c>
      <c r="C20" s="8">
        <v>44529</v>
      </c>
      <c r="D20" s="8">
        <v>44530</v>
      </c>
      <c r="E20" s="8">
        <v>44531</v>
      </c>
      <c r="F20" s="8">
        <v>44532</v>
      </c>
      <c r="G20" s="8">
        <v>44533</v>
      </c>
      <c r="H20" s="9">
        <v>44534</v>
      </c>
    </row>
    <row r="21" customHeight="1" spans="2:8">
      <c r="B21" s="8"/>
      <c r="C21" s="8"/>
      <c r="D21" s="8"/>
      <c r="E21" s="15" t="s">
        <v>17</v>
      </c>
      <c r="F21" s="8"/>
      <c r="G21" s="25" t="s">
        <v>18</v>
      </c>
      <c r="H21" s="26" t="s">
        <v>19</v>
      </c>
    </row>
    <row r="22" ht="56.25" customHeight="1" spans="2:8">
      <c r="B22" s="12"/>
      <c r="C22" s="12"/>
      <c r="D22" s="12"/>
      <c r="E22" s="12"/>
      <c r="F22" s="12"/>
      <c r="G22" s="12"/>
      <c r="H22" s="14"/>
    </row>
    <row r="23" customHeight="1" spans="2:8">
      <c r="B23" s="8">
        <f ca="1" t="array" ref="B23:H23">日+8+DATE(Calendar2Year,Calendar2MonthOption,1)-WEEKDAY(DATE(Calendar2Year,Calendar2MonthOption,1),WeekdayOption)</f>
        <v>44535</v>
      </c>
      <c r="C23" s="8">
        <v>44536</v>
      </c>
      <c r="D23" s="8">
        <v>44537</v>
      </c>
      <c r="E23" s="8">
        <v>44538</v>
      </c>
      <c r="F23" s="8">
        <v>44539</v>
      </c>
      <c r="G23" s="8">
        <v>44540</v>
      </c>
      <c r="H23" s="9">
        <v>44541</v>
      </c>
    </row>
    <row r="24" customHeight="1" spans="2:8">
      <c r="B24" s="27" t="s">
        <v>20</v>
      </c>
      <c r="C24" s="8"/>
      <c r="D24" s="8"/>
      <c r="E24" s="28" t="s">
        <v>21</v>
      </c>
      <c r="F24" s="8"/>
      <c r="G24" s="8"/>
      <c r="H24" s="26" t="s">
        <v>22</v>
      </c>
    </row>
    <row r="25" ht="56.25" customHeight="1" spans="2:8">
      <c r="B25" s="12"/>
      <c r="C25" s="12"/>
      <c r="D25" s="12"/>
      <c r="E25" s="12"/>
      <c r="F25" s="12"/>
      <c r="G25" s="12"/>
      <c r="H25" s="14"/>
    </row>
    <row r="26" customHeight="1" spans="2:8">
      <c r="B26" s="8">
        <f ca="1" t="array" ref="B26:H26">日+15+DATE(Calendar2Year,Calendar2MonthOption,1)-WEEKDAY(DATE(Calendar2Year,Calendar2MonthOption,1),WeekdayOption)</f>
        <v>44542</v>
      </c>
      <c r="C26" s="8">
        <v>44543</v>
      </c>
      <c r="D26" s="8">
        <v>44544</v>
      </c>
      <c r="E26" s="8">
        <v>44545</v>
      </c>
      <c r="F26" s="8">
        <v>44546</v>
      </c>
      <c r="G26" s="8">
        <v>44547</v>
      </c>
      <c r="H26" s="9">
        <v>44548</v>
      </c>
    </row>
    <row r="27" customHeight="1" spans="2:8">
      <c r="B27" s="8"/>
      <c r="C27" s="8"/>
      <c r="D27" s="8"/>
      <c r="E27" s="8"/>
      <c r="F27" s="29" t="s">
        <v>23</v>
      </c>
      <c r="G27" s="8" t="s">
        <v>24</v>
      </c>
      <c r="H27" s="11"/>
    </row>
    <row r="28" ht="56.25" customHeight="1" spans="2:8">
      <c r="B28" s="12"/>
      <c r="C28" s="12"/>
      <c r="D28" s="12"/>
      <c r="E28" s="12"/>
      <c r="F28" s="12"/>
      <c r="G28" s="12"/>
      <c r="H28" s="14"/>
    </row>
    <row r="29" customHeight="1" spans="2:8">
      <c r="B29" s="8">
        <f ca="1" t="array" ref="B29:H29">日+22+DATE(Calendar2Year,Calendar2MonthOption,1)-WEEKDAY(DATE(Calendar2Year,Calendar2MonthOption,1),WeekdayOption)</f>
        <v>44549</v>
      </c>
      <c r="C29" s="8">
        <v>44550</v>
      </c>
      <c r="D29" s="8">
        <v>44551</v>
      </c>
      <c r="E29" s="8">
        <v>44552</v>
      </c>
      <c r="F29" s="8">
        <v>44553</v>
      </c>
      <c r="G29" s="8">
        <v>44554</v>
      </c>
      <c r="H29" s="9">
        <v>44555</v>
      </c>
    </row>
    <row r="30" customHeight="1" spans="2:8">
      <c r="B30" s="27" t="s">
        <v>25</v>
      </c>
      <c r="C30" s="8"/>
      <c r="D30" s="8"/>
      <c r="E30" s="28" t="s">
        <v>26</v>
      </c>
      <c r="F30" s="8"/>
      <c r="G30" s="20" t="s">
        <v>27</v>
      </c>
      <c r="H30" s="11"/>
    </row>
    <row r="31" ht="56.25" customHeight="1" spans="2:8">
      <c r="B31" s="12"/>
      <c r="C31" s="12"/>
      <c r="D31" s="12"/>
      <c r="E31" s="12"/>
      <c r="F31" s="12"/>
      <c r="G31" s="12"/>
      <c r="H31" s="14"/>
    </row>
    <row r="32" customHeight="1" spans="2:8">
      <c r="B32" s="8">
        <f ca="1" t="array" ref="B32:H32">日+29+DATE(Calendar2Year,Calendar2MonthOption,1)-WEEKDAY(DATE(Calendar2Year,Calendar2MonthOption,1),WeekdayOption)</f>
        <v>44556</v>
      </c>
      <c r="C32" s="8">
        <v>44557</v>
      </c>
      <c r="D32" s="8">
        <v>44558</v>
      </c>
      <c r="E32" s="8">
        <v>44559</v>
      </c>
      <c r="F32" s="8">
        <v>44560</v>
      </c>
      <c r="G32" s="8">
        <v>44561</v>
      </c>
      <c r="H32" s="9">
        <v>44562</v>
      </c>
    </row>
    <row r="33" customHeight="1" spans="2:8">
      <c r="B33" s="8"/>
      <c r="C33" s="8"/>
      <c r="D33" s="8"/>
      <c r="E33" s="27" t="s">
        <v>28</v>
      </c>
      <c r="F33" s="27" t="s">
        <v>29</v>
      </c>
      <c r="G33" s="10"/>
      <c r="H33" s="11"/>
    </row>
    <row r="34" ht="57" customHeight="1" spans="2:8">
      <c r="B34" s="12"/>
      <c r="C34" s="12"/>
      <c r="D34" s="12"/>
      <c r="E34" s="12"/>
      <c r="F34" s="12"/>
      <c r="G34" s="23" t="s">
        <v>30</v>
      </c>
      <c r="H34" s="30"/>
    </row>
    <row r="35" customHeight="1" spans="2:8">
      <c r="B35" s="8">
        <f ca="1" t="array" ref="B35:C35">日+36+DATE(Calendar2Year,Calendar2MonthOption,1)-WEEKDAY(DATE(Calendar2Year,Calendar2MonthOption,1),WeekdayOption)</f>
        <v>44563</v>
      </c>
      <c r="C35" s="8">
        <v>44564</v>
      </c>
      <c r="D35" s="31" t="s">
        <v>31</v>
      </c>
      <c r="E35" s="31"/>
      <c r="F35" s="31"/>
      <c r="G35" s="31"/>
      <c r="H35" s="31"/>
    </row>
    <row r="36" customHeight="1" spans="2:8">
      <c r="B36" s="8"/>
      <c r="C36" s="8"/>
      <c r="D36" s="31"/>
      <c r="E36" s="31"/>
      <c r="F36" s="31"/>
      <c r="G36" s="31"/>
      <c r="H36" s="31"/>
    </row>
    <row r="37" ht="63.75" customHeight="1" spans="2:8">
      <c r="B37" s="12"/>
      <c r="C37" s="12"/>
      <c r="D37" s="32"/>
      <c r="E37" s="32"/>
      <c r="F37" s="32"/>
      <c r="G37" s="32"/>
      <c r="H37" s="32"/>
    </row>
    <row r="38" ht="54" customHeight="1" spans="1:8">
      <c r="A38" s="2"/>
      <c r="B38" s="3">
        <f ca="1">YEAR(DATE(Calendar2Year,Calendar2MonthOption+1,1))</f>
        <v>2022</v>
      </c>
      <c r="C38" s="4" t="str">
        <f ca="1">TEXT(DATE(Calendar2Year,Calendar2MonthOption+1,1),"m月")</f>
        <v>1月</v>
      </c>
      <c r="D38" s="4"/>
      <c r="E38" s="4"/>
      <c r="F38" s="24"/>
      <c r="G38" s="24"/>
      <c r="H38" s="2"/>
    </row>
    <row r="39" ht="14.25" customHeight="1" spans="1:8">
      <c r="A39" s="5"/>
      <c r="B39" s="6" t="str">
        <f ca="1" t="shared" ref="B39:H39" si="2">UPPER(TEXT(B40,"aaaa"))</f>
        <v>星期日</v>
      </c>
      <c r="C39" s="7" t="str">
        <f ca="1" t="shared" si="2"/>
        <v>星期一</v>
      </c>
      <c r="D39" s="6" t="str">
        <f ca="1" t="shared" si="2"/>
        <v>星期二</v>
      </c>
      <c r="E39" s="7" t="str">
        <f ca="1" t="shared" si="2"/>
        <v>星期三</v>
      </c>
      <c r="F39" s="6" t="str">
        <f ca="1" t="shared" si="2"/>
        <v>星期四</v>
      </c>
      <c r="G39" s="7" t="str">
        <f ca="1" t="shared" si="2"/>
        <v>星期五</v>
      </c>
      <c r="H39" s="6" t="str">
        <f ca="1" t="shared" si="2"/>
        <v>星期六</v>
      </c>
    </row>
    <row r="40" customHeight="1" spans="2:8">
      <c r="B40" s="8">
        <f ca="1" t="array" ref="B40:H40">日+1+DATE(Calendar3Year,Calendar3MonthOption,1)-WEEKDAY(DATE(Calendar3Year,Calendar3MonthOption,1),WeekdayOption)</f>
        <v>44556</v>
      </c>
      <c r="C40" s="8">
        <v>44557</v>
      </c>
      <c r="D40" s="8">
        <v>44558</v>
      </c>
      <c r="E40" s="8">
        <v>44559</v>
      </c>
      <c r="F40" s="8">
        <v>44560</v>
      </c>
      <c r="G40" s="8">
        <v>44561</v>
      </c>
      <c r="H40" s="9">
        <v>44562</v>
      </c>
    </row>
    <row r="41" customHeight="1" spans="2:8">
      <c r="B41" s="8"/>
      <c r="C41" s="8"/>
      <c r="D41" s="8"/>
      <c r="E41" s="8"/>
      <c r="F41" s="8"/>
      <c r="G41" s="10"/>
      <c r="H41" s="11"/>
    </row>
    <row r="42" ht="56.25" customHeight="1" spans="2:8">
      <c r="B42" s="12"/>
      <c r="C42" s="12"/>
      <c r="D42" s="12"/>
      <c r="E42" s="12"/>
      <c r="F42" s="12"/>
      <c r="G42" s="19" t="s">
        <v>32</v>
      </c>
      <c r="H42" s="14"/>
    </row>
    <row r="43" customHeight="1" spans="2:8">
      <c r="B43" s="8">
        <f ca="1" t="array" ref="B43:H43">日+8+DATE(Calendar3Year,Calendar3MonthOption,1)-WEEKDAY(DATE(Calendar3Year,Calendar3MonthOption,1),WeekdayOption)</f>
        <v>44563</v>
      </c>
      <c r="C43" s="8">
        <v>44564</v>
      </c>
      <c r="D43" s="8">
        <v>44565</v>
      </c>
      <c r="E43" s="8">
        <v>44566</v>
      </c>
      <c r="F43" s="8">
        <v>44567</v>
      </c>
      <c r="G43" s="8">
        <v>44568</v>
      </c>
      <c r="H43" s="9">
        <v>44569</v>
      </c>
    </row>
    <row r="44" customHeight="1" spans="2:8">
      <c r="B44" s="8"/>
      <c r="C44" s="8"/>
      <c r="D44" s="20" t="s">
        <v>33</v>
      </c>
      <c r="E44" s="33" t="s">
        <v>34</v>
      </c>
      <c r="F44" s="8"/>
      <c r="G44" s="27" t="s">
        <v>35</v>
      </c>
      <c r="H44" s="11"/>
    </row>
    <row r="45" ht="56.25" customHeight="1" spans="2:8">
      <c r="B45" s="12"/>
      <c r="C45" s="12"/>
      <c r="D45" s="12"/>
      <c r="E45" s="12"/>
      <c r="F45" s="12"/>
      <c r="G45" s="12"/>
      <c r="H45" s="14"/>
    </row>
    <row r="46" customHeight="1" spans="2:8">
      <c r="B46" s="8">
        <f ca="1" t="array" ref="B46:H46">日+15+DATE(Calendar3Year,Calendar3MonthOption,1)-WEEKDAY(DATE(Calendar3Year,Calendar3MonthOption,1),WeekdayOption)</f>
        <v>44570</v>
      </c>
      <c r="C46" s="8">
        <v>44571</v>
      </c>
      <c r="D46" s="8">
        <v>44572</v>
      </c>
      <c r="E46" s="8">
        <v>44573</v>
      </c>
      <c r="F46" s="8">
        <v>44574</v>
      </c>
      <c r="G46" s="8">
        <v>44575</v>
      </c>
      <c r="H46" s="9">
        <v>44576</v>
      </c>
    </row>
    <row r="47" customHeight="1" spans="2:8">
      <c r="B47" s="8"/>
      <c r="C47" s="8"/>
      <c r="D47" s="8"/>
      <c r="E47" s="8"/>
      <c r="F47" s="8"/>
      <c r="G47" s="8"/>
      <c r="H47" s="11"/>
    </row>
    <row r="48" ht="56.25" customHeight="1" spans="2:8">
      <c r="B48" s="12"/>
      <c r="C48" s="12"/>
      <c r="D48" s="12"/>
      <c r="E48" s="12"/>
      <c r="F48" s="12"/>
      <c r="G48" s="12"/>
      <c r="H48" s="14"/>
    </row>
    <row r="49" customHeight="1" spans="2:8">
      <c r="B49" s="8">
        <f ca="1" t="array" ref="B49:H49">日+22+DATE(Calendar3Year,Calendar3MonthOption,1)-WEEKDAY(DATE(Calendar3Year,Calendar3MonthOption,1),WeekdayOption)</f>
        <v>44577</v>
      </c>
      <c r="C49" s="8">
        <v>44578</v>
      </c>
      <c r="D49" s="8">
        <v>44579</v>
      </c>
      <c r="E49" s="8">
        <v>44580</v>
      </c>
      <c r="F49" s="8">
        <v>44581</v>
      </c>
      <c r="G49" s="8">
        <v>44582</v>
      </c>
      <c r="H49" s="9">
        <v>44583</v>
      </c>
    </row>
    <row r="50" customHeight="1" spans="2:8">
      <c r="B50" s="8"/>
      <c r="C50" s="8"/>
      <c r="D50" s="8"/>
      <c r="E50" s="8"/>
      <c r="F50" s="8"/>
      <c r="G50" s="8"/>
      <c r="H50" s="11"/>
    </row>
    <row r="51" ht="56.25" customHeight="1" spans="2:8">
      <c r="B51" s="12"/>
      <c r="C51" s="12"/>
      <c r="D51" s="12"/>
      <c r="E51" s="12"/>
      <c r="F51" s="12"/>
      <c r="G51" s="12"/>
      <c r="H51" s="14"/>
    </row>
    <row r="52" customHeight="1" spans="2:8">
      <c r="B52" s="8">
        <f ca="1" t="array" ref="B52:H52">日+29+DATE(Calendar3Year,Calendar3MonthOption,1)-WEEKDAY(DATE(Calendar3Year,Calendar3MonthOption,1),WeekdayOption)</f>
        <v>44584</v>
      </c>
      <c r="C52" s="8">
        <v>44585</v>
      </c>
      <c r="D52" s="8">
        <v>44586</v>
      </c>
      <c r="E52" s="8">
        <v>44587</v>
      </c>
      <c r="F52" s="8">
        <v>44588</v>
      </c>
      <c r="G52" s="8">
        <v>44589</v>
      </c>
      <c r="H52" s="9">
        <v>44590</v>
      </c>
    </row>
    <row r="53" customHeight="1" spans="2:8">
      <c r="B53" s="8"/>
      <c r="C53" s="8"/>
      <c r="D53" s="8"/>
      <c r="E53" s="8"/>
      <c r="F53" s="8"/>
      <c r="G53" s="8"/>
      <c r="H53" s="11"/>
    </row>
    <row r="54" ht="57" customHeight="1" spans="2:8">
      <c r="B54" s="12"/>
      <c r="C54" s="12"/>
      <c r="D54" s="12"/>
      <c r="E54" s="12"/>
      <c r="F54" s="12"/>
      <c r="G54" s="12"/>
      <c r="H54" s="30"/>
    </row>
    <row r="55" customHeight="1" spans="2:8">
      <c r="B55" s="8">
        <f ca="1" t="array" ref="B55:C55">日+36+DATE(Calendar3Year,Calendar3MonthOption,1)-WEEKDAY(DATE(Calendar3Year,Calendar3MonthOption,1),WeekdayOption)</f>
        <v>44591</v>
      </c>
      <c r="C55" s="8">
        <v>44592</v>
      </c>
      <c r="D55" s="31" t="s">
        <v>31</v>
      </c>
      <c r="E55" s="31"/>
      <c r="F55" s="31"/>
      <c r="G55" s="31"/>
      <c r="H55" s="31"/>
    </row>
    <row r="56" customHeight="1" spans="2:8">
      <c r="B56" s="8"/>
      <c r="C56" s="8"/>
      <c r="D56" s="31"/>
      <c r="E56" s="31"/>
      <c r="F56" s="31"/>
      <c r="G56" s="31"/>
      <c r="H56" s="31"/>
    </row>
    <row r="57" ht="63.75" customHeight="1" spans="2:8">
      <c r="B57" s="12"/>
      <c r="C57" s="12"/>
      <c r="D57" s="32"/>
      <c r="E57" s="32"/>
      <c r="F57" s="32"/>
      <c r="G57" s="32"/>
      <c r="H57" s="32"/>
    </row>
    <row r="58" ht="54" customHeight="1" spans="1:8">
      <c r="A58" s="2"/>
      <c r="B58" s="3">
        <f ca="1">YEAR(DATE(Calendar3Year,Calendar3MonthOption+1,1))</f>
        <v>2022</v>
      </c>
      <c r="C58" s="4" t="str">
        <f ca="1">TEXT(DATE(Calendar3Year,Calendar3MonthOption+1,1),"m月")</f>
        <v>2月</v>
      </c>
      <c r="D58" s="4"/>
      <c r="E58" s="4"/>
      <c r="F58" s="24"/>
      <c r="G58" s="24"/>
      <c r="H58" s="2"/>
    </row>
    <row r="59" ht="14.25" customHeight="1" spans="1:8">
      <c r="A59" s="5"/>
      <c r="B59" s="6" t="str">
        <f ca="1" t="shared" ref="B59:H59" si="3">UPPER(TEXT(B60,"aaaa"))</f>
        <v>星期日</v>
      </c>
      <c r="C59" s="7" t="str">
        <f ca="1" t="shared" si="3"/>
        <v>星期一</v>
      </c>
      <c r="D59" s="6" t="str">
        <f ca="1" t="shared" si="3"/>
        <v>星期二</v>
      </c>
      <c r="E59" s="7" t="str">
        <f ca="1" t="shared" si="3"/>
        <v>星期三</v>
      </c>
      <c r="F59" s="6" t="str">
        <f ca="1" t="shared" si="3"/>
        <v>星期四</v>
      </c>
      <c r="G59" s="7" t="str">
        <f ca="1" t="shared" si="3"/>
        <v>星期五</v>
      </c>
      <c r="H59" s="6" t="str">
        <f ca="1" t="shared" si="3"/>
        <v>星期六</v>
      </c>
    </row>
    <row r="60" customHeight="1" spans="2:8">
      <c r="B60" s="8">
        <f ca="1" t="array" ref="B60:H60">日+1+DATE(Calendar4Year,Calendar4MonthOption,1)-WEEKDAY(DATE(Calendar4Year,Calendar4MonthOption,1),WeekdayOption)</f>
        <v>44591</v>
      </c>
      <c r="C60" s="8">
        <v>44592</v>
      </c>
      <c r="D60" s="8">
        <v>44593</v>
      </c>
      <c r="E60" s="8">
        <v>44594</v>
      </c>
      <c r="F60" s="8">
        <v>44595</v>
      </c>
      <c r="G60" s="8">
        <v>44596</v>
      </c>
      <c r="H60" s="9">
        <v>44597</v>
      </c>
    </row>
    <row r="61" ht="56.25" customHeight="1" spans="2:8">
      <c r="B61" s="12"/>
      <c r="C61" s="12"/>
      <c r="D61" s="12"/>
      <c r="E61" s="12"/>
      <c r="F61" s="12"/>
      <c r="G61" s="12"/>
      <c r="H61" s="14"/>
    </row>
    <row r="62" customHeight="1" spans="2:8">
      <c r="B62" s="8">
        <f ca="1" t="array" ref="B62:H62">日+8+DATE(Calendar4Year,Calendar4MonthOption,1)-WEEKDAY(DATE(Calendar4Year,Calendar4MonthOption,1),WeekdayOption)</f>
        <v>44598</v>
      </c>
      <c r="C62" s="8">
        <v>44599</v>
      </c>
      <c r="D62" s="8">
        <v>44600</v>
      </c>
      <c r="E62" s="8">
        <v>44601</v>
      </c>
      <c r="F62" s="8">
        <v>44602</v>
      </c>
      <c r="G62" s="8">
        <v>44603</v>
      </c>
      <c r="H62" s="9">
        <v>44604</v>
      </c>
    </row>
    <row r="63" ht="56.25" customHeight="1" spans="2:8">
      <c r="B63" s="12"/>
      <c r="C63" s="12"/>
      <c r="D63" s="12"/>
      <c r="E63" s="12"/>
      <c r="F63" s="12"/>
      <c r="G63" s="12"/>
      <c r="H63" s="14"/>
    </row>
    <row r="64" customHeight="1" spans="2:8">
      <c r="B64" s="8">
        <f ca="1" t="array" ref="B64:H64">日+15+DATE(Calendar4Year,Calendar4MonthOption,1)-WEEKDAY(DATE(Calendar4Year,Calendar4MonthOption,1),WeekdayOption)</f>
        <v>44605</v>
      </c>
      <c r="C64" s="8">
        <v>44606</v>
      </c>
      <c r="D64" s="8">
        <v>44607</v>
      </c>
      <c r="E64" s="8">
        <v>44608</v>
      </c>
      <c r="F64" s="8">
        <v>44609</v>
      </c>
      <c r="G64" s="8">
        <v>44610</v>
      </c>
      <c r="H64" s="9">
        <v>44611</v>
      </c>
    </row>
    <row r="65" ht="56.25" customHeight="1" spans="2:8">
      <c r="B65" s="12"/>
      <c r="C65" s="12"/>
      <c r="D65" s="12"/>
      <c r="E65" s="12"/>
      <c r="F65" s="12"/>
      <c r="G65" s="12"/>
      <c r="H65" s="14"/>
    </row>
    <row r="66" customHeight="1" spans="2:8">
      <c r="B66" s="8">
        <f ca="1" t="array" ref="B66:H66">日+22+DATE(Calendar4Year,Calendar4MonthOption,1)-WEEKDAY(DATE(Calendar4Year,Calendar4MonthOption,1),WeekdayOption)</f>
        <v>44612</v>
      </c>
      <c r="C66" s="8">
        <v>44613</v>
      </c>
      <c r="D66" s="8">
        <v>44614</v>
      </c>
      <c r="E66" s="8">
        <v>44615</v>
      </c>
      <c r="F66" s="8">
        <v>44616</v>
      </c>
      <c r="G66" s="8">
        <v>44617</v>
      </c>
      <c r="H66" s="9">
        <v>44618</v>
      </c>
    </row>
    <row r="67" ht="56.25" customHeight="1" spans="2:8">
      <c r="B67" s="12"/>
      <c r="C67" s="12"/>
      <c r="D67" s="12"/>
      <c r="E67" s="12"/>
      <c r="F67" s="12"/>
      <c r="G67" s="12"/>
      <c r="H67" s="14"/>
    </row>
    <row r="68" customHeight="1" spans="2:8">
      <c r="B68" s="8">
        <f ca="1" t="array" ref="B68:H68">日+29+DATE(Calendar4Year,Calendar4MonthOption,1)-WEEKDAY(DATE(Calendar4Year,Calendar4MonthOption,1),WeekdayOption)</f>
        <v>44619</v>
      </c>
      <c r="C68" s="8">
        <v>44620</v>
      </c>
      <c r="D68" s="8">
        <v>44621</v>
      </c>
      <c r="E68" s="8">
        <v>44622</v>
      </c>
      <c r="F68" s="8">
        <v>44623</v>
      </c>
      <c r="G68" s="8">
        <v>44624</v>
      </c>
      <c r="H68" s="9">
        <v>44625</v>
      </c>
    </row>
    <row r="69" ht="57" customHeight="1" spans="2:8">
      <c r="B69" s="12"/>
      <c r="C69" s="12"/>
      <c r="D69" s="12"/>
      <c r="E69" s="12"/>
      <c r="F69" s="12"/>
      <c r="G69" s="12"/>
      <c r="H69" s="30"/>
    </row>
    <row r="70" customHeight="1" spans="2:8">
      <c r="B70" s="8">
        <f ca="1" t="array" ref="B70:C70">日+36+DATE(Calendar4Year,Calendar4MonthOption,1)-WEEKDAY(DATE(Calendar4Year,Calendar4MonthOption,1),WeekdayOption)</f>
        <v>44626</v>
      </c>
      <c r="C70" s="8">
        <v>44627</v>
      </c>
      <c r="D70" s="34" t="s">
        <v>31</v>
      </c>
      <c r="E70" s="34"/>
      <c r="F70" s="34"/>
      <c r="G70" s="34"/>
      <c r="H70" s="34"/>
    </row>
    <row r="71" ht="63.75" customHeight="1" spans="2:8">
      <c r="B71" s="12"/>
      <c r="C71" s="12"/>
      <c r="D71" s="32"/>
      <c r="E71" s="32"/>
      <c r="F71" s="32"/>
      <c r="G71" s="32"/>
      <c r="H71" s="32"/>
    </row>
    <row r="72" ht="54" customHeight="1" spans="1:8">
      <c r="A72" s="2"/>
      <c r="B72" s="3">
        <f ca="1">YEAR(DATE(Calendar4Year,Calendar4MonthOption+1,1))</f>
        <v>2022</v>
      </c>
      <c r="C72" s="4" t="str">
        <f ca="1">TEXT(DATE(Calendar4Year,Calendar4MonthOption+1,1),"m月")</f>
        <v>3月</v>
      </c>
      <c r="D72" s="4"/>
      <c r="E72" s="4"/>
      <c r="F72" s="24"/>
      <c r="G72" s="24"/>
      <c r="H72" s="2"/>
    </row>
    <row r="73" ht="14.25" customHeight="1" spans="1:8">
      <c r="A73" s="5"/>
      <c r="B73" s="6" t="str">
        <f ca="1" t="shared" ref="B73:H73" si="4">UPPER(TEXT(B74,"aaaa"))</f>
        <v>星期日</v>
      </c>
      <c r="C73" s="7" t="str">
        <f ca="1" t="shared" si="4"/>
        <v>星期一</v>
      </c>
      <c r="D73" s="6" t="str">
        <f ca="1" t="shared" si="4"/>
        <v>星期二</v>
      </c>
      <c r="E73" s="7" t="str">
        <f ca="1" t="shared" si="4"/>
        <v>星期三</v>
      </c>
      <c r="F73" s="6" t="str">
        <f ca="1" t="shared" si="4"/>
        <v>星期四</v>
      </c>
      <c r="G73" s="7" t="str">
        <f ca="1" t="shared" si="4"/>
        <v>星期五</v>
      </c>
      <c r="H73" s="6" t="str">
        <f ca="1" t="shared" si="4"/>
        <v>星期六</v>
      </c>
    </row>
    <row r="74" customHeight="1" spans="2:8">
      <c r="B74" s="8">
        <f ca="1" t="array" ref="B74:H74">日+1+DATE(Calendar5Year,Calendar5MonthOption,1)-WEEKDAY(DATE(Calendar5Year,Calendar5MonthOption,1),WeekdayOption)</f>
        <v>44619</v>
      </c>
      <c r="C74" s="8">
        <v>44620</v>
      </c>
      <c r="D74" s="8">
        <v>44621</v>
      </c>
      <c r="E74" s="8">
        <v>44622</v>
      </c>
      <c r="F74" s="8">
        <v>44623</v>
      </c>
      <c r="G74" s="8">
        <v>44624</v>
      </c>
      <c r="H74" s="9">
        <v>44625</v>
      </c>
    </row>
    <row r="75" ht="56.25" customHeight="1" spans="2:8">
      <c r="B75" s="12"/>
      <c r="C75" s="12"/>
      <c r="D75" s="12"/>
      <c r="E75" s="12"/>
      <c r="F75" s="12"/>
      <c r="G75" s="12"/>
      <c r="H75" s="14"/>
    </row>
    <row r="76" customHeight="1" spans="2:8">
      <c r="B76" s="8">
        <f ca="1" t="array" ref="B76:H76">日+8+DATE(Calendar5Year,Calendar5MonthOption,1)-WEEKDAY(DATE(Calendar5Year,Calendar5MonthOption,1),WeekdayOption)</f>
        <v>44626</v>
      </c>
      <c r="C76" s="8">
        <v>44627</v>
      </c>
      <c r="D76" s="8">
        <v>44628</v>
      </c>
      <c r="E76" s="8">
        <v>44629</v>
      </c>
      <c r="F76" s="8">
        <v>44630</v>
      </c>
      <c r="G76" s="8">
        <v>44631</v>
      </c>
      <c r="H76" s="9">
        <v>44632</v>
      </c>
    </row>
    <row r="77" ht="56.25" customHeight="1" spans="2:8">
      <c r="B77" s="12"/>
      <c r="C77" s="12"/>
      <c r="D77" s="12"/>
      <c r="E77" s="12"/>
      <c r="F77" s="12"/>
      <c r="G77" s="12"/>
      <c r="H77" s="14"/>
    </row>
    <row r="78" customHeight="1" spans="2:8">
      <c r="B78" s="8">
        <f ca="1" t="array" ref="B78:H78">日+15+DATE(Calendar5Year,Calendar5MonthOption,1)-WEEKDAY(DATE(Calendar5Year,Calendar5MonthOption,1),WeekdayOption)</f>
        <v>44633</v>
      </c>
      <c r="C78" s="8">
        <v>44634</v>
      </c>
      <c r="D78" s="8">
        <v>44635</v>
      </c>
      <c r="E78" s="8">
        <v>44636</v>
      </c>
      <c r="F78" s="8">
        <v>44637</v>
      </c>
      <c r="G78" s="8">
        <v>44638</v>
      </c>
      <c r="H78" s="9">
        <v>44639</v>
      </c>
    </row>
    <row r="79" ht="56.25" customHeight="1" spans="2:8">
      <c r="B79" s="12"/>
      <c r="C79" s="12"/>
      <c r="D79" s="12"/>
      <c r="E79" s="12"/>
      <c r="F79" s="12"/>
      <c r="G79" s="12"/>
      <c r="H79" s="14"/>
    </row>
    <row r="80" customHeight="1" spans="2:8">
      <c r="B80" s="8">
        <f ca="1" t="array" ref="B80:H80">日+22+DATE(Calendar5Year,Calendar5MonthOption,1)-WEEKDAY(DATE(Calendar5Year,Calendar5MonthOption,1),WeekdayOption)</f>
        <v>44640</v>
      </c>
      <c r="C80" s="8">
        <v>44641</v>
      </c>
      <c r="D80" s="8">
        <v>44642</v>
      </c>
      <c r="E80" s="8">
        <v>44643</v>
      </c>
      <c r="F80" s="8">
        <v>44644</v>
      </c>
      <c r="G80" s="8">
        <v>44645</v>
      </c>
      <c r="H80" s="9">
        <v>44646</v>
      </c>
    </row>
    <row r="81" ht="56.25" customHeight="1" spans="2:8">
      <c r="B81" s="12"/>
      <c r="C81" s="12"/>
      <c r="D81" s="12"/>
      <c r="E81" s="12"/>
      <c r="F81" s="12"/>
      <c r="G81" s="12"/>
      <c r="H81" s="14"/>
    </row>
    <row r="82" customHeight="1" spans="2:8">
      <c r="B82" s="8">
        <f ca="1" t="array" ref="B82:H82">日+29+DATE(Calendar5Year,Calendar5MonthOption,1)-WEEKDAY(DATE(Calendar5Year,Calendar5MonthOption,1),WeekdayOption)</f>
        <v>44647</v>
      </c>
      <c r="C82" s="8">
        <v>44648</v>
      </c>
      <c r="D82" s="8">
        <v>44649</v>
      </c>
      <c r="E82" s="8">
        <v>44650</v>
      </c>
      <c r="F82" s="8">
        <v>44651</v>
      </c>
      <c r="G82" s="8">
        <v>44652</v>
      </c>
      <c r="H82" s="9">
        <v>44653</v>
      </c>
    </row>
    <row r="83" ht="57" customHeight="1" spans="2:8">
      <c r="B83" s="12"/>
      <c r="C83" s="12"/>
      <c r="D83" s="12"/>
      <c r="E83" s="12"/>
      <c r="F83" s="12"/>
      <c r="G83" s="12"/>
      <c r="H83" s="30"/>
    </row>
    <row r="84" customHeight="1" spans="2:8">
      <c r="B84" s="8">
        <f ca="1" t="array" ref="B84:C84">日+36+DATE(Calendar5Year,Calendar5MonthOption,1)-WEEKDAY(DATE(Calendar5Year,Calendar5MonthOption,1),WeekdayOption)</f>
        <v>44654</v>
      </c>
      <c r="C84" s="8">
        <v>44655</v>
      </c>
      <c r="D84" s="34" t="s">
        <v>31</v>
      </c>
      <c r="E84" s="34"/>
      <c r="F84" s="34"/>
      <c r="G84" s="34"/>
      <c r="H84" s="34"/>
    </row>
    <row r="85" ht="63.75" customHeight="1" spans="2:8">
      <c r="B85" s="12"/>
      <c r="C85" s="12"/>
      <c r="D85" s="32"/>
      <c r="E85" s="32"/>
      <c r="F85" s="32"/>
      <c r="G85" s="32"/>
      <c r="H85" s="32"/>
    </row>
    <row r="86" ht="54" customHeight="1" spans="1:8">
      <c r="A86" s="2"/>
      <c r="B86" s="3">
        <f ca="1">YEAR(DATE(Calendar5Year,Calendar5MonthOption+1,1))</f>
        <v>2022</v>
      </c>
      <c r="C86" s="4" t="str">
        <f ca="1">TEXT(DATE(Calendar5Year,Calendar5MonthOption+1,1),"m月")</f>
        <v>4月</v>
      </c>
      <c r="D86" s="4"/>
      <c r="E86" s="4"/>
      <c r="F86" s="24"/>
      <c r="G86" s="24"/>
      <c r="H86" s="2"/>
    </row>
    <row r="87" ht="14.25" customHeight="1" spans="1:8">
      <c r="A87" s="5"/>
      <c r="B87" s="6" t="str">
        <f ca="1" t="shared" ref="B87:H87" si="5">UPPER(TEXT(B88,"aaaa"))</f>
        <v>星期日</v>
      </c>
      <c r="C87" s="7" t="str">
        <f ca="1" t="shared" si="5"/>
        <v>星期一</v>
      </c>
      <c r="D87" s="6" t="str">
        <f ca="1" t="shared" si="5"/>
        <v>星期二</v>
      </c>
      <c r="E87" s="7" t="str">
        <f ca="1" t="shared" si="5"/>
        <v>星期三</v>
      </c>
      <c r="F87" s="6" t="str">
        <f ca="1" t="shared" si="5"/>
        <v>星期四</v>
      </c>
      <c r="G87" s="7" t="str">
        <f ca="1" t="shared" si="5"/>
        <v>星期五</v>
      </c>
      <c r="H87" s="6" t="str">
        <f ca="1" t="shared" si="5"/>
        <v>星期六</v>
      </c>
    </row>
    <row r="88" customHeight="1" spans="2:8">
      <c r="B88" s="8">
        <f ca="1" t="array" ref="B88:H88">日+1+DATE(Calendar6Year,Calendar6MonthOption,1)-WEEKDAY(DATE(Calendar6Year,Calendar6MonthOption,1),WeekdayOption)</f>
        <v>44647</v>
      </c>
      <c r="C88" s="8">
        <v>44648</v>
      </c>
      <c r="D88" s="8">
        <v>44649</v>
      </c>
      <c r="E88" s="8">
        <v>44650</v>
      </c>
      <c r="F88" s="8">
        <v>44651</v>
      </c>
      <c r="G88" s="8">
        <v>44652</v>
      </c>
      <c r="H88" s="9">
        <v>44653</v>
      </c>
    </row>
    <row r="89" ht="56.25" customHeight="1" spans="2:8">
      <c r="B89" s="12"/>
      <c r="C89" s="12"/>
      <c r="D89" s="12"/>
      <c r="E89" s="12"/>
      <c r="F89" s="12"/>
      <c r="G89" s="12"/>
      <c r="H89" s="14"/>
    </row>
    <row r="90" customHeight="1" spans="2:8">
      <c r="B90" s="8">
        <f ca="1" t="array" ref="B90:H90">日+8+DATE(Calendar6Year,Calendar6MonthOption,1)-WEEKDAY(DATE(Calendar6Year,Calendar6MonthOption,1),WeekdayOption)</f>
        <v>44654</v>
      </c>
      <c r="C90" s="8">
        <v>44655</v>
      </c>
      <c r="D90" s="8">
        <v>44656</v>
      </c>
      <c r="E90" s="8">
        <v>44657</v>
      </c>
      <c r="F90" s="8">
        <v>44658</v>
      </c>
      <c r="G90" s="8">
        <v>44659</v>
      </c>
      <c r="H90" s="9">
        <v>44660</v>
      </c>
    </row>
    <row r="91" ht="56.25" customHeight="1" spans="2:8">
      <c r="B91" s="12"/>
      <c r="C91" s="12"/>
      <c r="D91" s="12"/>
      <c r="E91" s="12"/>
      <c r="F91" s="12"/>
      <c r="G91" s="12"/>
      <c r="H91" s="14"/>
    </row>
    <row r="92" customHeight="1" spans="2:8">
      <c r="B92" s="8">
        <f ca="1" t="array" ref="B92:H92">日+15+DATE(Calendar6Year,Calendar6MonthOption,1)-WEEKDAY(DATE(Calendar6Year,Calendar6MonthOption,1),WeekdayOption)</f>
        <v>44661</v>
      </c>
      <c r="C92" s="8">
        <v>44662</v>
      </c>
      <c r="D92" s="8">
        <v>44663</v>
      </c>
      <c r="E92" s="8">
        <v>44664</v>
      </c>
      <c r="F92" s="8">
        <v>44665</v>
      </c>
      <c r="G92" s="8">
        <v>44666</v>
      </c>
      <c r="H92" s="9">
        <v>44667</v>
      </c>
    </row>
    <row r="93" ht="56.25" customHeight="1" spans="2:8">
      <c r="B93" s="12"/>
      <c r="C93" s="12"/>
      <c r="D93" s="12"/>
      <c r="E93" s="12"/>
      <c r="F93" s="12"/>
      <c r="G93" s="12"/>
      <c r="H93" s="14"/>
    </row>
    <row r="94" customHeight="1" spans="2:8">
      <c r="B94" s="8">
        <f ca="1" t="array" ref="B94:H94">日+22+DATE(Calendar6Year,Calendar6MonthOption,1)-WEEKDAY(DATE(Calendar6Year,Calendar6MonthOption,1),WeekdayOption)</f>
        <v>44668</v>
      </c>
      <c r="C94" s="8">
        <v>44669</v>
      </c>
      <c r="D94" s="8">
        <v>44670</v>
      </c>
      <c r="E94" s="8">
        <v>44671</v>
      </c>
      <c r="F94" s="8">
        <v>44672</v>
      </c>
      <c r="G94" s="8">
        <v>44673</v>
      </c>
      <c r="H94" s="9">
        <v>44674</v>
      </c>
    </row>
    <row r="95" ht="56.25" customHeight="1" spans="2:8">
      <c r="B95" s="12"/>
      <c r="C95" s="12"/>
      <c r="D95" s="12"/>
      <c r="E95" s="12"/>
      <c r="F95" s="12"/>
      <c r="G95" s="12"/>
      <c r="H95" s="14"/>
    </row>
    <row r="96" customHeight="1" spans="2:8">
      <c r="B96" s="8">
        <f ca="1" t="array" ref="B96:H96">日+29+DATE(Calendar6Year,Calendar6MonthOption,1)-WEEKDAY(DATE(Calendar6Year,Calendar6MonthOption,1),WeekdayOption)</f>
        <v>44675</v>
      </c>
      <c r="C96" s="8">
        <v>44676</v>
      </c>
      <c r="D96" s="8">
        <v>44677</v>
      </c>
      <c r="E96" s="8">
        <v>44678</v>
      </c>
      <c r="F96" s="8">
        <v>44679</v>
      </c>
      <c r="G96" s="8">
        <v>44680</v>
      </c>
      <c r="H96" s="9">
        <v>44681</v>
      </c>
    </row>
    <row r="97" ht="57" customHeight="1" spans="2:8">
      <c r="B97" s="12"/>
      <c r="C97" s="12"/>
      <c r="D97" s="12"/>
      <c r="E97" s="12"/>
      <c r="F97" s="12"/>
      <c r="G97" s="12"/>
      <c r="H97" s="30"/>
    </row>
    <row r="98" customHeight="1" spans="2:8">
      <c r="B98" s="8">
        <f ca="1" t="array" ref="B98:C98">日+36+DATE(Calendar6Year,Calendar6MonthOption,1)-WEEKDAY(DATE(Calendar6Year,Calendar6MonthOption,1),WeekdayOption)</f>
        <v>44682</v>
      </c>
      <c r="C98" s="8">
        <v>44683</v>
      </c>
      <c r="D98" s="34" t="s">
        <v>31</v>
      </c>
      <c r="E98" s="34"/>
      <c r="F98" s="34"/>
      <c r="G98" s="34"/>
      <c r="H98" s="34"/>
    </row>
    <row r="99" ht="63.75" customHeight="1" spans="2:8">
      <c r="B99" s="12"/>
      <c r="C99" s="12"/>
      <c r="D99" s="32"/>
      <c r="E99" s="32"/>
      <c r="F99" s="32"/>
      <c r="G99" s="32"/>
      <c r="H99" s="32"/>
    </row>
    <row r="100" ht="54" customHeight="1" spans="1:8">
      <c r="A100" s="2"/>
      <c r="B100" s="3">
        <f ca="1">YEAR(DATE(Calendar6Year,Calendar6MonthOption+1,1))</f>
        <v>2022</v>
      </c>
      <c r="C100" s="4" t="str">
        <f ca="1">TEXT(DATE(Calendar6Year,Calendar6MonthOption+1,1),"m月")</f>
        <v>5月</v>
      </c>
      <c r="D100" s="4"/>
      <c r="E100" s="4"/>
      <c r="F100" s="24"/>
      <c r="G100" s="24"/>
      <c r="H100" s="2"/>
    </row>
    <row r="101" ht="14.25" customHeight="1" spans="1:8">
      <c r="A101" s="5"/>
      <c r="B101" s="6" t="str">
        <f ca="1" t="shared" ref="B101:H101" si="6">UPPER(TEXT(B102,"aaaa"))</f>
        <v>星期日</v>
      </c>
      <c r="C101" s="7" t="str">
        <f ca="1" t="shared" si="6"/>
        <v>星期一</v>
      </c>
      <c r="D101" s="6" t="str">
        <f ca="1" t="shared" si="6"/>
        <v>星期二</v>
      </c>
      <c r="E101" s="7" t="str">
        <f ca="1" t="shared" si="6"/>
        <v>星期三</v>
      </c>
      <c r="F101" s="6" t="str">
        <f ca="1" t="shared" si="6"/>
        <v>星期四</v>
      </c>
      <c r="G101" s="7" t="str">
        <f ca="1" t="shared" si="6"/>
        <v>星期五</v>
      </c>
      <c r="H101" s="6" t="str">
        <f ca="1" t="shared" si="6"/>
        <v>星期六</v>
      </c>
    </row>
    <row r="102" customHeight="1" spans="2:8">
      <c r="B102" s="8">
        <f ca="1" t="array" ref="B102:H102">日+1+DATE(Calendar7Year,Calendar7MonthOption,1)-WEEKDAY(DATE(Calendar7Year,Calendar7MonthOption,1),WeekdayOption)</f>
        <v>44682</v>
      </c>
      <c r="C102" s="8">
        <v>44683</v>
      </c>
      <c r="D102" s="8">
        <v>44684</v>
      </c>
      <c r="E102" s="8">
        <v>44685</v>
      </c>
      <c r="F102" s="8">
        <v>44686</v>
      </c>
      <c r="G102" s="8">
        <v>44687</v>
      </c>
      <c r="H102" s="9">
        <v>44688</v>
      </c>
    </row>
    <row r="103" ht="56.25" customHeight="1" spans="2:8">
      <c r="B103" s="12"/>
      <c r="C103" s="12"/>
      <c r="D103" s="12"/>
      <c r="E103" s="12"/>
      <c r="F103" s="12"/>
      <c r="G103" s="12"/>
      <c r="H103" s="14"/>
    </row>
    <row r="104" customHeight="1" spans="2:8">
      <c r="B104" s="8">
        <f ca="1" t="array" ref="B104:H104">日+8+DATE(Calendar7Year,Calendar7MonthOption,1)-WEEKDAY(DATE(Calendar7Year,Calendar7MonthOption,1),WeekdayOption)</f>
        <v>44689</v>
      </c>
      <c r="C104" s="8">
        <v>44690</v>
      </c>
      <c r="D104" s="8">
        <v>44691</v>
      </c>
      <c r="E104" s="8">
        <v>44692</v>
      </c>
      <c r="F104" s="8">
        <v>44693</v>
      </c>
      <c r="G104" s="8">
        <v>44694</v>
      </c>
      <c r="H104" s="9">
        <v>44695</v>
      </c>
    </row>
    <row r="105" ht="56.25" customHeight="1" spans="2:8">
      <c r="B105" s="12"/>
      <c r="C105" s="12"/>
      <c r="D105" s="12"/>
      <c r="E105" s="12"/>
      <c r="F105" s="12"/>
      <c r="G105" s="12"/>
      <c r="H105" s="14"/>
    </row>
    <row r="106" customHeight="1" spans="2:8">
      <c r="B106" s="8">
        <f ca="1" t="array" ref="B106:H106">日+15+DATE(Calendar7Year,Calendar7MonthOption,1)-WEEKDAY(DATE(Calendar7Year,Calendar7MonthOption,1),WeekdayOption)</f>
        <v>44696</v>
      </c>
      <c r="C106" s="8">
        <v>44697</v>
      </c>
      <c r="D106" s="8">
        <v>44698</v>
      </c>
      <c r="E106" s="8">
        <v>44699</v>
      </c>
      <c r="F106" s="8">
        <v>44700</v>
      </c>
      <c r="G106" s="8">
        <v>44701</v>
      </c>
      <c r="H106" s="9">
        <v>44702</v>
      </c>
    </row>
    <row r="107" ht="56.25" customHeight="1" spans="2:8">
      <c r="B107" s="12"/>
      <c r="C107" s="12"/>
      <c r="D107" s="12"/>
      <c r="E107" s="12"/>
      <c r="F107" s="12"/>
      <c r="G107" s="12"/>
      <c r="H107" s="14"/>
    </row>
    <row r="108" customHeight="1" spans="2:8">
      <c r="B108" s="8">
        <f ca="1" t="array" ref="B108:H108">日+22+DATE(Calendar7Year,Calendar7MonthOption,1)-WEEKDAY(DATE(Calendar7Year,Calendar7MonthOption,1),WeekdayOption)</f>
        <v>44703</v>
      </c>
      <c r="C108" s="8">
        <v>44704</v>
      </c>
      <c r="D108" s="8">
        <v>44705</v>
      </c>
      <c r="E108" s="8">
        <v>44706</v>
      </c>
      <c r="F108" s="8">
        <v>44707</v>
      </c>
      <c r="G108" s="8">
        <v>44708</v>
      </c>
      <c r="H108" s="9">
        <v>44709</v>
      </c>
    </row>
    <row r="109" ht="56.25" customHeight="1" spans="2:8">
      <c r="B109" s="12"/>
      <c r="C109" s="12"/>
      <c r="D109" s="12"/>
      <c r="E109" s="12"/>
      <c r="F109" s="12"/>
      <c r="G109" s="12"/>
      <c r="H109" s="14"/>
    </row>
    <row r="110" customHeight="1" spans="2:8">
      <c r="B110" s="8">
        <f ca="1" t="array" ref="B110:H110">日+29+DATE(Calendar7Year,Calendar7MonthOption,1)-WEEKDAY(DATE(Calendar7Year,Calendar7MonthOption,1),WeekdayOption)</f>
        <v>44710</v>
      </c>
      <c r="C110" s="8">
        <v>44711</v>
      </c>
      <c r="D110" s="8">
        <v>44712</v>
      </c>
      <c r="E110" s="8">
        <v>44713</v>
      </c>
      <c r="F110" s="8">
        <v>44714</v>
      </c>
      <c r="G110" s="8">
        <v>44715</v>
      </c>
      <c r="H110" s="9">
        <v>44716</v>
      </c>
    </row>
    <row r="111" ht="57" customHeight="1" spans="2:8">
      <c r="B111" s="12"/>
      <c r="C111" s="12"/>
      <c r="D111" s="12"/>
      <c r="E111" s="12"/>
      <c r="F111" s="12"/>
      <c r="G111" s="12"/>
      <c r="H111" s="30"/>
    </row>
    <row r="112" customHeight="1" spans="2:8">
      <c r="B112" s="8">
        <f ca="1" t="array" ref="B112:C112">日+36+DATE(Calendar7Year,Calendar7MonthOption,1)-WEEKDAY(DATE(Calendar7Year,Calendar7MonthOption,1),WeekdayOption)</f>
        <v>44717</v>
      </c>
      <c r="C112" s="8">
        <v>44718</v>
      </c>
      <c r="D112" s="34" t="s">
        <v>31</v>
      </c>
      <c r="E112" s="34"/>
      <c r="F112" s="34"/>
      <c r="G112" s="34"/>
      <c r="H112" s="34"/>
    </row>
    <row r="113" ht="63.75" customHeight="1" spans="2:8">
      <c r="B113" s="12"/>
      <c r="C113" s="12"/>
      <c r="D113" s="32"/>
      <c r="E113" s="32"/>
      <c r="F113" s="32"/>
      <c r="G113" s="32"/>
      <c r="H113" s="32"/>
    </row>
    <row r="114" ht="54" customHeight="1" spans="1:8">
      <c r="A114" s="2"/>
      <c r="B114" s="3">
        <f ca="1">YEAR(DATE(Calendar7Year,Calendar7MonthOption+1,1))</f>
        <v>2022</v>
      </c>
      <c r="C114" s="4" t="str">
        <f ca="1">TEXT(DATE(Calendar7Year,Calendar7MonthOption+1,1),"m月")</f>
        <v>6月</v>
      </c>
      <c r="D114" s="4"/>
      <c r="E114" s="4"/>
      <c r="F114" s="24"/>
      <c r="G114" s="24"/>
      <c r="H114" s="2"/>
    </row>
    <row r="115" ht="14.25" customHeight="1" spans="1:8">
      <c r="A115" s="5"/>
      <c r="B115" s="6" t="str">
        <f ca="1" t="shared" ref="B115:H115" si="7">UPPER(TEXT(B116,"aaaa"))</f>
        <v>星期日</v>
      </c>
      <c r="C115" s="7" t="str">
        <f ca="1" t="shared" si="7"/>
        <v>星期一</v>
      </c>
      <c r="D115" s="6" t="str">
        <f ca="1" t="shared" si="7"/>
        <v>星期二</v>
      </c>
      <c r="E115" s="7" t="str">
        <f ca="1" t="shared" si="7"/>
        <v>星期三</v>
      </c>
      <c r="F115" s="6" t="str">
        <f ca="1" t="shared" si="7"/>
        <v>星期四</v>
      </c>
      <c r="G115" s="7" t="str">
        <f ca="1" t="shared" si="7"/>
        <v>星期五</v>
      </c>
      <c r="H115" s="6" t="str">
        <f ca="1" t="shared" si="7"/>
        <v>星期六</v>
      </c>
    </row>
    <row r="116" customHeight="1" spans="2:8">
      <c r="B116" s="8">
        <f ca="1" t="array" ref="B116:H116">日+1+DATE(Calendar8Year,Calendar8MonthOption,1)-WEEKDAY(DATE(Calendar8Year,Calendar8MonthOption,1),WeekdayOption)</f>
        <v>44710</v>
      </c>
      <c r="C116" s="8">
        <v>44711</v>
      </c>
      <c r="D116" s="8">
        <v>44712</v>
      </c>
      <c r="E116" s="8">
        <v>44713</v>
      </c>
      <c r="F116" s="8">
        <v>44714</v>
      </c>
      <c r="G116" s="8">
        <v>44715</v>
      </c>
      <c r="H116" s="9">
        <v>44716</v>
      </c>
    </row>
    <row r="117" ht="56.25" customHeight="1" spans="2:8">
      <c r="B117" s="12"/>
      <c r="C117" s="12"/>
      <c r="D117" s="12"/>
      <c r="E117" s="12"/>
      <c r="F117" s="12"/>
      <c r="G117" s="12"/>
      <c r="H117" s="14"/>
    </row>
    <row r="118" customHeight="1" spans="2:8">
      <c r="B118" s="8">
        <f ca="1" t="array" ref="B118:H118">日+8+DATE(Calendar8Year,Calendar8MonthOption,1)-WEEKDAY(DATE(Calendar8Year,Calendar8MonthOption,1),WeekdayOption)</f>
        <v>44717</v>
      </c>
      <c r="C118" s="8">
        <v>44718</v>
      </c>
      <c r="D118" s="8">
        <v>44719</v>
      </c>
      <c r="E118" s="8">
        <v>44720</v>
      </c>
      <c r="F118" s="8">
        <v>44721</v>
      </c>
      <c r="G118" s="8">
        <v>44722</v>
      </c>
      <c r="H118" s="9">
        <v>44723</v>
      </c>
    </row>
    <row r="119" ht="56.25" customHeight="1" spans="2:8">
      <c r="B119" s="12"/>
      <c r="C119" s="12"/>
      <c r="D119" s="12"/>
      <c r="E119" s="12"/>
      <c r="F119" s="12"/>
      <c r="G119" s="12"/>
      <c r="H119" s="14"/>
    </row>
    <row r="120" customHeight="1" spans="2:8">
      <c r="B120" s="8">
        <f ca="1" t="array" ref="B120:H120">日+15+DATE(Calendar8Year,Calendar8MonthOption,1)-WEEKDAY(DATE(Calendar8Year,Calendar8MonthOption,1),WeekdayOption)</f>
        <v>44724</v>
      </c>
      <c r="C120" s="8">
        <v>44725</v>
      </c>
      <c r="D120" s="8">
        <v>44726</v>
      </c>
      <c r="E120" s="8">
        <v>44727</v>
      </c>
      <c r="F120" s="8">
        <v>44728</v>
      </c>
      <c r="G120" s="8">
        <v>44729</v>
      </c>
      <c r="H120" s="9">
        <v>44730</v>
      </c>
    </row>
    <row r="121" ht="56.25" customHeight="1" spans="2:8">
      <c r="B121" s="12"/>
      <c r="C121" s="12"/>
      <c r="D121" s="12"/>
      <c r="E121" s="12"/>
      <c r="F121" s="12"/>
      <c r="G121" s="12"/>
      <c r="H121" s="14"/>
    </row>
    <row r="122" customHeight="1" spans="2:8">
      <c r="B122" s="8">
        <f ca="1" t="array" ref="B122:H122">日+22+DATE(Calendar8Year,Calendar8MonthOption,1)-WEEKDAY(DATE(Calendar8Year,Calendar8MonthOption,1),WeekdayOption)</f>
        <v>44731</v>
      </c>
      <c r="C122" s="8">
        <v>44732</v>
      </c>
      <c r="D122" s="8">
        <v>44733</v>
      </c>
      <c r="E122" s="8">
        <v>44734</v>
      </c>
      <c r="F122" s="8">
        <v>44735</v>
      </c>
      <c r="G122" s="8">
        <v>44736</v>
      </c>
      <c r="H122" s="9">
        <v>44737</v>
      </c>
    </row>
    <row r="123" ht="56.25" customHeight="1" spans="2:8">
      <c r="B123" s="12"/>
      <c r="C123" s="12"/>
      <c r="D123" s="12"/>
      <c r="E123" s="12"/>
      <c r="F123" s="12"/>
      <c r="G123" s="12"/>
      <c r="H123" s="14"/>
    </row>
    <row r="124" customHeight="1" spans="2:8">
      <c r="B124" s="8">
        <f ca="1" t="array" ref="B124:H124">日+29+DATE(Calendar8Year,Calendar8MonthOption,1)-WEEKDAY(DATE(Calendar8Year,Calendar8MonthOption,1),WeekdayOption)</f>
        <v>44738</v>
      </c>
      <c r="C124" s="8">
        <v>44739</v>
      </c>
      <c r="D124" s="8">
        <v>44740</v>
      </c>
      <c r="E124" s="8">
        <v>44741</v>
      </c>
      <c r="F124" s="8">
        <v>44742</v>
      </c>
      <c r="G124" s="8">
        <v>44743</v>
      </c>
      <c r="H124" s="9">
        <v>44744</v>
      </c>
    </row>
    <row r="125" ht="57" customHeight="1" spans="2:8">
      <c r="B125" s="12"/>
      <c r="C125" s="12"/>
      <c r="D125" s="12"/>
      <c r="E125" s="12"/>
      <c r="F125" s="12"/>
      <c r="G125" s="12"/>
      <c r="H125" s="30"/>
    </row>
    <row r="126" customHeight="1" spans="2:8">
      <c r="B126" s="8">
        <f ca="1" t="array" ref="B126:C126">日+36+DATE(Calendar8Year,Calendar8MonthOption,1)-WEEKDAY(DATE(Calendar8Year,Calendar8MonthOption,1),WeekdayOption)</f>
        <v>44745</v>
      </c>
      <c r="C126" s="8">
        <v>44746</v>
      </c>
      <c r="D126" s="34" t="s">
        <v>31</v>
      </c>
      <c r="E126" s="34"/>
      <c r="F126" s="34"/>
      <c r="G126" s="34"/>
      <c r="H126" s="34"/>
    </row>
    <row r="127" ht="63.75" customHeight="1" spans="2:8">
      <c r="B127" s="12"/>
      <c r="C127" s="12"/>
      <c r="D127" s="32"/>
      <c r="E127" s="32"/>
      <c r="F127" s="32"/>
      <c r="G127" s="32"/>
      <c r="H127" s="32"/>
    </row>
    <row r="128" ht="54" customHeight="1" spans="1:8">
      <c r="A128" s="2"/>
      <c r="B128" s="3">
        <f ca="1">YEAR(DATE(Calendar8Year,Calendar8MonthOption+1,1))</f>
        <v>2022</v>
      </c>
      <c r="C128" s="4" t="str">
        <f ca="1">TEXT(DATE(Calendar8Year,Calendar8MonthOption+1,1),"m月")</f>
        <v>7月</v>
      </c>
      <c r="D128" s="4"/>
      <c r="E128" s="4"/>
      <c r="F128" s="24"/>
      <c r="G128" s="24"/>
      <c r="H128" s="2"/>
    </row>
    <row r="129" ht="14.25" customHeight="1" spans="1:8">
      <c r="A129" s="5"/>
      <c r="B129" s="6" t="str">
        <f ca="1" t="shared" ref="B129:H129" si="8">UPPER(TEXT(B130,"aaaa"))</f>
        <v>星期日</v>
      </c>
      <c r="C129" s="7" t="str">
        <f ca="1" t="shared" si="8"/>
        <v>星期一</v>
      </c>
      <c r="D129" s="6" t="str">
        <f ca="1" t="shared" si="8"/>
        <v>星期二</v>
      </c>
      <c r="E129" s="7" t="str">
        <f ca="1" t="shared" si="8"/>
        <v>星期三</v>
      </c>
      <c r="F129" s="6" t="str">
        <f ca="1" t="shared" si="8"/>
        <v>星期四</v>
      </c>
      <c r="G129" s="7" t="str">
        <f ca="1" t="shared" si="8"/>
        <v>星期五</v>
      </c>
      <c r="H129" s="6" t="str">
        <f ca="1" t="shared" si="8"/>
        <v>星期六</v>
      </c>
    </row>
    <row r="130" customHeight="1" spans="2:8">
      <c r="B130" s="8">
        <f ca="1" t="array" ref="B130:H130">日+1+DATE(Calendar9Year,Calendar9MonthOption,1)-WEEKDAY(DATE(Calendar9Year,Calendar9MonthOption,1),WeekdayOption)</f>
        <v>44738</v>
      </c>
      <c r="C130" s="8">
        <v>44739</v>
      </c>
      <c r="D130" s="8">
        <v>44740</v>
      </c>
      <c r="E130" s="8">
        <v>44741</v>
      </c>
      <c r="F130" s="8">
        <v>44742</v>
      </c>
      <c r="G130" s="8">
        <v>44743</v>
      </c>
      <c r="H130" s="9">
        <v>44744</v>
      </c>
    </row>
    <row r="131" ht="56.25" customHeight="1" spans="2:8">
      <c r="B131" s="12"/>
      <c r="C131" s="12"/>
      <c r="D131" s="12"/>
      <c r="E131" s="12"/>
      <c r="F131" s="12"/>
      <c r="G131" s="12"/>
      <c r="H131" s="14"/>
    </row>
    <row r="132" customHeight="1" spans="2:8">
      <c r="B132" s="8">
        <f ca="1" t="array" ref="B132:H132">日+8+DATE(Calendar9Year,Calendar9MonthOption,1)-WEEKDAY(DATE(Calendar9Year,Calendar9MonthOption,1),WeekdayOption)</f>
        <v>44745</v>
      </c>
      <c r="C132" s="8">
        <v>44746</v>
      </c>
      <c r="D132" s="8">
        <v>44747</v>
      </c>
      <c r="E132" s="8">
        <v>44748</v>
      </c>
      <c r="F132" s="8">
        <v>44749</v>
      </c>
      <c r="G132" s="8">
        <v>44750</v>
      </c>
      <c r="H132" s="9">
        <v>44751</v>
      </c>
    </row>
    <row r="133" ht="56.25" customHeight="1" spans="2:8">
      <c r="B133" s="12"/>
      <c r="C133" s="12"/>
      <c r="D133" s="12"/>
      <c r="E133" s="12"/>
      <c r="F133" s="12"/>
      <c r="G133" s="12"/>
      <c r="H133" s="14"/>
    </row>
    <row r="134" customHeight="1" spans="2:8">
      <c r="B134" s="8">
        <f ca="1" t="array" ref="B134:H134">日+15+DATE(Calendar9Year,Calendar9MonthOption,1)-WEEKDAY(DATE(Calendar9Year,Calendar9MonthOption,1),WeekdayOption)</f>
        <v>44752</v>
      </c>
      <c r="C134" s="8">
        <v>44753</v>
      </c>
      <c r="D134" s="8">
        <v>44754</v>
      </c>
      <c r="E134" s="8">
        <v>44755</v>
      </c>
      <c r="F134" s="8">
        <v>44756</v>
      </c>
      <c r="G134" s="8">
        <v>44757</v>
      </c>
      <c r="H134" s="9">
        <v>44758</v>
      </c>
    </row>
    <row r="135" ht="56.25" customHeight="1" spans="2:8">
      <c r="B135" s="12"/>
      <c r="C135" s="12"/>
      <c r="D135" s="12"/>
      <c r="E135" s="12"/>
      <c r="F135" s="12"/>
      <c r="G135" s="12"/>
      <c r="H135" s="14"/>
    </row>
    <row r="136" customHeight="1" spans="2:8">
      <c r="B136" s="8">
        <f ca="1" t="array" ref="B136:H136">日+22+DATE(Calendar9Year,Calendar9MonthOption,1)-WEEKDAY(DATE(Calendar9Year,Calendar9MonthOption,1),WeekdayOption)</f>
        <v>44759</v>
      </c>
      <c r="C136" s="8">
        <v>44760</v>
      </c>
      <c r="D136" s="8">
        <v>44761</v>
      </c>
      <c r="E136" s="8">
        <v>44762</v>
      </c>
      <c r="F136" s="8">
        <v>44763</v>
      </c>
      <c r="G136" s="8">
        <v>44764</v>
      </c>
      <c r="H136" s="9">
        <v>44765</v>
      </c>
    </row>
    <row r="137" ht="56.25" customHeight="1" spans="2:8">
      <c r="B137" s="12"/>
      <c r="C137" s="12"/>
      <c r="D137" s="12"/>
      <c r="E137" s="12"/>
      <c r="F137" s="12"/>
      <c r="G137" s="12"/>
      <c r="H137" s="14"/>
    </row>
    <row r="138" customHeight="1" spans="2:8">
      <c r="B138" s="8">
        <f ca="1" t="array" ref="B138:H138">日+29+DATE(Calendar9Year,Calendar9MonthOption,1)-WEEKDAY(DATE(Calendar9Year,Calendar9MonthOption,1),WeekdayOption)</f>
        <v>44766</v>
      </c>
      <c r="C138" s="8">
        <v>44767</v>
      </c>
      <c r="D138" s="8">
        <v>44768</v>
      </c>
      <c r="E138" s="8">
        <v>44769</v>
      </c>
      <c r="F138" s="8">
        <v>44770</v>
      </c>
      <c r="G138" s="8">
        <v>44771</v>
      </c>
      <c r="H138" s="9">
        <v>44772</v>
      </c>
    </row>
    <row r="139" ht="57" customHeight="1" spans="2:8">
      <c r="B139" s="12"/>
      <c r="C139" s="12"/>
      <c r="D139" s="12"/>
      <c r="E139" s="12"/>
      <c r="F139" s="12"/>
      <c r="G139" s="12"/>
      <c r="H139" s="30"/>
    </row>
    <row r="140" customHeight="1" spans="2:8">
      <c r="B140" s="8">
        <f ca="1" t="array" ref="B140:C140">日+36+DATE(Calendar9Year,Calendar9MonthOption,1)-WEEKDAY(DATE(Calendar9Year,Calendar9MonthOption,1),WeekdayOption)</f>
        <v>44773</v>
      </c>
      <c r="C140" s="8">
        <v>44774</v>
      </c>
      <c r="D140" s="34" t="s">
        <v>31</v>
      </c>
      <c r="E140" s="34"/>
      <c r="F140" s="34"/>
      <c r="G140" s="34"/>
      <c r="H140" s="34"/>
    </row>
    <row r="141" ht="63.75" customHeight="1" spans="2:8">
      <c r="B141" s="12"/>
      <c r="C141" s="12"/>
      <c r="D141" s="32"/>
      <c r="E141" s="32"/>
      <c r="F141" s="32"/>
      <c r="G141" s="32"/>
      <c r="H141" s="32"/>
    </row>
    <row r="142" ht="54" customHeight="1" spans="1:8">
      <c r="A142" s="2"/>
      <c r="B142" s="3">
        <f ca="1">YEAR(DATE(Calendar9Year,Calendar9MonthOption+1,1))</f>
        <v>2022</v>
      </c>
      <c r="C142" s="4" t="str">
        <f ca="1">TEXT(DATE(Calendar9Year,Calendar9MonthOption+1,1),"m月")</f>
        <v>8月</v>
      </c>
      <c r="D142" s="4"/>
      <c r="E142" s="4"/>
      <c r="F142" s="24"/>
      <c r="G142" s="24"/>
      <c r="H142" s="2"/>
    </row>
    <row r="143" ht="14.25" customHeight="1" spans="1:8">
      <c r="A143" s="5"/>
      <c r="B143" s="6" t="str">
        <f ca="1" t="shared" ref="B143:H143" si="9">UPPER(TEXT(B144,"aaaa"))</f>
        <v>星期日</v>
      </c>
      <c r="C143" s="7" t="str">
        <f ca="1" t="shared" si="9"/>
        <v>星期一</v>
      </c>
      <c r="D143" s="6" t="str">
        <f ca="1" t="shared" si="9"/>
        <v>星期二</v>
      </c>
      <c r="E143" s="7" t="str">
        <f ca="1" t="shared" si="9"/>
        <v>星期三</v>
      </c>
      <c r="F143" s="6" t="str">
        <f ca="1" t="shared" si="9"/>
        <v>星期四</v>
      </c>
      <c r="G143" s="7" t="str">
        <f ca="1" t="shared" si="9"/>
        <v>星期五</v>
      </c>
      <c r="H143" s="6" t="str">
        <f ca="1" t="shared" si="9"/>
        <v>星期六</v>
      </c>
    </row>
    <row r="144" customHeight="1" spans="2:8">
      <c r="B144" s="8">
        <f ca="1" t="array" ref="B144:H144">日+1+DATE(Calendar10Year,Calendar10MonthOption,1)-WEEKDAY(DATE(Calendar10Year,Calendar10MonthOption,1),WeekdayOption)</f>
        <v>44773</v>
      </c>
      <c r="C144" s="8">
        <v>44774</v>
      </c>
      <c r="D144" s="8">
        <v>44775</v>
      </c>
      <c r="E144" s="8">
        <v>44776</v>
      </c>
      <c r="F144" s="8">
        <v>44777</v>
      </c>
      <c r="G144" s="8">
        <v>44778</v>
      </c>
      <c r="H144" s="9">
        <v>44779</v>
      </c>
    </row>
    <row r="145" ht="56.25" customHeight="1" spans="2:8">
      <c r="B145" s="12"/>
      <c r="C145" s="12"/>
      <c r="D145" s="12"/>
      <c r="E145" s="12"/>
      <c r="F145" s="12"/>
      <c r="G145" s="12"/>
      <c r="H145" s="14"/>
    </row>
    <row r="146" customHeight="1" spans="2:8">
      <c r="B146" s="8">
        <f ca="1" t="array" ref="B146:H146">日+8+DATE(Calendar10Year,Calendar10MonthOption,1)-WEEKDAY(DATE(Calendar10Year,Calendar10MonthOption,1),WeekdayOption)</f>
        <v>44780</v>
      </c>
      <c r="C146" s="8">
        <v>44781</v>
      </c>
      <c r="D146" s="8">
        <v>44782</v>
      </c>
      <c r="E146" s="8">
        <v>44783</v>
      </c>
      <c r="F146" s="8">
        <v>44784</v>
      </c>
      <c r="G146" s="8">
        <v>44785</v>
      </c>
      <c r="H146" s="9">
        <v>44786</v>
      </c>
    </row>
    <row r="147" ht="56.25" customHeight="1" spans="2:8">
      <c r="B147" s="12"/>
      <c r="C147" s="12"/>
      <c r="D147" s="12"/>
      <c r="E147" s="12"/>
      <c r="F147" s="12"/>
      <c r="G147" s="12"/>
      <c r="H147" s="14"/>
    </row>
    <row r="148" customHeight="1" spans="2:8">
      <c r="B148" s="8">
        <f ca="1" t="array" ref="B148:H148">日+15+DATE(Calendar10Year,Calendar10MonthOption,1)-WEEKDAY(DATE(Calendar10Year,Calendar10MonthOption,1),WeekdayOption)</f>
        <v>44787</v>
      </c>
      <c r="C148" s="8">
        <v>44788</v>
      </c>
      <c r="D148" s="8">
        <v>44789</v>
      </c>
      <c r="E148" s="8">
        <v>44790</v>
      </c>
      <c r="F148" s="8">
        <v>44791</v>
      </c>
      <c r="G148" s="8">
        <v>44792</v>
      </c>
      <c r="H148" s="9">
        <v>44793</v>
      </c>
    </row>
    <row r="149" ht="56.25" customHeight="1" spans="2:8">
      <c r="B149" s="12"/>
      <c r="C149" s="12"/>
      <c r="D149" s="12"/>
      <c r="E149" s="12"/>
      <c r="F149" s="12"/>
      <c r="G149" s="12"/>
      <c r="H149" s="14"/>
    </row>
    <row r="150" customHeight="1" spans="2:8">
      <c r="B150" s="8">
        <f ca="1" t="array" ref="B150:H150">日+22+DATE(Calendar10Year,Calendar10MonthOption,1)-WEEKDAY(DATE(Calendar10Year,Calendar10MonthOption,1),WeekdayOption)</f>
        <v>44794</v>
      </c>
      <c r="C150" s="8">
        <v>44795</v>
      </c>
      <c r="D150" s="8">
        <v>44796</v>
      </c>
      <c r="E150" s="8">
        <v>44797</v>
      </c>
      <c r="F150" s="8">
        <v>44798</v>
      </c>
      <c r="G150" s="8">
        <v>44799</v>
      </c>
      <c r="H150" s="9">
        <v>44800</v>
      </c>
    </row>
    <row r="151" ht="56.25" customHeight="1" spans="2:8">
      <c r="B151" s="12"/>
      <c r="C151" s="12"/>
      <c r="D151" s="12"/>
      <c r="E151" s="12"/>
      <c r="F151" s="12"/>
      <c r="G151" s="12"/>
      <c r="H151" s="14"/>
    </row>
    <row r="152" customHeight="1" spans="2:8">
      <c r="B152" s="8">
        <f ca="1" t="array" ref="B152:H152">日+29+DATE(Calendar10Year,Calendar10MonthOption,1)-WEEKDAY(DATE(Calendar10Year,Calendar10MonthOption,1),WeekdayOption)</f>
        <v>44801</v>
      </c>
      <c r="C152" s="8">
        <v>44802</v>
      </c>
      <c r="D152" s="8">
        <v>44803</v>
      </c>
      <c r="E152" s="8">
        <v>44804</v>
      </c>
      <c r="F152" s="8">
        <v>44805</v>
      </c>
      <c r="G152" s="8">
        <v>44806</v>
      </c>
      <c r="H152" s="9">
        <v>44807</v>
      </c>
    </row>
    <row r="153" ht="57" customHeight="1" spans="2:8">
      <c r="B153" s="12"/>
      <c r="C153" s="12"/>
      <c r="D153" s="12"/>
      <c r="E153" s="12"/>
      <c r="F153" s="12"/>
      <c r="G153" s="12"/>
      <c r="H153" s="30"/>
    </row>
    <row r="154" customHeight="1" spans="2:8">
      <c r="B154" s="8">
        <f ca="1" t="array" ref="B154:C154">日+36+DATE(Calendar10Year,Calendar10MonthOption,1)-WEEKDAY(DATE(Calendar10Year,Calendar10MonthOption,1),WeekdayOption)</f>
        <v>44808</v>
      </c>
      <c r="C154" s="8">
        <v>44809</v>
      </c>
      <c r="D154" s="34" t="s">
        <v>31</v>
      </c>
      <c r="E154" s="34"/>
      <c r="F154" s="34"/>
      <c r="G154" s="34"/>
      <c r="H154" s="34"/>
    </row>
    <row r="155" ht="63.75" customHeight="1" spans="2:8">
      <c r="B155" s="12"/>
      <c r="C155" s="12"/>
      <c r="D155" s="32"/>
      <c r="E155" s="32"/>
      <c r="F155" s="32"/>
      <c r="G155" s="32"/>
      <c r="H155" s="32"/>
    </row>
    <row r="156" ht="54" customHeight="1"/>
    <row r="157" ht="14.25" customHeight="1"/>
    <row r="158" customHeight="1"/>
    <row r="159" ht="56.25" customHeight="1"/>
    <row r="160" customHeight="1"/>
    <row r="161" ht="56.25" customHeight="1"/>
    <row r="162" customHeight="1"/>
    <row r="163" ht="56.25" customHeight="1"/>
    <row r="164" customHeight="1"/>
    <row r="165" ht="56.25" customHeight="1"/>
    <row r="166" customHeight="1"/>
    <row r="167" ht="57" customHeight="1"/>
    <row r="168" customHeight="1"/>
    <row r="169" ht="63.75" customHeight="1"/>
    <row r="170" ht="54" customHeight="1"/>
    <row r="171" ht="14.25" customHeight="1"/>
    <row r="172" customHeight="1"/>
    <row r="173" ht="56.25" customHeight="1"/>
    <row r="174" customHeight="1"/>
    <row r="175" ht="56.25" customHeight="1"/>
    <row r="176" customHeight="1"/>
    <row r="177" ht="56.25" customHeight="1"/>
    <row r="178" customHeight="1"/>
    <row r="179" ht="56.25" customHeight="1"/>
    <row r="180" customHeight="1"/>
    <row r="181" ht="57" customHeight="1"/>
    <row r="182" customHeight="1"/>
    <row r="183" ht="63.75" customHeight="1"/>
  </sheetData>
  <mergeCells count="28">
    <mergeCell ref="C1:E1"/>
    <mergeCell ref="C18:E18"/>
    <mergeCell ref="D35:H35"/>
    <mergeCell ref="D37:H37"/>
    <mergeCell ref="C38:E38"/>
    <mergeCell ref="D55:H55"/>
    <mergeCell ref="D57:H57"/>
    <mergeCell ref="C58:E58"/>
    <mergeCell ref="D70:H70"/>
    <mergeCell ref="D71:H71"/>
    <mergeCell ref="C72:E72"/>
    <mergeCell ref="D84:H84"/>
    <mergeCell ref="D85:H85"/>
    <mergeCell ref="C86:E86"/>
    <mergeCell ref="D98:H98"/>
    <mergeCell ref="D99:H99"/>
    <mergeCell ref="C100:E100"/>
    <mergeCell ref="D112:H112"/>
    <mergeCell ref="D113:H113"/>
    <mergeCell ref="C114:E114"/>
    <mergeCell ref="D126:H126"/>
    <mergeCell ref="D127:H127"/>
    <mergeCell ref="C128:E128"/>
    <mergeCell ref="D140:H140"/>
    <mergeCell ref="D141:H141"/>
    <mergeCell ref="C142:E142"/>
    <mergeCell ref="D154:H154"/>
    <mergeCell ref="D155:H155"/>
  </mergeCells>
  <conditionalFormatting sqref="B4">
    <cfRule type="expression" dxfId="0" priority="1">
      <formula>MONTH(B4)&lt;&gt;Calendar1MonthOption</formula>
    </cfRule>
  </conditionalFormatting>
  <conditionalFormatting sqref="B7">
    <cfRule type="expression" dxfId="0" priority="2">
      <formula>MONTH(B7)&lt;&gt;Calendar1MonthOption</formula>
    </cfRule>
  </conditionalFormatting>
  <conditionalFormatting sqref="B3:H3 C4:H4 B6:H6 C7:H7 B9:H10 B12:H13 B15:H16">
    <cfRule type="expression" dxfId="0" priority="40">
      <formula>MONTH(B3)&lt;&gt;Calendar1MonthOption</formula>
    </cfRule>
  </conditionalFormatting>
  <conditionalFormatting sqref="B20:H21 B23:H24 B26:H27 B29:H30 B32:H33 B35:C36">
    <cfRule type="expression" dxfId="0" priority="29">
      <formula>MONTH(B20)&lt;&gt;Calendar2MonthOption</formula>
    </cfRule>
  </conditionalFormatting>
  <conditionalFormatting sqref="B40:H41 B43:H44 B46:H47 B49:H50 B52:H53 B55:C56">
    <cfRule type="expression" dxfId="0" priority="27">
      <formula>MONTH(B40)&lt;&gt;Calendar3MonthOption</formula>
    </cfRule>
  </conditionalFormatting>
  <conditionalFormatting sqref="B60:H60 B62:H62 B64:H64 B66:H66 B68:H68 B70:C70">
    <cfRule type="expression" dxfId="0" priority="25">
      <formula>MONTH(B60)&lt;&gt;Calendar4MonthOption</formula>
    </cfRule>
  </conditionalFormatting>
  <conditionalFormatting sqref="B74:H74 B76:H76 B78:H78 B80:H80 B82:H82 B84:C84">
    <cfRule type="expression" dxfId="0" priority="23">
      <formula>MONTH(B74)&lt;&gt;Calendar5MonthOption</formula>
    </cfRule>
  </conditionalFormatting>
  <conditionalFormatting sqref="B88:H88 B90:H90 B92:H92 B94:H94 B96:H96 B98:C98">
    <cfRule type="expression" dxfId="0" priority="21">
      <formula>MONTH(B88)&lt;&gt;Calendar6MonthOption</formula>
    </cfRule>
  </conditionalFormatting>
  <conditionalFormatting sqref="B102:H102 B104:H104 B106:H106 B108:H108 B110:H110 B112:C112">
    <cfRule type="expression" dxfId="0" priority="19">
      <formula>MONTH(B102)&lt;&gt;Calendar7MonthOption</formula>
    </cfRule>
  </conditionalFormatting>
  <conditionalFormatting sqref="B116:H116 B118:H118 B120:H120 B122:H122 B124:H124 B126:C126">
    <cfRule type="expression" dxfId="0" priority="17">
      <formula>MONTH(B116)&lt;&gt;Calendar8MonthOption</formula>
    </cfRule>
  </conditionalFormatting>
  <conditionalFormatting sqref="B130:H130 B132:H132 B134:H134 B136:H136 B138:H138 B140:C140">
    <cfRule type="expression" dxfId="0" priority="15">
      <formula>MONTH(B130)&lt;&gt;Calendar9MonthOption</formula>
    </cfRule>
  </conditionalFormatting>
  <conditionalFormatting sqref="B144:H144 B146:H146 B148:H148 B150:H150 B152:H152 B154:C154">
    <cfRule type="expression" dxfId="0" priority="5">
      <formula>MONTH(B144)&lt;&gt;Calendar10MonthOption</formula>
    </cfRule>
  </conditionalFormatting>
  <dataValidations count="12">
    <dataValidation allowBlank="1" showInputMessage="1" prompt="日历年份基于单元格 B1 中所选的年份自动更新" sqref="B18"/>
    <dataValidation allowBlank="1" showInputMessage="1" prompt="自动确定的工作日。若要更改工作日，请在单元格 B2 中选择新的周开始日。" sqref="C2:H2 B19"/>
    <dataValidation allowBlank="1" showInputMessage="1" prompt="此工作簿是 12 个月日历。在单元格中 B1 中输入开始年份，然后在单元格 C1 选择开始月份。日历将为后面的月份自动更新" sqref="A1"/>
    <dataValidation allowBlank="1" showInputMessage="1" showErrorMessage="1" prompt="在此单元格中输入年份" sqref="B1"/>
    <dataValidation type="list" allowBlank="1" showInputMessage="1" showErrorMessage="1" error="从此列表中选择日历开始月份。选择“取消”，按 Alt+向下键可显示选项，然后按向下键和 Enter 进行选择" prompt="在此单元格中选择日历开始月份。按 Alt+向下箭头打开下拉列表，然后按 Enter 进行选择" sqref="C1:E1" errorStyle="warning">
      <formula1>"1月,2月,3月,4月,5月,6月,7月,8月,9月,10月,11月,12月"</formula1>
    </dataValidation>
    <dataValidation type="list" allowBlank="1" showInputMessage="1" showErrorMessage="1" error="从此列表中选择周开始日。选择“取消”，按 Alt+向下键可显示选项，然后按向下键和 Enter 进行选择" prompt="在此单元格中选择周开始日。按 Alt+向下箭头打开下拉列表，然后按 Enter 进行选择。日历将自动更新" sqref="B2" errorStyle="warning">
      <formula1>"星期日,星期一,星期二,星期三,星期四,星期五,星期六"</formula1>
    </dataValidation>
    <dataValidation allowBlank="1" showInputMessage="1" prompt="在此处输入每日备注" sqref="E17"/>
    <dataValidation allowBlank="1" showInputMessage="1" prompt="日期" sqref="B3 E16"/>
    <dataValidation allowBlank="1" showInputMessage="1" prompt="日历月份基于单元格 C1 中所选的月份自动更新" sqref="C18:E18"/>
    <dataValidation allowBlank="1" showInputMessage="1" showErrorMessage="1" prompt="自动确定的工作日。若要更改工作日，请在单元格 B2 中选择新的周开始日。" sqref="C19 D19 E19:H19 B39:H39 B59:H59 B73:H73 B87:H87 B101:H101 B115:H115 B129:H129 B143:H143"/>
    <dataValidation allowBlank="1" showInputMessage="1" showErrorMessage="1" prompt="日历年份基于单元格 B1 中所选的年份自动更新" sqref="B38 B58 B72 B86 B100 B114 B128 B142"/>
    <dataValidation allowBlank="1" showInputMessage="1" showErrorMessage="1" prompt="日历月份基于单元格 C1 中所选的月份自动更新" sqref="C38:E38 C58:E58 C72:E72 C86:E86 C100:E100 C114:E114 C128:E128 C142:E142"/>
  </dataValidations>
  <printOptions horizontalCentered="1" verticalCentered="1"/>
  <pageMargins left="0.25" right="0.25" top="0.45" bottom="0.45" header="0.5" footer="0.5"/>
  <pageSetup paperSize="9" fitToHeight="0" orientation="landscape"/>
  <headerFooter alignWithMargins="0"/>
  <rowBreaks count="9" manualBreakCount="9">
    <brk id="17" max="8" man="1"/>
    <brk id="37" max="8" man="1"/>
    <brk id="57" max="8" man="1"/>
    <brk id="71" max="8" man="1"/>
    <brk id="85" max="8" man="1"/>
    <brk id="99" max="8" man="1"/>
    <brk id="113" max="8" man="1"/>
    <brk id="127" max="8" man="1"/>
    <brk id="141" max="8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D9E064F5-287A-4749-B81B-14A9CFF48002}">
  <ds:schemaRefs/>
</ds:datastoreItem>
</file>

<file path=customXml/itemProps2.xml><?xml version="1.0" encoding="utf-8"?>
<ds:datastoreItem xmlns:ds="http://schemas.openxmlformats.org/officeDocument/2006/customXml" ds:itemID="{6F033DEB-E0CE-477C-A830-2CEC4FBEB4C7}">
  <ds:schemaRefs/>
</ds:datastoreItem>
</file>

<file path=customXml/itemProps3.xml><?xml version="1.0" encoding="utf-8"?>
<ds:datastoreItem xmlns:ds="http://schemas.openxmlformats.org/officeDocument/2006/customXml" ds:itemID="{4B0EC2F5-DB17-4B75-9677-570CB7A949F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TM02897376</Template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坤坤</cp:lastModifiedBy>
  <dcterms:created xsi:type="dcterms:W3CDTF">2020-07-08T21:04:00Z</dcterms:created>
  <dcterms:modified xsi:type="dcterms:W3CDTF">2021-11-01T12:53:15Z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  <property fmtid="{D5CDD505-2E9C-101B-9397-08002B2CF9AE}" pid="3" name="KSOProductBuildVer">
    <vt:lpwstr>2052-11.1.0.11045</vt:lpwstr>
  </property>
  <property fmtid="{D5CDD505-2E9C-101B-9397-08002B2CF9AE}" pid="4" name="ICV">
    <vt:lpwstr>7F4DB9687D7D4308A4D2D028784DDC81</vt:lpwstr>
  </property>
</Properties>
</file>