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C:\Eclipse\workspace\PDS-CRM\docPDS\"/>
    </mc:Choice>
  </mc:AlternateContent>
  <workbookProtection lockWindows="1"/>
  <bookViews>
    <workbookView xWindow="0" yWindow="0" windowWidth="28800" windowHeight="12210" tabRatio="990" activeTab="1"/>
  </bookViews>
  <sheets>
    <sheet name="Instructivos" sheetId="1" r:id="rId1"/>
    <sheet name="Pantalla de Ingreso" sheetId="2" r:id="rId2"/>
    <sheet name="Calculo Costo Hora" sheetId="3" r:id="rId3"/>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3" i="2" l="1"/>
  <c r="D3" i="2"/>
  <c r="G3" i="2"/>
  <c r="I3" i="2" s="1"/>
  <c r="C4" i="2"/>
  <c r="D4" i="2"/>
  <c r="G4" i="2"/>
  <c r="I4" i="2" s="1"/>
  <c r="C5" i="2"/>
  <c r="D5" i="2"/>
  <c r="G5" i="2" s="1"/>
  <c r="I5" i="2" s="1"/>
  <c r="C6" i="2"/>
  <c r="D6" i="2"/>
  <c r="G6" i="2"/>
  <c r="I6" i="2" s="1"/>
  <c r="C7" i="2"/>
  <c r="G7" i="2" s="1"/>
  <c r="I7" i="2" s="1"/>
  <c r="D7" i="2"/>
  <c r="C8" i="2"/>
  <c r="G8" i="2" s="1"/>
  <c r="I8" i="2" s="1"/>
  <c r="D8" i="2"/>
  <c r="C9" i="2"/>
  <c r="D9" i="2"/>
  <c r="G9" i="2"/>
  <c r="I9" i="2" s="1"/>
  <c r="C10" i="2"/>
  <c r="D10" i="2"/>
  <c r="G10" i="2"/>
  <c r="I10" i="2" s="1"/>
  <c r="C11" i="2"/>
  <c r="D11" i="2"/>
  <c r="G11" i="2"/>
  <c r="I11" i="2" s="1"/>
  <c r="C12" i="2"/>
  <c r="D12" i="2"/>
  <c r="G12" i="2"/>
  <c r="I12" i="2" s="1"/>
  <c r="C13" i="2"/>
  <c r="D13" i="2"/>
  <c r="G13" i="2"/>
  <c r="I13" i="2" s="1"/>
  <c r="C14" i="2"/>
  <c r="G14" i="2" s="1"/>
  <c r="I14" i="2" s="1"/>
  <c r="D14" i="2"/>
  <c r="C15" i="2"/>
  <c r="D15" i="2"/>
  <c r="G15" i="2"/>
  <c r="I15" i="2" s="1"/>
  <c r="C16" i="2"/>
  <c r="D16" i="2"/>
  <c r="G16" i="2"/>
  <c r="I16" i="2" s="1"/>
  <c r="G17" i="2"/>
  <c r="I17" i="2" s="1"/>
  <c r="D17" i="2"/>
  <c r="D18" i="2"/>
  <c r="G18" i="2"/>
  <c r="I18" i="2" s="1"/>
  <c r="C19" i="2"/>
  <c r="D19" i="2"/>
  <c r="G19" i="2"/>
  <c r="I19" i="2"/>
  <c r="C20" i="2"/>
  <c r="D20" i="2"/>
  <c r="G20" i="2"/>
  <c r="I20" i="2"/>
  <c r="C21" i="2"/>
  <c r="D21" i="2"/>
  <c r="G21" i="2"/>
  <c r="I21" i="2"/>
  <c r="C22" i="2"/>
  <c r="D22" i="2"/>
  <c r="G22" i="2"/>
  <c r="I22" i="2"/>
  <c r="C23" i="2"/>
  <c r="D23" i="2"/>
  <c r="G23" i="2"/>
  <c r="I23" i="2"/>
  <c r="C24" i="2"/>
  <c r="D24" i="2"/>
  <c r="G24" i="2"/>
  <c r="I24" i="2"/>
  <c r="C25" i="2"/>
  <c r="D25" i="2"/>
  <c r="G25" i="2"/>
  <c r="I25" i="2"/>
  <c r="C26" i="2"/>
  <c r="D26" i="2"/>
  <c r="G26" i="2"/>
  <c r="I26" i="2"/>
  <c r="C27" i="2"/>
  <c r="D27" i="2"/>
  <c r="G27" i="2"/>
  <c r="I27" i="2"/>
  <c r="C28" i="2"/>
  <c r="D28" i="2"/>
  <c r="G28" i="2"/>
  <c r="I28" i="2"/>
  <c r="F6" i="3" l="1"/>
  <c r="F5" i="3"/>
  <c r="F4" i="3"/>
  <c r="F3" i="3"/>
  <c r="F2" i="3"/>
  <c r="F8" i="3" s="1"/>
  <c r="F9" i="3" s="1"/>
  <c r="C2" i="2"/>
  <c r="G2" i="2" s="1"/>
  <c r="I2" i="2" s="1"/>
  <c r="I30" i="2" s="1"/>
  <c r="I32" i="2" l="1"/>
  <c r="F10" i="3"/>
  <c r="F12" i="3" s="1"/>
  <c r="F13" i="3" s="1"/>
  <c r="F11" i="3"/>
  <c r="I33" i="2" l="1"/>
  <c r="I31" i="2"/>
</calcChain>
</file>

<file path=xl/comments1.xml><?xml version="1.0" encoding="utf-8"?>
<comments xmlns="http://schemas.openxmlformats.org/spreadsheetml/2006/main">
  <authors>
    <author/>
  </authors>
  <commentList>
    <comment ref="I32" authorId="0" shapeId="0">
      <text>
        <r>
          <rPr>
            <sz val="10"/>
            <color rgb="FF000000"/>
            <rFont val="Arial"/>
            <family val="2"/>
          </rPr>
          <t>Interacciones de 40 horas
	-Victor Aravena</t>
        </r>
      </text>
    </comment>
  </commentList>
</comments>
</file>

<file path=xl/comments2.xml><?xml version="1.0" encoding="utf-8"?>
<comments xmlns="http://schemas.openxmlformats.org/spreadsheetml/2006/main">
  <authors>
    <author/>
  </authors>
  <commentList>
    <comment ref="C1" authorId="0" shapeId="0">
      <text>
        <r>
          <rPr>
            <sz val="10"/>
            <color rgb="FF000000"/>
            <rFont val="Arial"/>
            <family val="2"/>
          </rPr>
          <t>costo empresa = costo liquido + imposiciones + idm vacaciones y despido + bono
	-Victor Aravena</t>
        </r>
      </text>
    </comment>
    <comment ref="E2" authorId="0" shapeId="0">
      <text>
        <r>
          <rPr>
            <sz val="10"/>
            <color rgb="FF000000"/>
            <rFont val="Arial"/>
            <family val="2"/>
          </rPr>
          <t>una semana segun xp
	-Victor Aravena</t>
        </r>
      </text>
    </comment>
  </commentList>
</comments>
</file>

<file path=xl/sharedStrings.xml><?xml version="1.0" encoding="utf-8"?>
<sst xmlns="http://schemas.openxmlformats.org/spreadsheetml/2006/main" count="77" uniqueCount="75">
  <si>
    <t>Número</t>
  </si>
  <si>
    <t>Check</t>
  </si>
  <si>
    <t>Puntos o Consideraciones</t>
  </si>
  <si>
    <t>Desglose su módulo en productos. Los productos son pantalla de ingreso, pantalla de salida, Webservice o Api, Reporte y Carga de Excel</t>
  </si>
  <si>
    <t>Separar los productos que corresponden a nuevas funcionalidades</t>
  </si>
  <si>
    <t>Separar los productos que corresponden a mantenciones. Si es una mantención se debe definir qué elementos nuevos se agregan o modifican.</t>
  </si>
  <si>
    <t>Dentro de los productos que corresponden a nuevas funcionalidades se deben separar aquellos que serán implementados con tecnología JAVA con tecnología PHP. Es necesario llevar el cálculo estadístico de cada factor de forma independiente por cada lenguaje o framework.</t>
  </si>
  <si>
    <t>Dentro de los productos que corresponden a mantenciones se deben separar aquellos que serán implementados con tecnología JAVA con tecnología PHP</t>
  </si>
  <si>
    <t>Se considera que existe una validación de interfaz y una validación de Negocio / Restricción por cada campo del formulario como mínimo</t>
  </si>
  <si>
    <t>Todos los productos deben tener por los menos una acción/operación y una excepción</t>
  </si>
  <si>
    <t>Existe un precio mínimo por producto de es 4 horas.</t>
  </si>
  <si>
    <t>Cuando se desea implementar un grilla con campos de edición se contabilidad cada elementos. Ejemplo si se desea implementar una grilla con cinco columnas y 10 registros, si todos los campos son editables se debe contabilizar como pantalla de entrada con 50 campos (5 columnas x 10 registros)</t>
  </si>
  <si>
    <t>Si una página tiene etiqueta de navegación, se considera que cada etiqueta es un producto de Pantalla de ingreso</t>
  </si>
  <si>
    <t>Si una página posee un formulario de ingreso, búsqueda, ver, modificar y grilla de resultados, cada formulario es un producto separado.</t>
  </si>
  <si>
    <t>Ver documento compartido "Documento Fórmula " https://docs.google.com/a/ceisufro.cl/document/d/1Indcw003KonlNIJaxyHVxu81e1EhybD6hgMrFpw0VUo/edit</t>
  </si>
  <si>
    <t>Para definir el cálculo de cada factor es necesario medir el tiempo histórico promedio en implementar un artefacto de software y la cantidad de elementos promedios.</t>
  </si>
  <si>
    <t>En caso de no existir algún registro histórico, cada uno de los integrantes podría suponer un tiempo que demoraría en construir un formulario con 30 elementos. El tiempo promedio quitando los valores más extremos sería el tiempo a considerar</t>
  </si>
  <si>
    <t>Es importante reajustar los factores frente a cada entrega.</t>
  </si>
  <si>
    <t>A nivel de interfaces usuarias es recomendable obtener valores de factores distinto por interfaces en aplicación móviles y web</t>
  </si>
  <si>
    <t>Se podría tener valores de factores por equipos o por ingenieros</t>
  </si>
  <si>
    <t>Nombre Artefacto</t>
  </si>
  <si>
    <t>Número de Campos</t>
  </si>
  <si>
    <t>Validación Interfaz</t>
  </si>
  <si>
    <t>Validaciones Negocios / Restricciones</t>
  </si>
  <si>
    <t>Acciones / Operaciones</t>
  </si>
  <si>
    <t>Excepciones</t>
  </si>
  <si>
    <t>Total Elementos</t>
  </si>
  <si>
    <t>Factor</t>
  </si>
  <si>
    <t>Total Estimado en Horas</t>
  </si>
  <si>
    <t>Total Horas</t>
  </si>
  <si>
    <t>Total Día</t>
  </si>
  <si>
    <t>Tipo de Producto</t>
  </si>
  <si>
    <t>Valor Factor</t>
  </si>
  <si>
    <t>Cantidad Iteracciones Esperada</t>
  </si>
  <si>
    <t>Pantalla Ingreso</t>
  </si>
  <si>
    <t>Monto Esperado</t>
  </si>
  <si>
    <t>Pantalla Salida</t>
  </si>
  <si>
    <t>Webservice - Api - Conector</t>
  </si>
  <si>
    <t>Reporte</t>
  </si>
  <si>
    <t>Carga de Excel</t>
  </si>
  <si>
    <t>Template</t>
  </si>
  <si>
    <t>Perfil</t>
  </si>
  <si>
    <t>Costo Empresa</t>
  </si>
  <si>
    <t>Participación Jornada</t>
  </si>
  <si>
    <t>Tiempo Iteracción Horas</t>
  </si>
  <si>
    <t>Costo en Iteracción</t>
  </si>
  <si>
    <t>Ingeniero de Software</t>
  </si>
  <si>
    <t>Ingeniero de Testing</t>
  </si>
  <si>
    <t>Ingeniero de Proyecto</t>
  </si>
  <si>
    <t>Ingeniero de Operación</t>
  </si>
  <si>
    <t>Costo Iteracción</t>
  </si>
  <si>
    <t>Riesgo %</t>
  </si>
  <si>
    <t>Utilidad %</t>
  </si>
  <si>
    <t>Paso 1</t>
  </si>
  <si>
    <t>Incorporar el equipo por cada iteracción</t>
  </si>
  <si>
    <t>Administración %</t>
  </si>
  <si>
    <t>Costo por Hora</t>
  </si>
  <si>
    <t>Login</t>
  </si>
  <si>
    <t>Pagina principal</t>
  </si>
  <si>
    <t>Agregar Usuario</t>
  </si>
  <si>
    <t>Agregar Persona</t>
  </si>
  <si>
    <t>Agregar Empresa</t>
  </si>
  <si>
    <t>Eliminar Usuario</t>
  </si>
  <si>
    <t>Eliminar Persona</t>
  </si>
  <si>
    <t>Eliminar Empresa</t>
  </si>
  <si>
    <t>Editar Usuario</t>
  </si>
  <si>
    <t>Editar Persona</t>
  </si>
  <si>
    <t>Editar Empresa</t>
  </si>
  <si>
    <t>Listar Empresas</t>
  </si>
  <si>
    <t>Listar Usuarios</t>
  </si>
  <si>
    <t>Listar Personas</t>
  </si>
  <si>
    <t>Login Fallido</t>
  </si>
  <si>
    <t>Buscador</t>
  </si>
  <si>
    <t>Buscador Simple WS</t>
  </si>
  <si>
    <t>Buscador Avanzado 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</si>
</sst>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family val="2"/>
    </font>
    <font>
      <b/>
      <sz val="10"/>
      <color rgb="FF000000"/>
      <name val="Arial"/>
      <family val="2"/>
    </font>
    <font>
      <b/>
      <sz val="14"/>
      <color rgb="FF000000"/>
      <name val="Arial"/>
      <family val="2"/>
    </font>
  </fonts>
  <fills count="8">
    <fill>
      <patternFill patternType="none"/>
    </fill>
    <fill>
      <patternFill patternType="gray125"/>
    </fill>
    <fill>
      <patternFill patternType="solid">
        <fgColor rgb="FFFFFF99"/>
        <bgColor rgb="FFFFFFCC"/>
      </patternFill>
    </fill>
    <fill>
      <patternFill patternType="solid">
        <fgColor rgb="FF33CCCC"/>
        <bgColor rgb="FF00CCFF"/>
      </patternFill>
    </fill>
    <fill>
      <patternFill patternType="solid">
        <fgColor rgb="FFA4C2F4"/>
        <bgColor rgb="FFC0C0C0"/>
      </patternFill>
    </fill>
    <fill>
      <patternFill patternType="solid">
        <fgColor rgb="FF00CCFF"/>
        <bgColor rgb="FF33CCCC"/>
      </patternFill>
    </fill>
    <fill>
      <patternFill patternType="solid">
        <fgColor rgb="FFCCFFFF"/>
        <bgColor rgb="FFCCFFFF"/>
      </patternFill>
    </fill>
    <fill>
      <patternFill patternType="solid">
        <fgColor rgb="FFFFFF00"/>
        <bgColor rgb="FFFFFF0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right style="thin">
        <color auto="1"/>
      </right>
      <top/>
      <bottom/>
      <diagonal/>
    </border>
    <border>
      <left style="thin">
        <color auto="1"/>
      </left>
      <right/>
      <top style="thin">
        <color auto="1"/>
      </top>
      <bottom style="thin">
        <color auto="1"/>
      </bottom>
      <diagonal/>
    </border>
  </borders>
  <cellStyleXfs count="1">
    <xf numFmtId="0" fontId="0" fillId="0" borderId="0"/>
  </cellStyleXfs>
  <cellXfs count="29">
    <xf numFmtId="0" fontId="0" fillId="0" borderId="0" xfId="0"/>
    <xf numFmtId="0" fontId="1" fillId="2" borderId="1" xfId="0" applyFont="1" applyFill="1" applyBorder="1" applyAlignment="1">
      <alignment wrapText="1"/>
    </xf>
    <xf numFmtId="0" fontId="0" fillId="0" borderId="2" xfId="0" applyBorder="1" applyAlignment="1">
      <alignment wrapText="1"/>
    </xf>
    <xf numFmtId="0" fontId="0" fillId="0" borderId="1" xfId="0" applyBorder="1" applyAlignment="1">
      <alignment wrapText="1"/>
    </xf>
    <xf numFmtId="0" fontId="0" fillId="0" borderId="3" xfId="0" applyBorder="1" applyAlignment="1">
      <alignment wrapText="1"/>
    </xf>
    <xf numFmtId="0" fontId="0" fillId="0" borderId="4" xfId="0" applyBorder="1" applyAlignment="1">
      <alignment wrapText="1"/>
    </xf>
    <xf numFmtId="0" fontId="1" fillId="3" borderId="5" xfId="0" applyFont="1" applyFill="1" applyBorder="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wrapText="1"/>
    </xf>
    <xf numFmtId="0" fontId="1" fillId="4" borderId="1" xfId="0" applyFont="1" applyFill="1" applyBorder="1" applyAlignment="1">
      <alignment wrapText="1"/>
    </xf>
    <xf numFmtId="0" fontId="1" fillId="5" borderId="1" xfId="0" applyFont="1" applyFill="1" applyBorder="1" applyAlignment="1">
      <alignment wrapText="1"/>
    </xf>
    <xf numFmtId="0" fontId="0" fillId="0" borderId="6" xfId="0" applyBorder="1" applyAlignment="1">
      <alignment wrapText="1"/>
    </xf>
    <xf numFmtId="0" fontId="0" fillId="7" borderId="4" xfId="0" applyFont="1" applyFill="1" applyBorder="1" applyAlignment="1">
      <alignment wrapText="1"/>
    </xf>
    <xf numFmtId="0" fontId="1" fillId="7" borderId="4" xfId="0" applyFont="1" applyFill="1" applyBorder="1" applyAlignment="1">
      <alignment wrapText="1"/>
    </xf>
    <xf numFmtId="0" fontId="0" fillId="7" borderId="0" xfId="0" applyFont="1" applyFill="1" applyAlignment="1">
      <alignment wrapText="1"/>
    </xf>
    <xf numFmtId="0" fontId="1" fillId="7" borderId="0" xfId="0" applyFont="1" applyFill="1" applyAlignment="1">
      <alignment wrapText="1"/>
    </xf>
    <xf numFmtId="0" fontId="0" fillId="0" borderId="7" xfId="0" applyBorder="1" applyAlignment="1">
      <alignment wrapText="1"/>
    </xf>
    <xf numFmtId="0" fontId="1" fillId="0" borderId="1" xfId="0" applyFont="1" applyBorder="1" applyAlignment="1">
      <alignment wrapText="1"/>
    </xf>
    <xf numFmtId="0" fontId="1" fillId="0" borderId="0" xfId="0" applyFont="1" applyAlignment="1">
      <alignment wrapText="1"/>
    </xf>
    <xf numFmtId="0" fontId="1" fillId="0" borderId="4" xfId="0" applyFont="1" applyBorder="1" applyAlignment="1">
      <alignment wrapText="1"/>
    </xf>
    <xf numFmtId="0" fontId="0" fillId="0" borderId="1" xfId="0" applyBorder="1" applyAlignment="1">
      <alignment vertical="top" wrapText="1"/>
    </xf>
    <xf numFmtId="0" fontId="0" fillId="2" borderId="1" xfId="0" applyFill="1" applyBorder="1" applyAlignment="1">
      <alignment vertical="top" wrapText="1"/>
    </xf>
    <xf numFmtId="0" fontId="0" fillId="0" borderId="1" xfId="0" applyBorder="1" applyAlignment="1">
      <alignment vertical="top"/>
    </xf>
    <xf numFmtId="0" fontId="0" fillId="0" borderId="3" xfId="0" applyFill="1" applyBorder="1" applyAlignment="1">
      <alignment vertical="top" wrapText="1"/>
    </xf>
    <xf numFmtId="0" fontId="1" fillId="0" borderId="8" xfId="0" applyFont="1" applyBorder="1" applyAlignment="1">
      <alignment wrapText="1"/>
    </xf>
    <xf numFmtId="0" fontId="0" fillId="0" borderId="0" xfId="0" applyBorder="1" applyAlignment="1">
      <alignment wrapText="1"/>
    </xf>
    <xf numFmtId="0" fontId="0" fillId="0" borderId="1" xfId="0" applyBorder="1" applyAlignment="1">
      <alignment horizontal="left" vertical="top"/>
    </xf>
    <xf numFmtId="0" fontId="0" fillId="0" borderId="1" xfId="0" applyFill="1" applyBorder="1" applyAlignment="1">
      <alignment wrapText="1"/>
    </xf>
    <xf numFmtId="0" fontId="2" fillId="6" borderId="4" xfId="0" applyFont="1" applyFill="1" applyBorder="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10</xdr:col>
      <xdr:colOff>542085</xdr:colOff>
      <xdr:row>70</xdr:row>
      <xdr:rowOff>95460</xdr:rowOff>
    </xdr:to>
    <xdr:sp macro="" textlink="">
      <xdr:nvSpPr>
        <xdr:cNvPr id="2" name="CustomShape 1" hidden="1"/>
        <xdr:cNvSpPr/>
      </xdr:nvSpPr>
      <xdr:spPr>
        <a:xfrm>
          <a:off x="27000" y="0"/>
          <a:ext cx="9906480" cy="119908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714375</xdr:colOff>
      <xdr:row>45</xdr:row>
      <xdr:rowOff>66675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27000</xdr:colOff>
      <xdr:row>0</xdr:row>
      <xdr:rowOff>0</xdr:rowOff>
    </xdr:from>
    <xdr:to>
      <xdr:col>7</xdr:col>
      <xdr:colOff>427320</xdr:colOff>
      <xdr:row>58</xdr:row>
      <xdr:rowOff>133560</xdr:rowOff>
    </xdr:to>
    <xdr:sp macro="" textlink="">
      <xdr:nvSpPr>
        <xdr:cNvPr id="2" name="CustomShape 1" hidden="1"/>
        <xdr:cNvSpPr/>
      </xdr:nvSpPr>
      <xdr:spPr>
        <a:xfrm>
          <a:off x="27000" y="0"/>
          <a:ext cx="9915480" cy="9524880"/>
        </a:xfrm>
        <a:prstGeom prst="rect">
          <a:avLst/>
        </a:prstGeom>
        <a:solidFill>
          <a:srgbClr val="FFFFFF"/>
        </a:solidFill>
        <a:ln w="9360">
          <a:solidFill>
            <a:srgbClr val="000000"/>
          </a:solidFill>
          <a:round/>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542925</xdr:colOff>
      <xdr:row>58</xdr:row>
      <xdr:rowOff>133350</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542925</xdr:colOff>
      <xdr:row>58</xdr:row>
      <xdr:rowOff>133350</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indowProtection="1" zoomScaleNormal="100" workbookViewId="0">
      <pane ySplit="1" topLeftCell="A2" activePane="bottomLeft" state="frozen"/>
      <selection pane="bottomLeft" activeCell="A2" sqref="A2"/>
    </sheetView>
  </sheetViews>
  <sheetFormatPr baseColWidth="10" defaultColWidth="9.140625" defaultRowHeight="12.75" x14ac:dyDescent="0.2"/>
  <cols>
    <col min="1" max="1" width="9.28515625"/>
    <col min="2" max="2" width="8.7109375"/>
    <col min="3" max="3" width="131.7109375"/>
    <col min="4" max="4" width="66.5703125"/>
    <col min="5" max="1025" width="16.85546875"/>
  </cols>
  <sheetData>
    <row r="1" spans="1:5" x14ac:dyDescent="0.2">
      <c r="A1" s="1" t="s">
        <v>0</v>
      </c>
      <c r="B1" s="1" t="s">
        <v>1</v>
      </c>
      <c r="C1" s="1" t="s">
        <v>2</v>
      </c>
      <c r="D1" s="2"/>
    </row>
    <row r="2" spans="1:5" ht="36" customHeight="1" x14ac:dyDescent="0.2">
      <c r="A2" s="3"/>
      <c r="B2" s="3"/>
      <c r="C2" s="3" t="s">
        <v>3</v>
      </c>
      <c r="D2" s="2"/>
    </row>
    <row r="3" spans="1:5" x14ac:dyDescent="0.2">
      <c r="A3" s="3"/>
      <c r="B3" s="3"/>
      <c r="C3" s="3" t="s">
        <v>4</v>
      </c>
      <c r="D3" s="2"/>
    </row>
    <row r="4" spans="1:5" x14ac:dyDescent="0.2">
      <c r="A4" s="3"/>
      <c r="B4" s="3"/>
      <c r="C4" s="3" t="s">
        <v>5</v>
      </c>
      <c r="D4" s="2"/>
    </row>
    <row r="5" spans="1:5" ht="25.5" x14ac:dyDescent="0.2">
      <c r="A5" s="3"/>
      <c r="B5" s="3"/>
      <c r="C5" s="3" t="s">
        <v>6</v>
      </c>
      <c r="D5" s="2"/>
    </row>
    <row r="6" spans="1:5" ht="25.5" x14ac:dyDescent="0.2">
      <c r="A6" s="3"/>
      <c r="B6" s="3"/>
      <c r="C6" s="3" t="s">
        <v>7</v>
      </c>
      <c r="D6" s="2"/>
    </row>
    <row r="7" spans="1:5" x14ac:dyDescent="0.2">
      <c r="A7" s="3"/>
      <c r="B7" s="3"/>
      <c r="C7" s="3" t="s">
        <v>8</v>
      </c>
      <c r="D7" s="2"/>
    </row>
    <row r="8" spans="1:5" x14ac:dyDescent="0.2">
      <c r="A8" s="3"/>
      <c r="B8" s="3"/>
      <c r="C8" s="3" t="s">
        <v>9</v>
      </c>
      <c r="D8" s="2"/>
    </row>
    <row r="9" spans="1:5" x14ac:dyDescent="0.2">
      <c r="A9" s="3"/>
      <c r="B9" s="3"/>
      <c r="C9" s="3" t="s">
        <v>10</v>
      </c>
      <c r="D9" s="2"/>
    </row>
    <row r="10" spans="1:5" ht="25.5" x14ac:dyDescent="0.2">
      <c r="A10" s="3"/>
      <c r="B10" s="3"/>
      <c r="C10" s="3" t="s">
        <v>11</v>
      </c>
      <c r="D10" s="2"/>
    </row>
    <row r="11" spans="1:5" x14ac:dyDescent="0.2">
      <c r="A11" s="3"/>
      <c r="B11" s="3"/>
      <c r="C11" s="3" t="s">
        <v>12</v>
      </c>
      <c r="D11" s="2"/>
    </row>
    <row r="12" spans="1:5" x14ac:dyDescent="0.2">
      <c r="A12" s="3"/>
      <c r="B12" s="3"/>
      <c r="C12" s="3" t="s">
        <v>13</v>
      </c>
      <c r="D12" s="2"/>
    </row>
    <row r="13" spans="1:5" ht="25.5" x14ac:dyDescent="0.2">
      <c r="A13" s="3"/>
      <c r="B13" s="3"/>
      <c r="C13" s="3" t="s">
        <v>14</v>
      </c>
      <c r="D13" s="2"/>
    </row>
    <row r="14" spans="1:5" ht="25.5" x14ac:dyDescent="0.2">
      <c r="A14" s="3"/>
      <c r="B14" s="3"/>
      <c r="C14" s="3" t="s">
        <v>15</v>
      </c>
      <c r="D14" s="4"/>
      <c r="E14" s="2"/>
    </row>
    <row r="15" spans="1:5" ht="25.5" x14ac:dyDescent="0.2">
      <c r="A15" s="3"/>
      <c r="B15" s="3"/>
      <c r="C15" s="3" t="s">
        <v>16</v>
      </c>
      <c r="D15" s="2"/>
    </row>
    <row r="16" spans="1:5" x14ac:dyDescent="0.2">
      <c r="A16" s="3"/>
      <c r="B16" s="3"/>
      <c r="C16" s="3" t="s">
        <v>17</v>
      </c>
      <c r="D16" s="2"/>
    </row>
    <row r="17" spans="1:4" x14ac:dyDescent="0.2">
      <c r="A17" s="3"/>
      <c r="B17" s="3"/>
      <c r="C17" s="3" t="s">
        <v>18</v>
      </c>
      <c r="D17" s="2"/>
    </row>
    <row r="18" spans="1:4" x14ac:dyDescent="0.2">
      <c r="A18" s="3"/>
      <c r="B18" s="3"/>
      <c r="C18" s="3" t="s">
        <v>19</v>
      </c>
      <c r="D18" s="2"/>
    </row>
    <row r="19" spans="1:4" x14ac:dyDescent="0.2">
      <c r="A19" s="5"/>
      <c r="B19" s="5"/>
      <c r="C19" s="5"/>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9"/>
  <sheetViews>
    <sheetView windowProtection="1" tabSelected="1" zoomScaleNormal="100" workbookViewId="0">
      <pane ySplit="1" topLeftCell="A2" activePane="bottomLeft" state="frozen"/>
      <selection pane="bottomLeft" activeCell="F22" sqref="F22"/>
    </sheetView>
  </sheetViews>
  <sheetFormatPr baseColWidth="10" defaultColWidth="9.140625" defaultRowHeight="12.75" x14ac:dyDescent="0.2"/>
  <cols>
    <col min="1" max="1" width="20.85546875" customWidth="1"/>
    <col min="2" max="2" width="14.140625"/>
    <col min="3" max="3" width="10.85546875" customWidth="1"/>
    <col min="4" max="4" width="17.140625"/>
    <col min="5" max="5" width="12.7109375" customWidth="1"/>
    <col min="6" max="6" width="13.5703125" customWidth="1"/>
    <col min="7" max="7" width="10.42578125" customWidth="1"/>
    <col min="8" max="8" width="12.5703125" customWidth="1"/>
    <col min="9" max="9" width="16.85546875"/>
    <col min="10" max="10" width="4" customWidth="1"/>
    <col min="11" max="11" width="16" customWidth="1"/>
    <col min="12" max="1025" width="16.85546875"/>
  </cols>
  <sheetData>
    <row r="1" spans="1:23" ht="38.25" x14ac:dyDescent="0.2">
      <c r="A1" s="6" t="s">
        <v>20</v>
      </c>
      <c r="B1" s="7" t="s">
        <v>21</v>
      </c>
      <c r="C1" s="8" t="s">
        <v>22</v>
      </c>
      <c r="D1" s="8" t="s">
        <v>23</v>
      </c>
      <c r="E1" s="8" t="s">
        <v>24</v>
      </c>
      <c r="F1" s="8" t="s">
        <v>25</v>
      </c>
      <c r="G1" s="9" t="s">
        <v>26</v>
      </c>
      <c r="H1" s="10" t="s">
        <v>27</v>
      </c>
      <c r="I1" s="10" t="s">
        <v>28</v>
      </c>
      <c r="J1" s="2"/>
      <c r="U1" s="11"/>
      <c r="V1" s="11"/>
      <c r="W1" s="11"/>
    </row>
    <row r="2" spans="1:23" x14ac:dyDescent="0.2">
      <c r="A2" s="20" t="s">
        <v>57</v>
      </c>
      <c r="B2" s="20">
        <v>2</v>
      </c>
      <c r="C2" s="21">
        <f t="shared" ref="C2" si="0">B2*1</f>
        <v>2</v>
      </c>
      <c r="D2" s="21">
        <v>4</v>
      </c>
      <c r="E2" s="20">
        <v>2</v>
      </c>
      <c r="F2" s="20">
        <v>1</v>
      </c>
      <c r="G2" s="20">
        <f t="shared" ref="G2" si="1">SUM(B2:F2)</f>
        <v>11</v>
      </c>
      <c r="H2" s="3">
        <v>0.68600000000000005</v>
      </c>
      <c r="I2" s="20">
        <f t="shared" ref="I2" si="2">G2*H2</f>
        <v>7.5460000000000003</v>
      </c>
      <c r="J2" s="2"/>
      <c r="U2" s="5"/>
      <c r="V2" s="5"/>
      <c r="W2" s="5"/>
    </row>
    <row r="3" spans="1:23" ht="12.75" customHeight="1" x14ac:dyDescent="0.2">
      <c r="A3" s="20" t="s">
        <v>58</v>
      </c>
      <c r="B3" s="20">
        <v>0</v>
      </c>
      <c r="C3" s="21">
        <f t="shared" ref="C3:C28" si="3">B3*1</f>
        <v>0</v>
      </c>
      <c r="D3" s="21">
        <f t="shared" ref="D3:D28" si="4">B3*1</f>
        <v>0</v>
      </c>
      <c r="E3" s="20">
        <v>4</v>
      </c>
      <c r="F3" s="20">
        <v>0</v>
      </c>
      <c r="G3" s="20">
        <f t="shared" ref="G3:G28" si="5">SUM(B3:F3)</f>
        <v>4</v>
      </c>
      <c r="H3" s="3">
        <v>0.57099999999999995</v>
      </c>
      <c r="I3" s="20">
        <f t="shared" ref="I3:I28" si="6">G3*H3</f>
        <v>2.2839999999999998</v>
      </c>
      <c r="J3" s="2"/>
      <c r="K3" s="17" t="s">
        <v>31</v>
      </c>
      <c r="L3" s="24" t="s">
        <v>32</v>
      </c>
    </row>
    <row r="4" spans="1:23" x14ac:dyDescent="0.2">
      <c r="A4" s="20" t="s">
        <v>71</v>
      </c>
      <c r="B4" s="20">
        <v>0</v>
      </c>
      <c r="C4" s="21">
        <f t="shared" si="3"/>
        <v>0</v>
      </c>
      <c r="D4" s="21">
        <f t="shared" si="4"/>
        <v>0</v>
      </c>
      <c r="E4" s="20">
        <v>1</v>
      </c>
      <c r="F4" s="20">
        <v>0</v>
      </c>
      <c r="G4" s="20">
        <f t="shared" si="5"/>
        <v>1</v>
      </c>
      <c r="H4" s="3">
        <v>0.57099999999999995</v>
      </c>
      <c r="I4" s="20">
        <f t="shared" si="6"/>
        <v>0.57099999999999995</v>
      </c>
      <c r="J4" s="2"/>
      <c r="K4" s="3" t="s">
        <v>34</v>
      </c>
      <c r="L4" s="3">
        <v>0.68600000000000005</v>
      </c>
    </row>
    <row r="5" spans="1:23" ht="12.75" customHeight="1" x14ac:dyDescent="0.2">
      <c r="A5" s="20" t="s">
        <v>59</v>
      </c>
      <c r="B5" s="20">
        <v>2</v>
      </c>
      <c r="C5" s="21">
        <f t="shared" si="3"/>
        <v>2</v>
      </c>
      <c r="D5" s="21">
        <f t="shared" si="4"/>
        <v>2</v>
      </c>
      <c r="E5" s="20">
        <v>1</v>
      </c>
      <c r="F5" s="20">
        <v>1</v>
      </c>
      <c r="G5" s="20">
        <f t="shared" si="5"/>
        <v>8</v>
      </c>
      <c r="H5" s="3">
        <v>0.68600000000000005</v>
      </c>
      <c r="I5" s="20">
        <f t="shared" si="6"/>
        <v>5.4880000000000004</v>
      </c>
      <c r="J5" s="2"/>
      <c r="K5" s="3" t="s">
        <v>36</v>
      </c>
      <c r="L5" s="3">
        <v>0.57099999999999995</v>
      </c>
    </row>
    <row r="6" spans="1:23" ht="28.5" customHeight="1" x14ac:dyDescent="0.2">
      <c r="A6" s="26" t="s">
        <v>60</v>
      </c>
      <c r="B6" s="20">
        <v>7</v>
      </c>
      <c r="C6" s="21">
        <f t="shared" si="3"/>
        <v>7</v>
      </c>
      <c r="D6" s="21">
        <f t="shared" si="4"/>
        <v>7</v>
      </c>
      <c r="E6" s="20">
        <v>1</v>
      </c>
      <c r="F6" s="20">
        <v>1</v>
      </c>
      <c r="G6" s="20">
        <f t="shared" si="5"/>
        <v>23</v>
      </c>
      <c r="H6" s="3">
        <v>0.68600000000000005</v>
      </c>
      <c r="I6" s="20">
        <f t="shared" si="6"/>
        <v>15.778</v>
      </c>
      <c r="J6" s="2"/>
      <c r="K6" s="3" t="s">
        <v>37</v>
      </c>
      <c r="L6" s="3">
        <v>1.333</v>
      </c>
    </row>
    <row r="7" spans="1:23" x14ac:dyDescent="0.2">
      <c r="A7" s="22" t="s">
        <v>61</v>
      </c>
      <c r="B7" s="20">
        <v>5</v>
      </c>
      <c r="C7" s="21">
        <f t="shared" si="3"/>
        <v>5</v>
      </c>
      <c r="D7" s="21">
        <f t="shared" si="4"/>
        <v>5</v>
      </c>
      <c r="E7" s="20">
        <v>1</v>
      </c>
      <c r="F7" s="20">
        <v>1</v>
      </c>
      <c r="G7" s="20">
        <f t="shared" si="5"/>
        <v>17</v>
      </c>
      <c r="H7" s="3">
        <v>0.68600000000000005</v>
      </c>
      <c r="I7" s="20">
        <f t="shared" si="6"/>
        <v>11.662000000000001</v>
      </c>
      <c r="J7" s="2"/>
      <c r="K7" s="3" t="s">
        <v>38</v>
      </c>
      <c r="L7" s="3">
        <v>0.6</v>
      </c>
    </row>
    <row r="8" spans="1:23" x14ac:dyDescent="0.2">
      <c r="A8" s="20" t="s">
        <v>62</v>
      </c>
      <c r="B8" s="20">
        <v>1</v>
      </c>
      <c r="C8" s="21">
        <f t="shared" si="3"/>
        <v>1</v>
      </c>
      <c r="D8" s="21">
        <f t="shared" si="4"/>
        <v>1</v>
      </c>
      <c r="E8" s="20">
        <v>2</v>
      </c>
      <c r="F8" s="20">
        <v>1</v>
      </c>
      <c r="G8" s="20">
        <f t="shared" si="5"/>
        <v>6</v>
      </c>
      <c r="H8" s="3">
        <v>0.68600000000000005</v>
      </c>
      <c r="I8" s="20">
        <f t="shared" si="6"/>
        <v>4.1160000000000005</v>
      </c>
      <c r="J8" s="2"/>
      <c r="K8" s="3" t="s">
        <v>39</v>
      </c>
      <c r="L8" s="3">
        <v>0.8</v>
      </c>
    </row>
    <row r="9" spans="1:23" x14ac:dyDescent="0.2">
      <c r="A9" s="20" t="s">
        <v>63</v>
      </c>
      <c r="B9" s="20">
        <v>1</v>
      </c>
      <c r="C9" s="21">
        <f t="shared" si="3"/>
        <v>1</v>
      </c>
      <c r="D9" s="21">
        <f t="shared" si="4"/>
        <v>1</v>
      </c>
      <c r="E9" s="20">
        <v>2</v>
      </c>
      <c r="F9" s="20">
        <v>1</v>
      </c>
      <c r="G9" s="20">
        <f t="shared" si="5"/>
        <v>6</v>
      </c>
      <c r="H9" s="3">
        <v>0.68600000000000005</v>
      </c>
      <c r="I9" s="20">
        <f t="shared" si="6"/>
        <v>4.1160000000000005</v>
      </c>
      <c r="J9" s="2"/>
      <c r="K9" s="3" t="s">
        <v>40</v>
      </c>
      <c r="L9" s="3">
        <v>0.61499999999999999</v>
      </c>
    </row>
    <row r="10" spans="1:23" x14ac:dyDescent="0.2">
      <c r="A10" s="20" t="s">
        <v>64</v>
      </c>
      <c r="B10" s="20">
        <v>1</v>
      </c>
      <c r="C10" s="21">
        <f t="shared" si="3"/>
        <v>1</v>
      </c>
      <c r="D10" s="21">
        <f t="shared" si="4"/>
        <v>1</v>
      </c>
      <c r="E10" s="20">
        <v>2</v>
      </c>
      <c r="F10" s="20">
        <v>1</v>
      </c>
      <c r="G10" s="20">
        <f t="shared" si="5"/>
        <v>6</v>
      </c>
      <c r="H10" s="3">
        <v>0.68600000000000005</v>
      </c>
      <c r="I10" s="20">
        <f t="shared" si="6"/>
        <v>4.1160000000000005</v>
      </c>
      <c r="J10" s="2"/>
      <c r="K10" s="27" t="s">
        <v>72</v>
      </c>
      <c r="L10" s="27">
        <v>0.96</v>
      </c>
    </row>
    <row r="11" spans="1:23" x14ac:dyDescent="0.2">
      <c r="A11" s="23" t="s">
        <v>65</v>
      </c>
      <c r="B11" s="20">
        <v>2</v>
      </c>
      <c r="C11" s="21">
        <f t="shared" si="3"/>
        <v>2</v>
      </c>
      <c r="D11" s="21">
        <f t="shared" si="4"/>
        <v>2</v>
      </c>
      <c r="E11" s="20">
        <v>2</v>
      </c>
      <c r="F11" s="20">
        <v>2</v>
      </c>
      <c r="G11" s="20">
        <f t="shared" si="5"/>
        <v>10</v>
      </c>
      <c r="H11" s="3">
        <v>0.68600000000000005</v>
      </c>
      <c r="I11" s="20">
        <f t="shared" si="6"/>
        <v>6.86</v>
      </c>
      <c r="J11" s="2"/>
    </row>
    <row r="12" spans="1:23" x14ac:dyDescent="0.2">
      <c r="A12" s="20" t="s">
        <v>66</v>
      </c>
      <c r="B12" s="20">
        <v>7</v>
      </c>
      <c r="C12" s="21">
        <f t="shared" si="3"/>
        <v>7</v>
      </c>
      <c r="D12" s="21">
        <f t="shared" si="4"/>
        <v>7</v>
      </c>
      <c r="E12" s="20">
        <v>2</v>
      </c>
      <c r="F12" s="20">
        <v>2</v>
      </c>
      <c r="G12" s="20">
        <f t="shared" si="5"/>
        <v>25</v>
      </c>
      <c r="H12" s="3">
        <v>0.68600000000000005</v>
      </c>
      <c r="I12" s="20">
        <f t="shared" si="6"/>
        <v>17.150000000000002</v>
      </c>
      <c r="J12" s="2"/>
    </row>
    <row r="13" spans="1:23" x14ac:dyDescent="0.2">
      <c r="A13" s="20" t="s">
        <v>67</v>
      </c>
      <c r="B13" s="20">
        <v>5</v>
      </c>
      <c r="C13" s="21">
        <f t="shared" si="3"/>
        <v>5</v>
      </c>
      <c r="D13" s="21">
        <f t="shared" si="4"/>
        <v>5</v>
      </c>
      <c r="E13" s="20">
        <v>2</v>
      </c>
      <c r="F13" s="20">
        <v>2</v>
      </c>
      <c r="G13" s="20">
        <f t="shared" si="5"/>
        <v>19</v>
      </c>
      <c r="H13" s="3">
        <v>0.68600000000000005</v>
      </c>
      <c r="I13" s="20">
        <f t="shared" si="6"/>
        <v>13.034000000000001</v>
      </c>
    </row>
    <row r="14" spans="1:23" x14ac:dyDescent="0.2">
      <c r="A14" s="20" t="s">
        <v>69</v>
      </c>
      <c r="B14" s="20">
        <v>0</v>
      </c>
      <c r="C14" s="21">
        <f t="shared" si="3"/>
        <v>0</v>
      </c>
      <c r="D14" s="21">
        <f t="shared" si="4"/>
        <v>0</v>
      </c>
      <c r="E14" s="20">
        <v>1</v>
      </c>
      <c r="F14" s="20">
        <v>0</v>
      </c>
      <c r="G14" s="20">
        <f t="shared" si="5"/>
        <v>1</v>
      </c>
      <c r="H14" s="3">
        <v>0.57099999999999995</v>
      </c>
      <c r="I14" s="20">
        <f t="shared" si="6"/>
        <v>0.57099999999999995</v>
      </c>
    </row>
    <row r="15" spans="1:23" x14ac:dyDescent="0.2">
      <c r="A15" s="20" t="s">
        <v>70</v>
      </c>
      <c r="B15" s="20">
        <v>0</v>
      </c>
      <c r="C15" s="21">
        <f t="shared" si="3"/>
        <v>0</v>
      </c>
      <c r="D15" s="21">
        <f t="shared" si="4"/>
        <v>0</v>
      </c>
      <c r="E15" s="20">
        <v>1</v>
      </c>
      <c r="F15" s="20">
        <v>0</v>
      </c>
      <c r="G15" s="20">
        <f t="shared" si="5"/>
        <v>1</v>
      </c>
      <c r="H15" s="3">
        <v>0.57099999999999995</v>
      </c>
      <c r="I15" s="20">
        <f t="shared" si="6"/>
        <v>0.57099999999999995</v>
      </c>
    </row>
    <row r="16" spans="1:23" x14ac:dyDescent="0.2">
      <c r="A16" s="20" t="s">
        <v>68</v>
      </c>
      <c r="B16" s="20">
        <v>0</v>
      </c>
      <c r="C16" s="21">
        <f t="shared" si="3"/>
        <v>0</v>
      </c>
      <c r="D16" s="21">
        <f t="shared" si="4"/>
        <v>0</v>
      </c>
      <c r="E16" s="20">
        <v>1</v>
      </c>
      <c r="F16" s="20">
        <v>0</v>
      </c>
      <c r="G16" s="20">
        <f t="shared" si="5"/>
        <v>1</v>
      </c>
      <c r="H16" s="3">
        <v>0.57099999999999995</v>
      </c>
      <c r="I16" s="20">
        <f t="shared" si="6"/>
        <v>0.57099999999999995</v>
      </c>
    </row>
    <row r="17" spans="1:9" x14ac:dyDescent="0.2">
      <c r="A17" s="20" t="s">
        <v>73</v>
      </c>
      <c r="B17" s="20">
        <v>1</v>
      </c>
      <c r="C17" s="21">
        <v>2</v>
      </c>
      <c r="D17" s="21">
        <f t="shared" si="4"/>
        <v>1</v>
      </c>
      <c r="E17" s="20">
        <v>2</v>
      </c>
      <c r="F17" s="20">
        <v>2</v>
      </c>
      <c r="G17" s="20">
        <f t="shared" si="5"/>
        <v>8</v>
      </c>
      <c r="H17" s="3">
        <v>1.333</v>
      </c>
      <c r="I17" s="20">
        <f t="shared" si="6"/>
        <v>10.664</v>
      </c>
    </row>
    <row r="18" spans="1:9" ht="25.5" x14ac:dyDescent="0.2">
      <c r="A18" s="20" t="s">
        <v>74</v>
      </c>
      <c r="B18" s="20">
        <v>6</v>
      </c>
      <c r="C18" s="21">
        <v>12</v>
      </c>
      <c r="D18" s="21">
        <f t="shared" si="4"/>
        <v>6</v>
      </c>
      <c r="E18" s="20">
        <v>2</v>
      </c>
      <c r="F18" s="20">
        <v>1</v>
      </c>
      <c r="G18" s="20">
        <f t="shared" si="5"/>
        <v>27</v>
      </c>
      <c r="H18" s="3">
        <v>1.333</v>
      </c>
      <c r="I18" s="20">
        <f t="shared" si="6"/>
        <v>35.991</v>
      </c>
    </row>
    <row r="19" spans="1:9" ht="12.75" customHeight="1" x14ac:dyDescent="0.2">
      <c r="A19" s="20"/>
      <c r="B19" s="20"/>
      <c r="C19" s="21">
        <f t="shared" si="3"/>
        <v>0</v>
      </c>
      <c r="D19" s="21">
        <f t="shared" si="4"/>
        <v>0</v>
      </c>
      <c r="E19" s="20"/>
      <c r="F19" s="20"/>
      <c r="G19" s="20">
        <f t="shared" si="5"/>
        <v>0</v>
      </c>
      <c r="H19" s="3"/>
      <c r="I19" s="20">
        <f t="shared" si="6"/>
        <v>0</v>
      </c>
    </row>
    <row r="20" spans="1:9" ht="12.75" customHeight="1" x14ac:dyDescent="0.2">
      <c r="A20" s="20"/>
      <c r="B20" s="20"/>
      <c r="C20" s="21">
        <f t="shared" si="3"/>
        <v>0</v>
      </c>
      <c r="D20" s="21">
        <f t="shared" si="4"/>
        <v>0</v>
      </c>
      <c r="E20" s="20"/>
      <c r="F20" s="20"/>
      <c r="G20" s="20">
        <f t="shared" si="5"/>
        <v>0</v>
      </c>
      <c r="H20" s="20">
        <v>0</v>
      </c>
      <c r="I20" s="20">
        <f t="shared" si="6"/>
        <v>0</v>
      </c>
    </row>
    <row r="21" spans="1:9" ht="12.75" customHeight="1" x14ac:dyDescent="0.2">
      <c r="A21" s="20"/>
      <c r="B21" s="20"/>
      <c r="C21" s="21">
        <f t="shared" si="3"/>
        <v>0</v>
      </c>
      <c r="D21" s="21">
        <f t="shared" si="4"/>
        <v>0</v>
      </c>
      <c r="E21" s="20"/>
      <c r="F21" s="20"/>
      <c r="G21" s="20">
        <f t="shared" si="5"/>
        <v>0</v>
      </c>
      <c r="H21" s="20">
        <v>0</v>
      </c>
      <c r="I21" s="20">
        <f t="shared" si="6"/>
        <v>0</v>
      </c>
    </row>
    <row r="22" spans="1:9" ht="12.75" customHeight="1" x14ac:dyDescent="0.2">
      <c r="A22" s="20"/>
      <c r="B22" s="20"/>
      <c r="C22" s="21">
        <f t="shared" si="3"/>
        <v>0</v>
      </c>
      <c r="D22" s="21">
        <f t="shared" si="4"/>
        <v>0</v>
      </c>
      <c r="E22" s="20"/>
      <c r="F22" s="20"/>
      <c r="G22" s="20">
        <f t="shared" si="5"/>
        <v>0</v>
      </c>
      <c r="H22" s="20">
        <v>0</v>
      </c>
      <c r="I22" s="20">
        <f t="shared" si="6"/>
        <v>0</v>
      </c>
    </row>
    <row r="23" spans="1:9" x14ac:dyDescent="0.2">
      <c r="A23" s="20"/>
      <c r="B23" s="20"/>
      <c r="C23" s="21">
        <f t="shared" si="3"/>
        <v>0</v>
      </c>
      <c r="D23" s="21">
        <f t="shared" si="4"/>
        <v>0</v>
      </c>
      <c r="E23" s="20"/>
      <c r="F23" s="20"/>
      <c r="G23" s="20">
        <f t="shared" si="5"/>
        <v>0</v>
      </c>
      <c r="H23" s="20">
        <v>0</v>
      </c>
      <c r="I23" s="20">
        <f t="shared" si="6"/>
        <v>0</v>
      </c>
    </row>
    <row r="24" spans="1:9" x14ac:dyDescent="0.2">
      <c r="A24" s="20"/>
      <c r="B24" s="20"/>
      <c r="C24" s="21">
        <f t="shared" si="3"/>
        <v>0</v>
      </c>
      <c r="D24" s="21">
        <f t="shared" si="4"/>
        <v>0</v>
      </c>
      <c r="E24" s="20"/>
      <c r="F24" s="20"/>
      <c r="G24" s="20">
        <f t="shared" si="5"/>
        <v>0</v>
      </c>
      <c r="H24" s="20">
        <v>0</v>
      </c>
      <c r="I24" s="20">
        <f t="shared" si="6"/>
        <v>0</v>
      </c>
    </row>
    <row r="25" spans="1:9" x14ac:dyDescent="0.2">
      <c r="A25" s="20"/>
      <c r="B25" s="20"/>
      <c r="C25" s="21">
        <f t="shared" si="3"/>
        <v>0</v>
      </c>
      <c r="D25" s="21">
        <f t="shared" si="4"/>
        <v>0</v>
      </c>
      <c r="E25" s="20"/>
      <c r="F25" s="20"/>
      <c r="G25" s="20">
        <f t="shared" si="5"/>
        <v>0</v>
      </c>
      <c r="H25" s="20">
        <v>0</v>
      </c>
      <c r="I25" s="20">
        <f t="shared" si="6"/>
        <v>0</v>
      </c>
    </row>
    <row r="26" spans="1:9" x14ac:dyDescent="0.2">
      <c r="A26" s="20"/>
      <c r="B26" s="20"/>
      <c r="C26" s="21">
        <f t="shared" si="3"/>
        <v>0</v>
      </c>
      <c r="D26" s="21">
        <f t="shared" si="4"/>
        <v>0</v>
      </c>
      <c r="E26" s="20"/>
      <c r="F26" s="20"/>
      <c r="G26" s="20">
        <f t="shared" si="5"/>
        <v>0</v>
      </c>
      <c r="H26" s="20">
        <v>0</v>
      </c>
      <c r="I26" s="20">
        <f t="shared" si="6"/>
        <v>0</v>
      </c>
    </row>
    <row r="27" spans="1:9" x14ac:dyDescent="0.2">
      <c r="A27" s="20"/>
      <c r="B27" s="20"/>
      <c r="C27" s="21">
        <f t="shared" si="3"/>
        <v>0</v>
      </c>
      <c r="D27" s="21">
        <f t="shared" si="4"/>
        <v>0</v>
      </c>
      <c r="E27" s="20"/>
      <c r="F27" s="20"/>
      <c r="G27" s="20">
        <f t="shared" si="5"/>
        <v>0</v>
      </c>
      <c r="H27" s="20">
        <v>0</v>
      </c>
      <c r="I27" s="20">
        <f t="shared" si="6"/>
        <v>0</v>
      </c>
    </row>
    <row r="28" spans="1:9" x14ac:dyDescent="0.2">
      <c r="A28" s="20"/>
      <c r="B28" s="20"/>
      <c r="C28" s="21">
        <f t="shared" si="3"/>
        <v>0</v>
      </c>
      <c r="D28" s="21">
        <f t="shared" si="4"/>
        <v>0</v>
      </c>
      <c r="E28" s="20"/>
      <c r="F28" s="20"/>
      <c r="G28" s="20">
        <f t="shared" si="5"/>
        <v>0</v>
      </c>
      <c r="H28" s="20">
        <v>0</v>
      </c>
      <c r="I28" s="20">
        <f t="shared" si="6"/>
        <v>0</v>
      </c>
    </row>
    <row r="30" spans="1:9" ht="18" x14ac:dyDescent="0.25">
      <c r="B30" s="28"/>
      <c r="C30" s="28"/>
      <c r="D30" s="28"/>
      <c r="E30" s="28"/>
      <c r="F30" s="28"/>
      <c r="H30" s="12" t="s">
        <v>29</v>
      </c>
      <c r="I30" s="13">
        <f>SUM(I2:I28)</f>
        <v>141.089</v>
      </c>
    </row>
    <row r="31" spans="1:9" x14ac:dyDescent="0.2">
      <c r="C31" s="11"/>
      <c r="D31" s="11"/>
      <c r="E31" s="25"/>
      <c r="H31" s="14" t="s">
        <v>30</v>
      </c>
      <c r="I31" s="15">
        <f>I30/8</f>
        <v>17.636125</v>
      </c>
    </row>
    <row r="32" spans="1:9" ht="38.25" x14ac:dyDescent="0.2">
      <c r="B32" s="16"/>
      <c r="E32" s="25"/>
      <c r="H32" s="14" t="s">
        <v>33</v>
      </c>
      <c r="I32" s="15">
        <f>I30/'Calculo Costo Hora'!E2</f>
        <v>3.5272250000000001</v>
      </c>
    </row>
    <row r="33" spans="2:9" ht="25.5" x14ac:dyDescent="0.2">
      <c r="B33" s="16"/>
      <c r="E33" s="2"/>
      <c r="H33" s="14" t="s">
        <v>35</v>
      </c>
      <c r="I33" s="15">
        <f>I32*'Calculo Costo Hora'!F12</f>
        <v>2857052.2500000005</v>
      </c>
    </row>
    <row r="34" spans="2:9" x14ac:dyDescent="0.2">
      <c r="B34" s="16"/>
      <c r="E34" s="2"/>
    </row>
    <row r="35" spans="2:9" x14ac:dyDescent="0.2">
      <c r="B35" s="16"/>
      <c r="E35" s="2"/>
    </row>
    <row r="36" spans="2:9" x14ac:dyDescent="0.2">
      <c r="B36" s="16"/>
      <c r="E36" s="2"/>
    </row>
    <row r="37" spans="2:9" x14ac:dyDescent="0.2">
      <c r="B37" s="16"/>
      <c r="E37" s="2"/>
    </row>
    <row r="38" spans="2:9" x14ac:dyDescent="0.2">
      <c r="B38" s="16"/>
      <c r="E38" s="2"/>
    </row>
    <row r="39" spans="2:9" x14ac:dyDescent="0.2">
      <c r="C39" s="5"/>
      <c r="D39" s="5"/>
    </row>
  </sheetData>
  <mergeCells count="1">
    <mergeCell ref="B30:F30"/>
  </mergeCells>
  <pageMargins left="0.7" right="0.7" top="0.75" bottom="0.75" header="0.51180555555555496" footer="0.51180555555555496"/>
  <pageSetup firstPageNumber="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
  <sheetViews>
    <sheetView windowProtection="1" zoomScaleNormal="100" workbookViewId="0">
      <pane ySplit="1" topLeftCell="A2" activePane="bottomLeft" state="frozen"/>
      <selection pane="bottomLeft" activeCell="A2" sqref="A2"/>
    </sheetView>
  </sheetViews>
  <sheetFormatPr baseColWidth="10" defaultColWidth="9.140625" defaultRowHeight="12.75" x14ac:dyDescent="0.2"/>
  <cols>
    <col min="1" max="1" width="16.85546875"/>
    <col min="2" max="2" width="29.28515625"/>
    <col min="3" max="3" width="16.85546875"/>
    <col min="4" max="4" width="21.140625"/>
    <col min="5" max="1025" width="16.85546875"/>
  </cols>
  <sheetData>
    <row r="1" spans="1:8" ht="12.75" customHeight="1" x14ac:dyDescent="0.2">
      <c r="B1" s="18" t="s">
        <v>41</v>
      </c>
      <c r="C1" s="18" t="s">
        <v>42</v>
      </c>
      <c r="D1" s="18" t="s">
        <v>43</v>
      </c>
      <c r="E1" s="18" t="s">
        <v>44</v>
      </c>
      <c r="F1" s="18" t="s">
        <v>45</v>
      </c>
    </row>
    <row r="2" spans="1:8" ht="12.75" customHeight="1" x14ac:dyDescent="0.2">
      <c r="B2" t="s">
        <v>46</v>
      </c>
      <c r="C2">
        <v>800000</v>
      </c>
      <c r="D2">
        <v>1</v>
      </c>
      <c r="E2">
        <v>40</v>
      </c>
      <c r="F2">
        <f>((C2*D2)*E2)/168</f>
        <v>190476.19047619047</v>
      </c>
    </row>
    <row r="3" spans="1:8" ht="12.75" customHeight="1" x14ac:dyDescent="0.2">
      <c r="B3" t="s">
        <v>46</v>
      </c>
      <c r="C3">
        <v>800000</v>
      </c>
      <c r="D3">
        <v>1</v>
      </c>
      <c r="E3">
        <v>40</v>
      </c>
      <c r="F3">
        <f>((C3*D3)*E3)/168</f>
        <v>190476.19047619047</v>
      </c>
    </row>
    <row r="4" spans="1:8" ht="12.75" customHeight="1" x14ac:dyDescent="0.2">
      <c r="B4" t="s">
        <v>47</v>
      </c>
      <c r="C4">
        <v>700000</v>
      </c>
      <c r="D4">
        <v>0.4</v>
      </c>
      <c r="E4">
        <v>40</v>
      </c>
      <c r="F4">
        <f>((C4*D4)*E4)/168</f>
        <v>66666.666666666672</v>
      </c>
    </row>
    <row r="5" spans="1:8" ht="12.75" customHeight="1" x14ac:dyDescent="0.2">
      <c r="B5" t="s">
        <v>48</v>
      </c>
      <c r="C5">
        <v>1000000</v>
      </c>
      <c r="D5">
        <v>0.5</v>
      </c>
      <c r="E5">
        <v>40</v>
      </c>
      <c r="F5">
        <f>((C5*D5)*E5)/168</f>
        <v>119047.61904761905</v>
      </c>
    </row>
    <row r="6" spans="1:8" ht="12.75" customHeight="1" x14ac:dyDescent="0.2">
      <c r="B6" t="s">
        <v>49</v>
      </c>
      <c r="C6">
        <v>700000</v>
      </c>
      <c r="D6">
        <v>0.2</v>
      </c>
      <c r="E6">
        <v>40</v>
      </c>
      <c r="F6">
        <f>((C6*D6)*E6)/168</f>
        <v>33333.333333333336</v>
      </c>
    </row>
    <row r="7" spans="1:8" ht="12.75" customHeight="1" x14ac:dyDescent="0.2">
      <c r="E7" s="11"/>
      <c r="F7" s="11"/>
      <c r="G7" s="11"/>
    </row>
    <row r="8" spans="1:8" ht="12.75" customHeight="1" x14ac:dyDescent="0.2">
      <c r="D8" s="16"/>
      <c r="E8" s="3" t="s">
        <v>50</v>
      </c>
      <c r="F8" s="3">
        <f>SUM(F2:F6)</f>
        <v>600000.00000000012</v>
      </c>
      <c r="G8" s="3"/>
      <c r="H8" s="2"/>
    </row>
    <row r="9" spans="1:8" ht="12.75" customHeight="1" x14ac:dyDescent="0.2">
      <c r="D9" s="16"/>
      <c r="E9" s="3" t="s">
        <v>51</v>
      </c>
      <c r="F9" s="3">
        <f>F8*G9</f>
        <v>60000.000000000015</v>
      </c>
      <c r="G9" s="3">
        <v>0.1</v>
      </c>
      <c r="H9" s="2"/>
    </row>
    <row r="10" spans="1:8" ht="12.75" customHeight="1" x14ac:dyDescent="0.2">
      <c r="D10" s="16"/>
      <c r="E10" s="3" t="s">
        <v>52</v>
      </c>
      <c r="F10" s="3">
        <f>F8*G10</f>
        <v>90000.000000000015</v>
      </c>
      <c r="G10" s="3">
        <v>0.15</v>
      </c>
      <c r="H10" s="2"/>
    </row>
    <row r="11" spans="1:8" ht="12.75" customHeight="1" x14ac:dyDescent="0.2">
      <c r="A11" t="s">
        <v>53</v>
      </c>
      <c r="B11" t="s">
        <v>54</v>
      </c>
      <c r="D11" s="16"/>
      <c r="E11" s="3" t="s">
        <v>55</v>
      </c>
      <c r="F11" s="3">
        <f>F8*G11</f>
        <v>60000.000000000015</v>
      </c>
      <c r="G11" s="3">
        <v>0.1</v>
      </c>
      <c r="H11" s="2"/>
    </row>
    <row r="12" spans="1:8" ht="12.75" customHeight="1" x14ac:dyDescent="0.2">
      <c r="D12" s="16"/>
      <c r="E12" s="17" t="s">
        <v>50</v>
      </c>
      <c r="F12" s="17">
        <f>SUM(F8:F11)</f>
        <v>810000.00000000012</v>
      </c>
      <c r="G12" s="3"/>
      <c r="H12" s="2"/>
    </row>
    <row r="13" spans="1:8" ht="12.75" customHeight="1" x14ac:dyDescent="0.2">
      <c r="E13" s="19" t="s">
        <v>56</v>
      </c>
      <c r="F13" s="19">
        <f>F12/E2</f>
        <v>20250.000000000004</v>
      </c>
      <c r="G13" s="5"/>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28</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Instructivos</vt:lpstr>
      <vt:lpstr>Pantalla de Ingreso</vt:lpstr>
      <vt:lpstr>Calculo Costo Hora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dc:creator>
  <cp:lastModifiedBy>Amun.BMR.01@live.com</cp:lastModifiedBy>
  <cp:revision>6</cp:revision>
  <dcterms:created xsi:type="dcterms:W3CDTF">2016-03-21T11:53:17Z</dcterms:created>
  <dcterms:modified xsi:type="dcterms:W3CDTF">2016-04-25T03:57:20Z</dcterms:modified>
  <dc:language>es-CL</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