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FinMath\"/>
    </mc:Choice>
  </mc:AlternateContent>
  <xr:revisionPtr revIDLastSave="0" documentId="13_ncr:1_{8B5D354C-3180-4FC7-B48D-58CE8EC72FAD}" xr6:coauthVersionLast="47" xr6:coauthVersionMax="47" xr10:uidLastSave="{00000000-0000-0000-0000-000000000000}"/>
  <bookViews>
    <workbookView xWindow="570" yWindow="570" windowWidth="29040" windowHeight="15840" xr2:uid="{FF1C4C9C-4815-4DF7-946A-F76380A063AF}"/>
  </bookViews>
  <sheets>
    <sheet name="Лист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3" l="1"/>
  <c r="B74" i="3"/>
  <c r="B71" i="3"/>
  <c r="E70" i="3"/>
  <c r="B72" i="3"/>
  <c r="B69" i="3"/>
  <c r="B68" i="3"/>
  <c r="E63" i="3" s="1"/>
  <c r="J54" i="3"/>
  <c r="K51" i="3"/>
  <c r="K52" i="3"/>
  <c r="H52" i="3"/>
  <c r="E52" i="3"/>
  <c r="E53" i="3" s="1"/>
  <c r="B53" i="3"/>
  <c r="C46" i="3"/>
  <c r="B46" i="3"/>
  <c r="B45" i="3"/>
  <c r="B36" i="3"/>
  <c r="B25" i="3"/>
  <c r="B23" i="3"/>
  <c r="C55" i="3" l="1"/>
  <c r="B12" i="3"/>
</calcChain>
</file>

<file path=xl/sharedStrings.xml><?xml version="1.0" encoding="utf-8"?>
<sst xmlns="http://schemas.openxmlformats.org/spreadsheetml/2006/main" count="60" uniqueCount="15">
  <si>
    <t>tk</t>
  </si>
  <si>
    <t>t=</t>
  </si>
  <si>
    <t>i=</t>
  </si>
  <si>
    <t>pk</t>
  </si>
  <si>
    <t>R=</t>
  </si>
  <si>
    <t>n=</t>
  </si>
  <si>
    <t>A=</t>
  </si>
  <si>
    <t>p=</t>
  </si>
  <si>
    <t>S=</t>
  </si>
  <si>
    <t>m=</t>
  </si>
  <si>
    <t>Вычислите средний срок финансового потока  
CF=(0;200),(1;250),(2;130),(3;420).</t>
  </si>
  <si>
    <t>Вычислите наименьшее число лет ренты постнумерандо с годовым платежом  25000 руб., при котором её наращенная величина превзойдёт величину 900000 руб. при процентной ставке 8%.</t>
  </si>
  <si>
    <t>Вычислите размер вклада A, который обеспечивает ежегодное (в конце года) получение денежной суммы в размере 8500 y.e. в течение 14 лет при процентной ставке  i=11%.</t>
  </si>
  <si>
    <t xml:space="preserve">Фонд создаётся в течение 11 лет. Средства поступают в фонд в конце года равными суммами. На собранные средства в конце года начисляется 9% годовых. На сколько процентов возрастёт наращенная сумма фонда при переходе к взносам в конце каждого квартала? </t>
  </si>
  <si>
    <t>Замените ренту с параметрами R1=10000; n1=4; i1=11%;  рентой с параметрами  R2=8900; i2=12%   Чему равен срок заменяющей ренты?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</si>
</sst>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₽&quot;_-;\-* #,##0.00\ &quot;₽&quot;_-;_-* &quot;-&quot;??\ &quot;₽&quot;_-;_-@_-"/>
    <numFmt numFmtId="171" formatCode="0.0000"/>
    <numFmt numFmtId="175" formatCode="0.00000000"/>
    <numFmt numFmtId="178" formatCode="_-* #,##0.0000\ &quot;₽&quot;_-;\-* #,##0.0000\ &quot;₽&quot;_-;_-* &quot;-&quot;??\ &quot;₽&quot;_-;_-@_-"/>
    <numFmt numFmtId="179" formatCode="0.0000%"/>
    <numFmt numFmtId="182" formatCode="0.00000%"/>
    <numFmt numFmtId="184" formatCode="_-* #,##0.00000\ &quot;₽&quot;_-;\-* #,##0.000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171" fontId="0" fillId="0" borderId="0" xfId="0" applyNumberFormat="1"/>
    <xf numFmtId="175" fontId="0" fillId="0" borderId="0" xfId="0" applyNumberFormat="1"/>
    <xf numFmtId="44" fontId="0" fillId="0" borderId="0" xfId="2" applyFont="1"/>
    <xf numFmtId="44" fontId="0" fillId="2" borderId="0" xfId="2" applyFont="1" applyFill="1"/>
    <xf numFmtId="44" fontId="0" fillId="0" borderId="0" xfId="0" applyNumberFormat="1"/>
    <xf numFmtId="178" fontId="0" fillId="0" borderId="0" xfId="2" applyNumberFormat="1" applyFont="1"/>
    <xf numFmtId="179" fontId="0" fillId="0" borderId="0" xfId="0" applyNumberFormat="1"/>
    <xf numFmtId="182" fontId="0" fillId="0" borderId="0" xfId="1" applyNumberFormat="1" applyFont="1"/>
    <xf numFmtId="0" fontId="0" fillId="2" borderId="0" xfId="0" applyFill="1"/>
    <xf numFmtId="171" fontId="0" fillId="0" borderId="0" xfId="2" applyNumberFormat="1" applyFont="1"/>
    <xf numFmtId="2" fontId="0" fillId="0" borderId="0" xfId="0" applyNumberFormat="1"/>
    <xf numFmtId="184" fontId="0" fillId="0" borderId="0" xfId="0" applyNumberFormat="1"/>
  </cellXfs>
  <cellStyles count="3">
    <cellStyle name="Денежный" xfId="2" builtinId="4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6412-39D1-4E43-8C4F-799C858B248D}">
  <dimension ref="A1:K74"/>
  <sheetViews>
    <sheetView tabSelected="1" workbookViewId="0">
      <selection activeCell="D53" sqref="D53"/>
    </sheetView>
  </sheetViews>
  <sheetFormatPr defaultRowHeight="15" x14ac:dyDescent="0.25"/>
  <cols>
    <col min="2" max="2" width="15.7109375" bestFit="1" customWidth="1"/>
    <col min="5" max="5" width="15.140625" bestFit="1" customWidth="1"/>
    <col min="8" max="8" width="14.5703125" bestFit="1" customWidth="1"/>
    <col min="10" max="10" width="11.5703125" bestFit="1" customWidth="1"/>
    <col min="11" max="11" width="14.5703125" bestFit="1" customWidth="1"/>
  </cols>
  <sheetData>
    <row r="1" spans="1:6" x14ac:dyDescent="0.25">
      <c r="A1" s="2" t="s">
        <v>10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6" spans="1:6" x14ac:dyDescent="0.25">
      <c r="A6" t="s">
        <v>0</v>
      </c>
      <c r="B6" t="s">
        <v>3</v>
      </c>
    </row>
    <row r="7" spans="1:6" x14ac:dyDescent="0.25">
      <c r="A7">
        <v>0</v>
      </c>
      <c r="B7">
        <v>200</v>
      </c>
    </row>
    <row r="8" spans="1:6" x14ac:dyDescent="0.25">
      <c r="A8">
        <v>1</v>
      </c>
      <c r="B8">
        <v>250</v>
      </c>
    </row>
    <row r="9" spans="1:6" x14ac:dyDescent="0.25">
      <c r="A9">
        <v>2</v>
      </c>
      <c r="B9">
        <v>130</v>
      </c>
    </row>
    <row r="10" spans="1:6" x14ac:dyDescent="0.25">
      <c r="A10">
        <v>3</v>
      </c>
      <c r="B10">
        <v>420</v>
      </c>
    </row>
    <row r="12" spans="1:6" x14ac:dyDescent="0.25">
      <c r="A12" t="s">
        <v>1</v>
      </c>
      <c r="B12" s="4">
        <f>SUMPRODUCT(A7:A10,B7:B10)/SUM(B7:B10)</f>
        <v>1.77</v>
      </c>
    </row>
    <row r="14" spans="1:6" x14ac:dyDescent="0.25">
      <c r="A14" s="2" t="s">
        <v>11</v>
      </c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t="s">
        <v>5</v>
      </c>
      <c r="B18">
        <v>18</v>
      </c>
    </row>
    <row r="19" spans="1:6" x14ac:dyDescent="0.25">
      <c r="A19" t="s">
        <v>9</v>
      </c>
      <c r="B19">
        <v>1</v>
      </c>
    </row>
    <row r="20" spans="1:6" x14ac:dyDescent="0.25">
      <c r="A20" t="s">
        <v>7</v>
      </c>
      <c r="B20">
        <v>1</v>
      </c>
    </row>
    <row r="21" spans="1:6" x14ac:dyDescent="0.25">
      <c r="A21" t="s">
        <v>2</v>
      </c>
      <c r="B21" s="1">
        <v>0.08</v>
      </c>
    </row>
    <row r="22" spans="1:6" x14ac:dyDescent="0.25">
      <c r="A22" t="s">
        <v>4</v>
      </c>
      <c r="B22" s="5">
        <v>25000</v>
      </c>
    </row>
    <row r="23" spans="1:6" x14ac:dyDescent="0.25">
      <c r="A23" t="s">
        <v>8</v>
      </c>
      <c r="B23" s="6">
        <f>B22*(((1+B21/B19)^(B19*B18)-1)/(B20*((1+B21/B19)^(B19/B20)-1)))</f>
        <v>936256.09349529084</v>
      </c>
    </row>
    <row r="25" spans="1:6" x14ac:dyDescent="0.25">
      <c r="A25" t="s">
        <v>5</v>
      </c>
      <c r="B25" s="7">
        <f>LN(900000/B22*B21+1)/LN(1+B21)</f>
        <v>17.617162315111955</v>
      </c>
    </row>
    <row r="27" spans="1:6" x14ac:dyDescent="0.25">
      <c r="A27" s="2" t="s">
        <v>12</v>
      </c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t="s">
        <v>5</v>
      </c>
      <c r="B31">
        <v>14</v>
      </c>
    </row>
    <row r="32" spans="1:6" x14ac:dyDescent="0.25">
      <c r="A32" t="s">
        <v>9</v>
      </c>
      <c r="B32">
        <v>1</v>
      </c>
    </row>
    <row r="33" spans="1:11" x14ac:dyDescent="0.25">
      <c r="A33" t="s">
        <v>7</v>
      </c>
      <c r="B33">
        <v>1</v>
      </c>
    </row>
    <row r="34" spans="1:11" x14ac:dyDescent="0.25">
      <c r="A34" t="s">
        <v>2</v>
      </c>
      <c r="B34" s="1">
        <v>0.11</v>
      </c>
    </row>
    <row r="35" spans="1:11" x14ac:dyDescent="0.25">
      <c r="A35" t="s">
        <v>4</v>
      </c>
      <c r="B35" s="5">
        <v>8500</v>
      </c>
    </row>
    <row r="36" spans="1:11" x14ac:dyDescent="0.25">
      <c r="A36" t="s">
        <v>6</v>
      </c>
      <c r="B36" s="8">
        <f>B35*((1-(1+B34/B32)^-(B32*B31))/((1+B34/B32)^(B32/B33)-1))</f>
        <v>59345.85444867488</v>
      </c>
    </row>
    <row r="38" spans="1:11" x14ac:dyDescent="0.25">
      <c r="A38" s="2" t="s">
        <v>13</v>
      </c>
      <c r="B38" s="2"/>
      <c r="C38" s="2"/>
      <c r="D38" s="2"/>
      <c r="E38" s="2"/>
      <c r="F38" s="2"/>
    </row>
    <row r="39" spans="1:11" x14ac:dyDescent="0.25">
      <c r="A39" s="2"/>
      <c r="B39" s="2"/>
      <c r="C39" s="2"/>
      <c r="D39" s="2"/>
      <c r="E39" s="2"/>
      <c r="F39" s="2"/>
    </row>
    <row r="40" spans="1:11" x14ac:dyDescent="0.25">
      <c r="A40" s="2"/>
      <c r="B40" s="2"/>
      <c r="C40" s="2"/>
      <c r="D40" s="2"/>
      <c r="E40" s="2"/>
      <c r="F40" s="2"/>
    </row>
    <row r="41" spans="1:11" x14ac:dyDescent="0.25">
      <c r="A41" s="2"/>
      <c r="B41" s="2"/>
      <c r="C41" s="2"/>
      <c r="D41" s="2"/>
      <c r="E41" s="2"/>
      <c r="F41" s="2"/>
    </row>
    <row r="42" spans="1:11" x14ac:dyDescent="0.25">
      <c r="A42" s="2"/>
      <c r="B42" s="2"/>
      <c r="C42" s="2"/>
      <c r="D42" s="2"/>
      <c r="E42" s="2"/>
      <c r="F42" s="2"/>
    </row>
    <row r="43" spans="1:11" x14ac:dyDescent="0.25">
      <c r="A43" s="2"/>
      <c r="B43" s="2"/>
      <c r="C43" s="2"/>
      <c r="D43" s="2"/>
      <c r="E43" s="2"/>
      <c r="F43" s="2"/>
    </row>
    <row r="45" spans="1:11" x14ac:dyDescent="0.25">
      <c r="B45">
        <f>4*((1+9%)^(1/4)-1)/9%</f>
        <v>0.96791914953960523</v>
      </c>
    </row>
    <row r="46" spans="1:11" x14ac:dyDescent="0.25">
      <c r="B46">
        <f>1/B45</f>
        <v>1.0331441427475159</v>
      </c>
      <c r="C46" s="9">
        <f>B46-1</f>
        <v>3.314414274751587E-2</v>
      </c>
    </row>
    <row r="47" spans="1:11" x14ac:dyDescent="0.25">
      <c r="G47" t="s">
        <v>5</v>
      </c>
      <c r="H47">
        <v>11</v>
      </c>
      <c r="J47" t="s">
        <v>5</v>
      </c>
      <c r="K47">
        <v>11</v>
      </c>
    </row>
    <row r="48" spans="1:11" x14ac:dyDescent="0.25">
      <c r="A48" t="s">
        <v>5</v>
      </c>
      <c r="B48">
        <v>11</v>
      </c>
      <c r="D48" t="s">
        <v>5</v>
      </c>
      <c r="E48">
        <v>11</v>
      </c>
      <c r="G48" t="s">
        <v>9</v>
      </c>
      <c r="H48">
        <v>1</v>
      </c>
      <c r="J48" t="s">
        <v>9</v>
      </c>
      <c r="K48">
        <v>1</v>
      </c>
    </row>
    <row r="49" spans="1:11" x14ac:dyDescent="0.25">
      <c r="A49" t="s">
        <v>9</v>
      </c>
      <c r="B49">
        <v>1</v>
      </c>
      <c r="D49" t="s">
        <v>9</v>
      </c>
      <c r="E49">
        <v>1</v>
      </c>
      <c r="G49" t="s">
        <v>7</v>
      </c>
      <c r="H49">
        <v>1</v>
      </c>
      <c r="J49" t="s">
        <v>7</v>
      </c>
      <c r="K49">
        <v>4</v>
      </c>
    </row>
    <row r="50" spans="1:11" x14ac:dyDescent="0.25">
      <c r="A50" t="s">
        <v>7</v>
      </c>
      <c r="B50">
        <v>1</v>
      </c>
      <c r="D50" t="s">
        <v>7</v>
      </c>
      <c r="E50">
        <v>4</v>
      </c>
      <c r="G50" t="s">
        <v>2</v>
      </c>
      <c r="H50" s="1">
        <v>0.09</v>
      </c>
      <c r="J50" t="s">
        <v>2</v>
      </c>
      <c r="K50" s="1">
        <v>0.09</v>
      </c>
    </row>
    <row r="51" spans="1:11" x14ac:dyDescent="0.25">
      <c r="A51" t="s">
        <v>2</v>
      </c>
      <c r="B51" s="1">
        <v>0.09</v>
      </c>
      <c r="D51" t="s">
        <v>2</v>
      </c>
      <c r="E51" s="1">
        <v>0.09</v>
      </c>
      <c r="G51" t="s">
        <v>4</v>
      </c>
      <c r="H51" s="5">
        <v>500000</v>
      </c>
      <c r="J51" t="s">
        <v>4</v>
      </c>
      <c r="K51" s="5">
        <f>H51</f>
        <v>500000</v>
      </c>
    </row>
    <row r="52" spans="1:11" x14ac:dyDescent="0.25">
      <c r="A52" t="s">
        <v>4</v>
      </c>
      <c r="B52" s="5">
        <v>6</v>
      </c>
      <c r="D52" t="s">
        <v>4</v>
      </c>
      <c r="E52" s="5">
        <f>B52/E50</f>
        <v>1.5</v>
      </c>
      <c r="G52" t="s">
        <v>8</v>
      </c>
      <c r="H52" s="6">
        <f>H51*(((1+H50/H48)^(H48*H47)-1)/(H49*((1+H50/H48)^(H48/H49)-1)))</f>
        <v>8780146.6961411554</v>
      </c>
      <c r="J52" t="s">
        <v>8</v>
      </c>
      <c r="K52" s="6">
        <f>K51*(((1+K50/K48)^(K48*K47)-1)/(K49*((1+K50/K48)^(K48/K49)-1)))</f>
        <v>9071157.1315821949</v>
      </c>
    </row>
    <row r="53" spans="1:11" x14ac:dyDescent="0.25">
      <c r="A53" t="s">
        <v>6</v>
      </c>
      <c r="B53" s="8">
        <f>B52*((1-(1+B51/B49)^-(B49*B48))/((1+B51/B49)^(B49/B50)-1))</f>
        <v>40.831143309132145</v>
      </c>
      <c r="D53" t="s">
        <v>6</v>
      </c>
      <c r="E53" s="8">
        <f>E52*((1-(1+E51/E49)^-(E49*E48))/((1+E51/E49)^(E49/E50)-1))</f>
        <v>42.18445655151433</v>
      </c>
    </row>
    <row r="54" spans="1:11" x14ac:dyDescent="0.25">
      <c r="J54" s="10">
        <f>K52/H52-1</f>
        <v>3.3144142747516758E-2</v>
      </c>
    </row>
    <row r="55" spans="1:11" x14ac:dyDescent="0.25">
      <c r="C55" s="9">
        <f>E53/B53-1</f>
        <v>3.3144142747516758E-2</v>
      </c>
    </row>
    <row r="57" spans="1:11" x14ac:dyDescent="0.25">
      <c r="A57" s="2" t="s">
        <v>14</v>
      </c>
      <c r="B57" s="2"/>
      <c r="C57" s="2"/>
      <c r="D57" s="2"/>
      <c r="E57" s="2"/>
      <c r="F57" s="2"/>
    </row>
    <row r="58" spans="1:11" x14ac:dyDescent="0.25">
      <c r="A58" s="2"/>
      <c r="B58" s="2"/>
      <c r="C58" s="2"/>
      <c r="D58" s="2"/>
      <c r="E58" s="2"/>
      <c r="F58" s="2"/>
    </row>
    <row r="59" spans="1:11" x14ac:dyDescent="0.25">
      <c r="A59" s="2"/>
      <c r="B59" s="2"/>
      <c r="C59" s="2"/>
      <c r="D59" s="2"/>
      <c r="E59" s="2"/>
      <c r="F59" s="2"/>
    </row>
    <row r="60" spans="1:11" x14ac:dyDescent="0.25">
      <c r="A60" s="2"/>
      <c r="B60" s="2"/>
      <c r="C60" s="2"/>
      <c r="D60" s="2"/>
      <c r="E60" s="2"/>
      <c r="F60" s="2"/>
    </row>
    <row r="61" spans="1:11" x14ac:dyDescent="0.25">
      <c r="A61" s="2"/>
      <c r="B61" s="2"/>
      <c r="C61" s="2"/>
      <c r="D61" s="2"/>
      <c r="E61" s="2"/>
      <c r="F61" s="2"/>
    </row>
    <row r="63" spans="1:11" x14ac:dyDescent="0.25">
      <c r="A63" t="s">
        <v>5</v>
      </c>
      <c r="B63">
        <v>4</v>
      </c>
      <c r="D63" t="s">
        <v>6</v>
      </c>
      <c r="E63" s="7">
        <f>B68</f>
        <v>31024.456895909076</v>
      </c>
    </row>
    <row r="64" spans="1:11" x14ac:dyDescent="0.25">
      <c r="A64" t="s">
        <v>9</v>
      </c>
      <c r="B64">
        <v>1</v>
      </c>
      <c r="D64" t="s">
        <v>2</v>
      </c>
      <c r="E64" s="13">
        <v>0.12</v>
      </c>
    </row>
    <row r="65" spans="1:5" x14ac:dyDescent="0.25">
      <c r="A65" t="s">
        <v>7</v>
      </c>
      <c r="B65">
        <v>1</v>
      </c>
      <c r="D65" t="s">
        <v>7</v>
      </c>
      <c r="E65">
        <v>1</v>
      </c>
    </row>
    <row r="66" spans="1:5" x14ac:dyDescent="0.25">
      <c r="A66" t="s">
        <v>2</v>
      </c>
      <c r="B66" s="1">
        <v>0.11</v>
      </c>
      <c r="D66" t="s">
        <v>9</v>
      </c>
      <c r="E66">
        <v>1</v>
      </c>
    </row>
    <row r="67" spans="1:5" x14ac:dyDescent="0.25">
      <c r="A67" t="s">
        <v>4</v>
      </c>
      <c r="B67" s="5">
        <v>10000</v>
      </c>
    </row>
    <row r="68" spans="1:5" x14ac:dyDescent="0.25">
      <c r="A68" t="s">
        <v>6</v>
      </c>
      <c r="B68" s="12">
        <f>B67*(1-(1+B66)^-B63)/B66</f>
        <v>31024.456895909076</v>
      </c>
      <c r="D68" t="s">
        <v>4</v>
      </c>
      <c r="E68" s="11">
        <v>8900</v>
      </c>
    </row>
    <row r="69" spans="1:5" x14ac:dyDescent="0.25">
      <c r="A69" t="s">
        <v>6</v>
      </c>
      <c r="B69">
        <f>B67*(1-(1+B66)^-B63)/B66</f>
        <v>31024.456895909076</v>
      </c>
      <c r="D69" t="s">
        <v>5</v>
      </c>
      <c r="E69" s="13">
        <f>LN((1-E63/E68*E64)^(-1))/LN(1+E64)</f>
        <v>4.7808985745932189</v>
      </c>
    </row>
    <row r="70" spans="1:5" x14ac:dyDescent="0.25">
      <c r="E70" s="14">
        <f>LOG((1-E63/E68*E64)^(-1),1+E64)</f>
        <v>4.7808985745932189</v>
      </c>
    </row>
    <row r="71" spans="1:5" x14ac:dyDescent="0.25">
      <c r="A71" t="s">
        <v>8</v>
      </c>
      <c r="B71" s="7">
        <f>B67*((1+B66)^B63-1)/B66</f>
        <v>47097.310000000041</v>
      </c>
    </row>
    <row r="72" spans="1:5" x14ac:dyDescent="0.25">
      <c r="A72" t="s">
        <v>5</v>
      </c>
      <c r="B72" s="3">
        <f>LN(B71/E68*E64+1)/LN(1+E64)</f>
        <v>4.3383101143540959</v>
      </c>
    </row>
    <row r="74" spans="1:5" x14ac:dyDescent="0.25">
      <c r="B74">
        <f>LOG(B71*E64/E68+1,1+E64)</f>
        <v>4.338310114354095</v>
      </c>
    </row>
  </sheetData>
  <mergeCells count="5">
    <mergeCell ref="A1:F4"/>
    <mergeCell ref="A14:F17"/>
    <mergeCell ref="A27:F30"/>
    <mergeCell ref="A38:F43"/>
    <mergeCell ref="A57:F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Шамраева Виктория Викторовна</dc:creator>
  <cp:lastModifiedBy>Nikita</cp:lastModifiedBy>
  <dcterms:created xsi:type="dcterms:W3CDTF">2022-10-25T07:11:32Z</dcterms:created>
  <dcterms:modified xsi:type="dcterms:W3CDTF">2022-11-09T20:06:10Z</dcterms:modified>
</cp:coreProperties>
</file>