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"/>
    </mc:Choice>
  </mc:AlternateContent>
  <xr:revisionPtr revIDLastSave="0" documentId="8_{5B109B88-410A-43D6-9C4D-26FE286FA71B}" xr6:coauthVersionLast="40" xr6:coauthVersionMax="40" xr10:uidLastSave="{00000000-0000-0000-0000-000000000000}"/>
  <bookViews>
    <workbookView xWindow="0" yWindow="0" windowWidth="21570" windowHeight="7980" xr2:uid="{FCF2A958-E2C4-4343-9B21-28B30D08C765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3" i="2" l="1"/>
  <c r="V131" i="2"/>
  <c r="W135" i="2"/>
  <c r="Z128" i="2"/>
  <c r="T102" i="2"/>
  <c r="T103" i="2" s="1"/>
  <c r="U99" i="2"/>
  <c r="V86" i="2"/>
  <c r="X82" i="2"/>
  <c r="V83" i="2"/>
  <c r="U83" i="2"/>
  <c r="U82" i="2"/>
  <c r="T74" i="2"/>
  <c r="T58" i="2"/>
  <c r="T54" i="2"/>
  <c r="T28" i="2"/>
  <c r="T27" i="2"/>
  <c r="T9" i="2"/>
  <c r="U9" i="2"/>
  <c r="S9" i="2"/>
  <c r="S8" i="2"/>
  <c r="T7" i="2"/>
  <c r="U7" i="2"/>
  <c r="S7" i="2"/>
</calcChain>
</file>

<file path=xl/sharedStrings.xml><?xml version="1.0" encoding="utf-8"?>
<sst xmlns="http://schemas.openxmlformats.org/spreadsheetml/2006/main" count="40" uniqueCount="40">
  <si>
    <t>P(Hi/A)</t>
  </si>
  <si>
    <t>P(A/Hi)</t>
  </si>
  <si>
    <t>P(Hi)</t>
  </si>
  <si>
    <t>P(A)</t>
  </si>
  <si>
    <t>X</t>
  </si>
  <si>
    <t>P</t>
  </si>
  <si>
    <t xml:space="preserve">E(X) = </t>
  </si>
  <si>
    <t xml:space="preserve">P(x&gt;2) = </t>
  </si>
  <si>
    <t xml:space="preserve">C = </t>
  </si>
  <si>
    <t>EX =</t>
  </si>
  <si>
    <t>E(X-Y) =EX-EY</t>
  </si>
  <si>
    <t>EX=m</t>
  </si>
  <si>
    <t>DX=сигма в квадрате</t>
  </si>
  <si>
    <t>EX</t>
  </si>
  <si>
    <t>EY</t>
  </si>
  <si>
    <t>DX</t>
  </si>
  <si>
    <t>DY</t>
  </si>
  <si>
    <t>D(X-Y)= DX+DY-2*cov(X,Y)</t>
  </si>
  <si>
    <t xml:space="preserve">cov = </t>
  </si>
  <si>
    <t>D(X-Y) =</t>
  </si>
  <si>
    <t>EY=m</t>
  </si>
  <si>
    <t>DY=сигма в квадрате</t>
  </si>
  <si>
    <t>EZ=EX*EY</t>
  </si>
  <si>
    <t>DZ=EX*DY+(EY)^2*DX</t>
  </si>
  <si>
    <t>сигма = sqrt(DZ)</t>
  </si>
  <si>
    <t>EX=Л</t>
  </si>
  <si>
    <t>DX=Л</t>
  </si>
  <si>
    <t>C(15^4/4 - 0^4/4) = 1</t>
  </si>
  <si>
    <t>EX = C(15^5/5 - 0^5/5)</t>
  </si>
  <si>
    <t>Ф1</t>
  </si>
  <si>
    <t>Ф2</t>
  </si>
  <si>
    <t>m</t>
  </si>
  <si>
    <t>a</t>
  </si>
  <si>
    <t>b</t>
  </si>
  <si>
    <t>сигма</t>
  </si>
  <si>
    <t>по таблице</t>
  </si>
  <si>
    <t>внутри промежуткаФ1-Ф2</t>
  </si>
  <si>
    <t>вне промежутка = 1 - внутри промежутка</t>
  </si>
  <si>
    <t>p(X,Y) =</t>
  </si>
  <si>
    <t>cov(X,Y)= p(X,Y)*sqrt(DX*DXY)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</si>
</sst>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2354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0" fillId="3" borderId="0" xfId="0" applyFill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525139</xdr:colOff>
      <xdr:row>13</xdr:row>
      <xdr:rowOff>38398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3B1D293-524D-455E-A299-3BC517ADB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9059539" cy="213389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17</xdr:col>
      <xdr:colOff>20244</xdr:colOff>
      <xdr:row>46</xdr:row>
      <xdr:rowOff>67509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5277A42-578A-4950-BD69-D908DD68A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857500"/>
          <a:ext cx="8554644" cy="59730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16</xdr:col>
      <xdr:colOff>601010</xdr:colOff>
      <xdr:row>68</xdr:row>
      <xdr:rowOff>10058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1202CA7-E597-4D36-B690-6F296A48F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9144000"/>
          <a:ext cx="6697010" cy="3820058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70</xdr:row>
      <xdr:rowOff>142875</xdr:rowOff>
    </xdr:from>
    <xdr:to>
      <xdr:col>18</xdr:col>
      <xdr:colOff>191758</xdr:colOff>
      <xdr:row>78</xdr:row>
      <xdr:rowOff>38298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5070F72-9887-4154-8777-E83479CC8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2650" y="13477875"/>
          <a:ext cx="9011908" cy="141942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80</xdr:row>
      <xdr:rowOff>114300</xdr:rowOff>
    </xdr:from>
    <xdr:to>
      <xdr:col>17</xdr:col>
      <xdr:colOff>429827</xdr:colOff>
      <xdr:row>89</xdr:row>
      <xdr:rowOff>162171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673CE86-3BCE-474A-9B5B-E4B6D8B2C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1225" y="15354300"/>
          <a:ext cx="8611802" cy="1762371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91</xdr:row>
      <xdr:rowOff>95250</xdr:rowOff>
    </xdr:from>
    <xdr:to>
      <xdr:col>17</xdr:col>
      <xdr:colOff>448926</xdr:colOff>
      <xdr:row>114</xdr:row>
      <xdr:rowOff>133967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F38287A-18A6-487D-8BB5-94B5339DD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7850" y="17430750"/>
          <a:ext cx="8964276" cy="4420217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117</xdr:row>
      <xdr:rowOff>171450</xdr:rowOff>
    </xdr:from>
    <xdr:to>
      <xdr:col>18</xdr:col>
      <xdr:colOff>77434</xdr:colOff>
      <xdr:row>146</xdr:row>
      <xdr:rowOff>48379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A139E7F-1B57-405E-97E0-220B97110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09800" y="22459950"/>
          <a:ext cx="8840434" cy="540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56AE-FD99-4702-8B1C-00FC7A52E231}">
  <dimension ref="R4:Z135"/>
  <sheetViews>
    <sheetView tabSelected="1" topLeftCell="A109" workbookViewId="0">
      <selection activeCell="T119" sqref="T119"/>
    </sheetView>
  </sheetViews>
  <sheetFormatPr defaultRowHeight="15" x14ac:dyDescent="0.25"/>
  <cols>
    <col min="20" max="20" width="10.5703125" customWidth="1"/>
    <col min="23" max="23" width="12.140625" customWidth="1"/>
  </cols>
  <sheetData>
    <row r="4" spans="18:21" x14ac:dyDescent="0.25">
      <c r="S4">
        <v>1</v>
      </c>
      <c r="T4">
        <v>2</v>
      </c>
      <c r="U4">
        <v>3</v>
      </c>
    </row>
    <row r="5" spans="18:21" x14ac:dyDescent="0.25">
      <c r="S5">
        <v>6</v>
      </c>
      <c r="T5">
        <v>9</v>
      </c>
      <c r="U5">
        <v>6</v>
      </c>
    </row>
    <row r="6" spans="18:21" x14ac:dyDescent="0.25">
      <c r="R6" t="s">
        <v>0</v>
      </c>
      <c r="S6">
        <v>0.26</v>
      </c>
      <c r="T6">
        <v>0.21</v>
      </c>
      <c r="U6">
        <v>0.06</v>
      </c>
    </row>
    <row r="7" spans="18:21" x14ac:dyDescent="0.25">
      <c r="R7" t="s">
        <v>2</v>
      </c>
      <c r="S7">
        <f>S5/SUM($S$5:$U$5)</f>
        <v>0.2857142857142857</v>
      </c>
      <c r="T7">
        <f t="shared" ref="T7:U7" si="0">T5/SUM($S$5:$U$5)</f>
        <v>0.42857142857142855</v>
      </c>
      <c r="U7">
        <f t="shared" si="0"/>
        <v>0.2857142857142857</v>
      </c>
    </row>
    <row r="8" spans="18:21" x14ac:dyDescent="0.25">
      <c r="R8" t="s">
        <v>3</v>
      </c>
      <c r="S8" s="1">
        <f>SUMPRODUCT(S6:U6,S7:U7)</f>
        <v>0.18142857142857144</v>
      </c>
    </row>
    <row r="9" spans="18:21" x14ac:dyDescent="0.25">
      <c r="R9" t="s">
        <v>1</v>
      </c>
      <c r="S9" s="5">
        <f>S6*S7/$S$8</f>
        <v>0.40944881889763779</v>
      </c>
      <c r="T9">
        <f t="shared" ref="T9:U9" si="1">T6*T7/$S$8</f>
        <v>0.4960629921259842</v>
      </c>
      <c r="U9">
        <f t="shared" si="1"/>
        <v>9.4488188976377938E-2</v>
      </c>
    </row>
    <row r="23" spans="19:24" x14ac:dyDescent="0.25">
      <c r="S23" s="2" t="s">
        <v>4</v>
      </c>
      <c r="T23" s="2">
        <v>0</v>
      </c>
      <c r="U23" s="2">
        <v>0.2</v>
      </c>
      <c r="V23" s="2">
        <v>0.3</v>
      </c>
      <c r="W23" s="2">
        <v>0.4</v>
      </c>
      <c r="X23" s="2">
        <v>0.6</v>
      </c>
    </row>
    <row r="24" spans="19:24" x14ac:dyDescent="0.25">
      <c r="S24" s="2" t="s">
        <v>5</v>
      </c>
      <c r="T24" s="2">
        <v>0.3</v>
      </c>
      <c r="U24" s="2">
        <v>0.2</v>
      </c>
      <c r="V24" s="2">
        <v>0.2</v>
      </c>
      <c r="W24" s="2">
        <v>0.1</v>
      </c>
      <c r="X24" s="2">
        <v>0.2</v>
      </c>
    </row>
    <row r="27" spans="19:24" x14ac:dyDescent="0.25">
      <c r="S27" t="s">
        <v>6</v>
      </c>
      <c r="T27">
        <f>SUMPRODUCT(T23:X23,T24:X24)</f>
        <v>0.26</v>
      </c>
    </row>
    <row r="28" spans="19:24" x14ac:dyDescent="0.25">
      <c r="S28" t="s">
        <v>7</v>
      </c>
      <c r="T28">
        <f>SUM(W24:X24)</f>
        <v>0.30000000000000004</v>
      </c>
    </row>
    <row r="53" spans="19:20" x14ac:dyDescent="0.25">
      <c r="S53" t="s">
        <v>27</v>
      </c>
    </row>
    <row r="54" spans="19:20" x14ac:dyDescent="0.25">
      <c r="S54" t="s">
        <v>8</v>
      </c>
      <c r="T54" s="6">
        <f>1/(15^4/4 - 0^4/4)</f>
        <v>7.9012345679012346E-5</v>
      </c>
    </row>
    <row r="56" spans="19:20" x14ac:dyDescent="0.25">
      <c r="S56" t="s">
        <v>28</v>
      </c>
    </row>
    <row r="58" spans="19:20" x14ac:dyDescent="0.25">
      <c r="S58" t="s">
        <v>9</v>
      </c>
      <c r="T58">
        <f>T54*(15^5/5 - 0^5/5)</f>
        <v>12</v>
      </c>
    </row>
    <row r="74" spans="20:20" x14ac:dyDescent="0.25">
      <c r="T74">
        <f>_xlfn.BINOM.DIST(80,600,1-0.859,1)</f>
        <v>0.31916125943335805</v>
      </c>
    </row>
    <row r="81" spans="19:24" x14ac:dyDescent="0.25">
      <c r="V81" t="s">
        <v>35</v>
      </c>
      <c r="X81" t="s">
        <v>36</v>
      </c>
    </row>
    <row r="82" spans="19:24" x14ac:dyDescent="0.25">
      <c r="T82" t="s">
        <v>29</v>
      </c>
      <c r="U82" s="3">
        <f>(T87-T84)/T85</f>
        <v>0.44585987261146498</v>
      </c>
      <c r="V82">
        <v>0.67359999999999998</v>
      </c>
      <c r="X82">
        <f>V82-V83</f>
        <v>0.27229999999999999</v>
      </c>
    </row>
    <row r="83" spans="19:24" x14ac:dyDescent="0.25">
      <c r="T83" t="s">
        <v>30</v>
      </c>
      <c r="U83" s="3">
        <f>(T86-T84)/T85</f>
        <v>-0.25477707006369427</v>
      </c>
      <c r="V83">
        <f>1-0.5987</f>
        <v>0.40129999999999999</v>
      </c>
    </row>
    <row r="84" spans="19:24" x14ac:dyDescent="0.25">
      <c r="S84" t="s">
        <v>31</v>
      </c>
      <c r="T84">
        <v>0.66</v>
      </c>
    </row>
    <row r="85" spans="19:24" x14ac:dyDescent="0.25">
      <c r="S85" t="s">
        <v>34</v>
      </c>
      <c r="T85">
        <v>1.57</v>
      </c>
      <c r="V85" t="s">
        <v>37</v>
      </c>
    </row>
    <row r="86" spans="19:24" x14ac:dyDescent="0.25">
      <c r="S86" t="s">
        <v>32</v>
      </c>
      <c r="T86">
        <v>0.26</v>
      </c>
      <c r="V86">
        <f>1-X82</f>
        <v>0.72770000000000001</v>
      </c>
    </row>
    <row r="87" spans="19:24" x14ac:dyDescent="0.25">
      <c r="S87" t="s">
        <v>33</v>
      </c>
      <c r="T87">
        <v>1.36</v>
      </c>
    </row>
    <row r="94" spans="19:24" x14ac:dyDescent="0.25">
      <c r="S94" t="s">
        <v>13</v>
      </c>
      <c r="T94" t="s">
        <v>14</v>
      </c>
      <c r="U94" t="s">
        <v>15</v>
      </c>
      <c r="V94" t="s">
        <v>16</v>
      </c>
    </row>
    <row r="95" spans="19:24" x14ac:dyDescent="0.25">
      <c r="S95">
        <v>87.6</v>
      </c>
      <c r="T95">
        <v>27</v>
      </c>
      <c r="U95">
        <v>8.9</v>
      </c>
      <c r="V95">
        <v>3</v>
      </c>
    </row>
    <row r="97" spans="19:22" x14ac:dyDescent="0.25">
      <c r="U97" t="s">
        <v>11</v>
      </c>
      <c r="V97" t="s">
        <v>12</v>
      </c>
    </row>
    <row r="98" spans="19:22" x14ac:dyDescent="0.25">
      <c r="S98" t="s">
        <v>38</v>
      </c>
      <c r="T98">
        <v>0.44</v>
      </c>
    </row>
    <row r="99" spans="19:22" x14ac:dyDescent="0.25">
      <c r="S99" t="s">
        <v>10</v>
      </c>
      <c r="U99" s="1">
        <f>S95-T95</f>
        <v>60.599999999999994</v>
      </c>
    </row>
    <row r="100" spans="19:22" x14ac:dyDescent="0.25">
      <c r="S100" t="s">
        <v>17</v>
      </c>
    </row>
    <row r="101" spans="19:22" x14ac:dyDescent="0.25">
      <c r="S101" t="s">
        <v>39</v>
      </c>
    </row>
    <row r="102" spans="19:22" x14ac:dyDescent="0.25">
      <c r="S102" t="s">
        <v>18</v>
      </c>
      <c r="T102">
        <f>T98*SQRT(U95*V95)</f>
        <v>2.2735698801664315</v>
      </c>
    </row>
    <row r="103" spans="19:22" x14ac:dyDescent="0.25">
      <c r="S103" t="s">
        <v>19</v>
      </c>
      <c r="T103" s="1">
        <f>U95+V95-2*T102</f>
        <v>7.3528602396671374</v>
      </c>
    </row>
    <row r="126" spans="20:26" x14ac:dyDescent="0.25">
      <c r="T126">
        <v>1</v>
      </c>
      <c r="X126">
        <v>2</v>
      </c>
    </row>
    <row r="127" spans="20:26" x14ac:dyDescent="0.25">
      <c r="T127" t="s">
        <v>25</v>
      </c>
      <c r="U127">
        <v>4</v>
      </c>
      <c r="X127" t="s">
        <v>20</v>
      </c>
      <c r="Z127">
        <v>3500</v>
      </c>
    </row>
    <row r="128" spans="20:26" x14ac:dyDescent="0.25">
      <c r="T128" t="s">
        <v>26</v>
      </c>
      <c r="U128">
        <v>4</v>
      </c>
      <c r="X128" t="s">
        <v>21</v>
      </c>
      <c r="Z128">
        <f>221.9^2</f>
        <v>49239.61</v>
      </c>
    </row>
    <row r="131" spans="20:23" x14ac:dyDescent="0.25">
      <c r="T131" t="s">
        <v>22</v>
      </c>
      <c r="V131" s="4">
        <f>U127*Z127</f>
        <v>14000</v>
      </c>
    </row>
    <row r="133" spans="20:23" x14ac:dyDescent="0.25">
      <c r="T133" t="s">
        <v>23</v>
      </c>
      <c r="W133" s="4">
        <f>U127*Z128+Z127^2*U128</f>
        <v>49196958.439999998</v>
      </c>
    </row>
    <row r="135" spans="20:23" x14ac:dyDescent="0.25">
      <c r="T135" t="s">
        <v>24</v>
      </c>
      <c r="W135">
        <f>SQRT(W133)</f>
        <v>7014.0543510868229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2021-12-08T12:01:34Z</dcterms:created>
  <dcterms:modified xsi:type="dcterms:W3CDTF">2021-12-20T08:10:59Z</dcterms:modified>
</cp:coreProperties>
</file>