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"/>
    </mc:Choice>
  </mc:AlternateContent>
  <xr:revisionPtr revIDLastSave="0" documentId="13_ncr:1_{F579B87A-ADF4-4F8C-AB1A-C5D0AFA0313B}" xr6:coauthVersionLast="40" xr6:coauthVersionMax="40" xr10:uidLastSave="{00000000-0000-0000-0000-000000000000}"/>
  <bookViews>
    <workbookView xWindow="0" yWindow="0" windowWidth="21570" windowHeight="7950" activeTab="2" xr2:uid="{25D456E7-1B99-4D34-9A66-298B6856082F}"/>
  </bookViews>
  <sheets>
    <sheet name="Задача 1" sheetId="3" r:id="rId1"/>
    <sheet name="ДиспАнализЗадача1" sheetId="4" r:id="rId2"/>
    <sheet name="Задача 2" sheetId="1" r:id="rId3"/>
    <sheet name="ДиспАнализЗадача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6" i="1"/>
  <c r="M7" i="1"/>
  <c r="M8" i="1"/>
  <c r="M9" i="1"/>
  <c r="M10" i="1"/>
  <c r="M11" i="1"/>
  <c r="M12" i="1"/>
  <c r="M13" i="1"/>
  <c r="M14" i="1"/>
  <c r="L7" i="1"/>
  <c r="L8" i="1"/>
  <c r="L9" i="1"/>
  <c r="L10" i="1"/>
  <c r="L11" i="1"/>
  <c r="L12" i="1"/>
  <c r="L13" i="1"/>
  <c r="L14" i="1"/>
  <c r="K7" i="1"/>
  <c r="K8" i="1"/>
  <c r="K9" i="1"/>
  <c r="K10" i="1"/>
  <c r="K11" i="1"/>
  <c r="K12" i="1"/>
  <c r="K13" i="1"/>
  <c r="K14" i="1"/>
  <c r="J14" i="1"/>
  <c r="J13" i="1"/>
  <c r="J12" i="1"/>
  <c r="J11" i="1"/>
  <c r="J10" i="1"/>
  <c r="J9" i="1"/>
  <c r="J8" i="1"/>
  <c r="J7" i="1"/>
  <c r="J6" i="1"/>
  <c r="K6" i="1" s="1"/>
  <c r="H14" i="1"/>
  <c r="H13" i="1"/>
  <c r="H12" i="1"/>
  <c r="H11" i="1"/>
  <c r="H10" i="1"/>
  <c r="H9" i="1"/>
  <c r="H8" i="1"/>
  <c r="H7" i="1"/>
  <c r="H6" i="1"/>
  <c r="Q7" i="1"/>
  <c r="Q18" i="1" s="1"/>
  <c r="Q6" i="1" l="1"/>
  <c r="M6" i="1"/>
  <c r="L6" i="1"/>
  <c r="O17" i="3"/>
  <c r="F7" i="3"/>
  <c r="F6" i="3"/>
  <c r="F5" i="3"/>
  <c r="O6" i="3"/>
  <c r="H7" i="3"/>
  <c r="I7" i="3" s="1"/>
  <c r="H6" i="3"/>
  <c r="I6" i="3" s="1"/>
  <c r="H5" i="3"/>
  <c r="I5" i="3" s="1"/>
  <c r="Q5" i="1" l="1"/>
  <c r="P9" i="1" s="1"/>
  <c r="P15" i="1" s="1"/>
  <c r="Q11" i="1"/>
  <c r="P13" i="1" s="1"/>
  <c r="K7" i="3"/>
  <c r="J5" i="3"/>
  <c r="K5" i="3"/>
  <c r="O5" i="3"/>
  <c r="J6" i="3"/>
  <c r="K6" i="3"/>
  <c r="J7" i="3"/>
  <c r="O4" i="3" l="1"/>
  <c r="N8" i="3" s="1"/>
  <c r="O10" i="3"/>
  <c r="N12" i="3" s="1"/>
  <c r="L7" i="3" l="1"/>
  <c r="L6" i="3"/>
  <c r="L5" i="3"/>
  <c r="N14" i="3"/>
</calcChain>
</file>

<file path=xl/sharedStrings.xml><?xml version="1.0" encoding="utf-8"?>
<sst xmlns="http://schemas.openxmlformats.org/spreadsheetml/2006/main" count="151" uniqueCount="73">
  <si>
    <t>B1</t>
  </si>
  <si>
    <t>B2</t>
  </si>
  <si>
    <t>A1</t>
  </si>
  <si>
    <t>A2</t>
  </si>
  <si>
    <t>A3</t>
  </si>
  <si>
    <t>Двухфакторный дисперсионный анализ с повторениями</t>
  </si>
  <si>
    <t>ИТОГИ</t>
  </si>
  <si>
    <t>Итого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</si>
  <si>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</si>
  <si>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</si>
  <si>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</si>
  <si>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</si>
  <si>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</si>
  <si>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</si>
  <si>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</si>
  <si>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</si>
  <si>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</si>
  <si>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</si>
  <si>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</si>
  <si>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</si>
  <si>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Выборка</t>
  </si>
  <si>
    <t>Столбцы</t>
  </si>
  <si>
    <t>Взаимодействие</t>
  </si>
  <si>
    <t>Внутри</t>
  </si>
  <si>
    <t>A(1)</t>
  </si>
  <si>
    <t>A(2)</t>
  </si>
  <si>
    <t>A(3)</t>
  </si>
  <si>
    <t>Однофакторный дисперсионный анализ</t>
  </si>
  <si>
    <t>Группы</t>
  </si>
  <si>
    <t>Столбец 1</t>
  </si>
  <si>
    <t>Столбец 2</t>
  </si>
  <si>
    <t>Столбец 3</t>
  </si>
  <si>
    <t>Между группами</t>
  </si>
  <si>
    <t>Внутри групп</t>
  </si>
  <si>
    <t>Строка 1</t>
  </si>
  <si>
    <t>Строка 2</t>
  </si>
  <si>
    <t>Строка 3</t>
  </si>
  <si>
    <t>Строка 4</t>
  </si>
  <si>
    <t>Строка 5</t>
  </si>
  <si>
    <t>Строка 6</t>
  </si>
  <si>
    <t>СТОЛБЦЫ</t>
  </si>
  <si>
    <t>СТРОКИ</t>
  </si>
  <si>
    <t>s^2 это дисперсия со следующего листа</t>
  </si>
  <si>
    <t>n1=</t>
  </si>
  <si>
    <t>n2=</t>
  </si>
  <si>
    <t>n3=</t>
  </si>
  <si>
    <t>q=</t>
  </si>
  <si>
    <t>ni-1</t>
  </si>
  <si>
    <t>1/(ni-1)</t>
  </si>
  <si>
    <t>ni</t>
  </si>
  <si>
    <t>сумм(1/(ni-1))</t>
  </si>
  <si>
    <t>сумм(ni-1)</t>
  </si>
  <si>
    <t>v-1=</t>
  </si>
  <si>
    <t>s1^2=</t>
  </si>
  <si>
    <t>s2^2=</t>
  </si>
  <si>
    <t>s3^2=</t>
  </si>
  <si>
    <t>(ni-1)*si^2</t>
  </si>
  <si>
    <t>S(ост)^2=</t>
  </si>
  <si>
    <t>сумм((ni-1)*si^2)</t>
  </si>
  <si>
    <t>ln(S(ост)^2/Si^2) * (ni-1)</t>
  </si>
  <si>
    <t>Ф(v-1)=</t>
  </si>
  <si>
    <t>ni это счет со следующего листа</t>
  </si>
  <si>
    <t>Si^2</t>
  </si>
  <si>
    <t>альфа уровень</t>
  </si>
  <si>
    <t>Хиквадрат =</t>
  </si>
  <si>
    <t>Значения в красные ячейки записывать, синие протягивать вниз и все само считается (еще может поменяться альфа)</t>
  </si>
  <si>
    <t>Если p-value &lt;0,01 принимаем H1 с вер. 99%</t>
  </si>
  <si>
    <t>Если 0,01&lt;=p-value &lt;0,05 принимаем H1 с вер. 95%</t>
  </si>
  <si>
    <t>Если 0,05&lt;=p-value &lt;0,1 принимаем H1 с вер. 90%</t>
  </si>
  <si>
    <t>И если p-value&gt;=0,1 принимаем H0</t>
  </si>
  <si>
    <t>H0 - дисперсии все равны, то есть Ф(v-1) меньше Хиквадрат</t>
  </si>
  <si>
    <t>H1 - обратная ситуация</t>
  </si>
  <si>
    <t>Если получается Н1, то нет смысла сравнивать дальше, но у нее в задаче сказано, что даже если H1 получится, то пофиККК, решаем дальше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</si>
</sst>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2" xfId="0" applyFont="1" applyFill="1" applyBorder="1" applyAlignment="1">
      <alignment horizontal="right"/>
    </xf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0" xfId="0" applyFill="1"/>
    <xf numFmtId="0" fontId="0" fillId="2" borderId="0" xfId="0" applyFill="1" applyBorder="1" applyAlignment="1"/>
    <xf numFmtId="0" fontId="0" fillId="2" borderId="3" xfId="0" applyFill="1" applyBorder="1" applyAlignment="1"/>
    <xf numFmtId="0" fontId="0" fillId="2" borderId="0" xfId="0" applyFill="1"/>
    <xf numFmtId="0" fontId="0" fillId="6" borderId="0" xfId="0" applyFill="1"/>
    <xf numFmtId="0" fontId="0" fillId="0" borderId="0" xfId="0" applyFill="1" applyBorder="1" applyAlignment="1">
      <alignment horizontal="left" vertical="center"/>
    </xf>
    <xf numFmtId="0" fontId="0" fillId="7" borderId="1" xfId="0" applyFill="1" applyBorder="1"/>
    <xf numFmtId="0" fontId="0" fillId="8" borderId="1" xfId="0" applyFill="1" applyBorder="1"/>
    <xf numFmtId="0" fontId="0" fillId="8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1" fillId="0" borderId="0" xfId="0" applyFont="1"/>
    <xf numFmtId="0" fontId="0" fillId="4" borderId="0" xfId="0" applyFill="1" applyBorder="1" applyAlignment="1"/>
    <xf numFmtId="0" fontId="4" fillId="0" borderId="0" xfId="0" applyFont="1" applyAlignment="1">
      <alignment vertical="center"/>
    </xf>
    <xf numFmtId="0" fontId="0" fillId="9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E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E8BA-E7DD-44E6-8073-3D19BA624A80}">
  <dimension ref="A1:O23"/>
  <sheetViews>
    <sheetView topLeftCell="D1" workbookViewId="0">
      <selection activeCell="J30" sqref="J30"/>
    </sheetView>
  </sheetViews>
  <sheetFormatPr defaultRowHeight="15" x14ac:dyDescent="0.25"/>
  <cols>
    <col min="11" max="11" width="10.28515625" bestFit="1" customWidth="1"/>
    <col min="12" max="12" width="23" bestFit="1" customWidth="1"/>
  </cols>
  <sheetData>
    <row r="1" spans="1:15" x14ac:dyDescent="0.25">
      <c r="G1" t="s">
        <v>42</v>
      </c>
    </row>
    <row r="2" spans="1:15" x14ac:dyDescent="0.25">
      <c r="B2" s="9" t="s">
        <v>24</v>
      </c>
      <c r="C2" s="9" t="s">
        <v>25</v>
      </c>
      <c r="D2" s="9" t="s">
        <v>26</v>
      </c>
      <c r="G2" s="15" t="s">
        <v>61</v>
      </c>
    </row>
    <row r="3" spans="1:15" x14ac:dyDescent="0.25">
      <c r="A3">
        <v>1</v>
      </c>
      <c r="B3" s="9">
        <v>280</v>
      </c>
      <c r="C3" s="9">
        <v>300</v>
      </c>
      <c r="D3" s="9">
        <v>150</v>
      </c>
      <c r="F3" s="22" t="s">
        <v>65</v>
      </c>
    </row>
    <row r="4" spans="1:15" x14ac:dyDescent="0.25">
      <c r="A4">
        <v>2</v>
      </c>
      <c r="B4" s="9">
        <v>250</v>
      </c>
      <c r="C4" s="9">
        <v>250</v>
      </c>
      <c r="D4" s="9">
        <v>240</v>
      </c>
      <c r="F4" t="s">
        <v>62</v>
      </c>
      <c r="H4" t="s">
        <v>49</v>
      </c>
      <c r="I4" t="s">
        <v>47</v>
      </c>
      <c r="J4" t="s">
        <v>48</v>
      </c>
      <c r="K4" t="s">
        <v>56</v>
      </c>
      <c r="L4" t="s">
        <v>59</v>
      </c>
      <c r="M4" t="s">
        <v>50</v>
      </c>
      <c r="O4">
        <f>SUM(J5:J19)</f>
        <v>0.78333333333333333</v>
      </c>
    </row>
    <row r="5" spans="1:15" x14ac:dyDescent="0.25">
      <c r="A5">
        <v>3</v>
      </c>
      <c r="B5" s="9">
        <v>200</v>
      </c>
      <c r="C5" s="9">
        <v>210</v>
      </c>
      <c r="D5" s="9">
        <v>170</v>
      </c>
      <c r="E5" s="13" t="s">
        <v>53</v>
      </c>
      <c r="F5" s="16">
        <f>ДиспАнализЗадача1!E5</f>
        <v>1633.3333333333333</v>
      </c>
      <c r="G5" s="13" t="s">
        <v>43</v>
      </c>
      <c r="H5" s="16">
        <f>ДиспАнализЗадача1!B5</f>
        <v>4</v>
      </c>
      <c r="I5" s="17">
        <f>H5-1</f>
        <v>3</v>
      </c>
      <c r="J5" s="17">
        <f>1/I5</f>
        <v>0.33333333333333331</v>
      </c>
      <c r="K5" s="17">
        <f>I5*F5</f>
        <v>4900</v>
      </c>
      <c r="L5" s="17">
        <f>LN($N$12/F5)*I5</f>
        <v>-0.23664375271914187</v>
      </c>
      <c r="M5" t="s">
        <v>51</v>
      </c>
      <c r="O5">
        <f>SUM(I5:I19)</f>
        <v>12</v>
      </c>
    </row>
    <row r="6" spans="1:15" x14ac:dyDescent="0.25">
      <c r="A6">
        <v>4</v>
      </c>
      <c r="B6" s="9">
        <v>290</v>
      </c>
      <c r="C6" s="9">
        <v>310</v>
      </c>
      <c r="D6" s="9">
        <v>200</v>
      </c>
      <c r="E6" s="13" t="s">
        <v>54</v>
      </c>
      <c r="F6" s="16">
        <f>ДиспАнализЗадача1!E6</f>
        <v>1466.6666666666629</v>
      </c>
      <c r="G6" s="13" t="s">
        <v>44</v>
      </c>
      <c r="H6" s="16">
        <f>ДиспАнализЗадача1!B6</f>
        <v>6</v>
      </c>
      <c r="I6" s="17">
        <f t="shared" ref="I6:I7" si="0">H6-1</f>
        <v>5</v>
      </c>
      <c r="J6" s="17">
        <f t="shared" ref="J6:J7" si="1">1/I6</f>
        <v>0.2</v>
      </c>
      <c r="K6" s="17">
        <f t="shared" ref="K6:K7" si="2">I6*F6</f>
        <v>7333.3333333333139</v>
      </c>
      <c r="L6" s="17">
        <f t="shared" ref="L6:L7" si="3">LN($N$12/F6)*I6</f>
        <v>0.14374706642993651</v>
      </c>
      <c r="M6" t="s">
        <v>52</v>
      </c>
      <c r="O6">
        <f>COUNT(H5:H19)-1</f>
        <v>2</v>
      </c>
    </row>
    <row r="7" spans="1:15" x14ac:dyDescent="0.25">
      <c r="A7">
        <v>5</v>
      </c>
      <c r="B7" s="9"/>
      <c r="C7" s="9">
        <v>270</v>
      </c>
      <c r="D7" s="9">
        <v>150</v>
      </c>
      <c r="E7" s="13" t="s">
        <v>55</v>
      </c>
      <c r="F7" s="16">
        <f>ДиспАнализЗадача1!E7</f>
        <v>1470</v>
      </c>
      <c r="G7" s="13" t="s">
        <v>45</v>
      </c>
      <c r="H7" s="16">
        <f>ДиспАнализЗадача1!B7</f>
        <v>5</v>
      </c>
      <c r="I7" s="17">
        <f t="shared" si="0"/>
        <v>4</v>
      </c>
      <c r="J7" s="17">
        <f t="shared" si="1"/>
        <v>0.25</v>
      </c>
      <c r="K7" s="17">
        <f t="shared" si="2"/>
        <v>5880</v>
      </c>
      <c r="L7" s="17">
        <f t="shared" si="3"/>
        <v>0.10591705900578283</v>
      </c>
    </row>
    <row r="8" spans="1:15" x14ac:dyDescent="0.25">
      <c r="A8">
        <v>6</v>
      </c>
      <c r="B8" s="9"/>
      <c r="C8" s="9">
        <v>300</v>
      </c>
      <c r="D8" s="9"/>
      <c r="F8" s="16"/>
      <c r="H8" s="16"/>
      <c r="I8" s="17"/>
      <c r="J8" s="17"/>
      <c r="K8" s="17"/>
      <c r="L8" s="17"/>
      <c r="M8" s="14" t="s">
        <v>46</v>
      </c>
      <c r="N8" s="14">
        <f>1/(1+1/(3*O6)*(O4-1/O5))</f>
        <v>0.89552238805970152</v>
      </c>
    </row>
    <row r="9" spans="1:15" x14ac:dyDescent="0.25">
      <c r="F9" s="16"/>
      <c r="H9" s="16"/>
      <c r="I9" s="17"/>
      <c r="J9" s="17"/>
      <c r="K9" s="17"/>
      <c r="L9" s="17"/>
    </row>
    <row r="10" spans="1:15" x14ac:dyDescent="0.25">
      <c r="F10" s="16"/>
      <c r="H10" s="16"/>
      <c r="I10" s="17"/>
      <c r="J10" s="17"/>
      <c r="K10" s="17"/>
      <c r="L10" s="17"/>
      <c r="M10" t="s">
        <v>58</v>
      </c>
      <c r="O10">
        <f>SUM(K5:K19)</f>
        <v>18113.333333333314</v>
      </c>
    </row>
    <row r="11" spans="1:15" x14ac:dyDescent="0.25">
      <c r="F11" s="16"/>
      <c r="H11" s="16"/>
      <c r="I11" s="17"/>
      <c r="J11" s="17"/>
      <c r="K11" s="17"/>
      <c r="L11" s="17"/>
    </row>
    <row r="12" spans="1:15" x14ac:dyDescent="0.25">
      <c r="F12" s="16"/>
      <c r="H12" s="16"/>
      <c r="I12" s="17"/>
      <c r="J12" s="17"/>
      <c r="K12" s="17"/>
      <c r="L12" s="17"/>
      <c r="M12" s="14" t="s">
        <v>57</v>
      </c>
      <c r="N12" s="14">
        <f>O10/O5</f>
        <v>1509.4444444444428</v>
      </c>
    </row>
    <row r="13" spans="1:15" ht="15.75" thickBot="1" x14ac:dyDescent="0.3">
      <c r="F13" s="16"/>
      <c r="H13" s="16"/>
      <c r="I13" s="17"/>
      <c r="J13" s="17"/>
      <c r="K13" s="17"/>
      <c r="L13" s="17"/>
    </row>
    <row r="14" spans="1:15" ht="15.75" thickBot="1" x14ac:dyDescent="0.3">
      <c r="F14" s="16"/>
      <c r="H14" s="16"/>
      <c r="I14" s="17"/>
      <c r="J14" s="17"/>
      <c r="K14" s="17"/>
      <c r="L14" s="18"/>
      <c r="M14" s="19" t="s">
        <v>60</v>
      </c>
      <c r="N14" s="20">
        <f>N8*SUM(L5:L19)</f>
        <v>1.1660035268576835E-2</v>
      </c>
    </row>
    <row r="15" spans="1:15" x14ac:dyDescent="0.25">
      <c r="F15" s="16"/>
      <c r="H15" s="16"/>
      <c r="I15" s="17"/>
      <c r="J15" s="17"/>
      <c r="K15" s="17"/>
      <c r="L15" s="17"/>
    </row>
    <row r="16" spans="1:15" ht="15.75" thickBot="1" x14ac:dyDescent="0.3">
      <c r="F16" s="16"/>
      <c r="H16" s="16"/>
      <c r="I16" s="17"/>
      <c r="J16" s="17"/>
      <c r="K16" s="17"/>
      <c r="L16" s="17"/>
      <c r="M16" t="s">
        <v>63</v>
      </c>
      <c r="O16">
        <v>0.05</v>
      </c>
    </row>
    <row r="17" spans="6:15" ht="15.75" thickBot="1" x14ac:dyDescent="0.3">
      <c r="F17" s="16"/>
      <c r="H17" s="16"/>
      <c r="I17" s="17"/>
      <c r="J17" s="17"/>
      <c r="K17" s="17"/>
      <c r="L17" s="18"/>
      <c r="M17" s="19" t="s">
        <v>64</v>
      </c>
      <c r="N17" s="21"/>
      <c r="O17" s="20">
        <f>_xlfn.CHISQ.INV(1-O16,O6)</f>
        <v>5.9914645471079799</v>
      </c>
    </row>
    <row r="18" spans="6:15" x14ac:dyDescent="0.25">
      <c r="F18" s="16"/>
      <c r="H18" s="16"/>
      <c r="I18" s="17"/>
      <c r="J18" s="17"/>
      <c r="K18" s="17"/>
      <c r="L18" s="17"/>
    </row>
    <row r="19" spans="6:15" x14ac:dyDescent="0.25">
      <c r="F19" s="16"/>
      <c r="H19" s="16"/>
      <c r="I19" s="17"/>
      <c r="J19" s="17"/>
      <c r="K19" s="17"/>
      <c r="L19" s="17"/>
    </row>
    <row r="21" spans="6:15" x14ac:dyDescent="0.25">
      <c r="K21" t="s">
        <v>70</v>
      </c>
    </row>
    <row r="22" spans="6:15" x14ac:dyDescent="0.25">
      <c r="K22" t="s">
        <v>71</v>
      </c>
    </row>
    <row r="23" spans="6:15" x14ac:dyDescent="0.25">
      <c r="K2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05B8-5DE3-4522-8B36-743CC2F23622}">
  <dimension ref="A1:G34"/>
  <sheetViews>
    <sheetView topLeftCell="B1" workbookViewId="0">
      <selection activeCell="H8" sqref="H8"/>
    </sheetView>
  </sheetViews>
  <sheetFormatPr defaultRowHeight="15" x14ac:dyDescent="0.25"/>
  <cols>
    <col min="1" max="1" width="38.7109375" bestFit="1" customWidth="1"/>
    <col min="2" max="2" width="12" bestFit="1" customWidth="1"/>
    <col min="3" max="3" width="7.7109375" bestFit="1" customWidth="1"/>
    <col min="4" max="6" width="12" bestFit="1" customWidth="1"/>
    <col min="7" max="7" width="15.28515625" bestFit="1" customWidth="1"/>
  </cols>
  <sheetData>
    <row r="1" spans="1:7" ht="21" x14ac:dyDescent="0.25">
      <c r="A1" t="s">
        <v>27</v>
      </c>
      <c r="B1" s="10" t="s">
        <v>40</v>
      </c>
      <c r="G1" s="24" t="s">
        <v>66</v>
      </c>
    </row>
    <row r="2" spans="1:7" ht="21" x14ac:dyDescent="0.25">
      <c r="G2" s="24" t="s">
        <v>67</v>
      </c>
    </row>
    <row r="3" spans="1:7" ht="21.75" thickBot="1" x14ac:dyDescent="0.3">
      <c r="A3" t="s">
        <v>6</v>
      </c>
      <c r="G3" s="24" t="s">
        <v>68</v>
      </c>
    </row>
    <row r="4" spans="1:7" ht="21" x14ac:dyDescent="0.25">
      <c r="A4" s="8" t="s">
        <v>28</v>
      </c>
      <c r="B4" s="8" t="s">
        <v>8</v>
      </c>
      <c r="C4" s="8" t="s">
        <v>9</v>
      </c>
      <c r="D4" s="8" t="s">
        <v>10</v>
      </c>
      <c r="E4" s="8" t="s">
        <v>11</v>
      </c>
      <c r="G4" s="24" t="s">
        <v>69</v>
      </c>
    </row>
    <row r="5" spans="1:7" x14ac:dyDescent="0.25">
      <c r="A5" s="5" t="s">
        <v>29</v>
      </c>
      <c r="B5" s="5">
        <v>4</v>
      </c>
      <c r="C5" s="5">
        <v>1020</v>
      </c>
      <c r="D5" s="5">
        <v>255</v>
      </c>
      <c r="E5" s="11">
        <v>1633.3333333333333</v>
      </c>
    </row>
    <row r="6" spans="1:7" x14ac:dyDescent="0.25">
      <c r="A6" s="5" t="s">
        <v>30</v>
      </c>
      <c r="B6" s="5">
        <v>6</v>
      </c>
      <c r="C6" s="5">
        <v>1640</v>
      </c>
      <c r="D6" s="5">
        <v>273.33333333333331</v>
      </c>
      <c r="E6" s="11">
        <v>1466.6666666666629</v>
      </c>
    </row>
    <row r="7" spans="1:7" ht="15.75" thickBot="1" x14ac:dyDescent="0.3">
      <c r="A7" s="7" t="s">
        <v>31</v>
      </c>
      <c r="B7" s="7">
        <v>5</v>
      </c>
      <c r="C7" s="7">
        <v>910</v>
      </c>
      <c r="D7" s="7">
        <v>182</v>
      </c>
      <c r="E7" s="12">
        <v>1470</v>
      </c>
    </row>
    <row r="10" spans="1:7" ht="15.75" thickBot="1" x14ac:dyDescent="0.3">
      <c r="A10" t="s">
        <v>12</v>
      </c>
    </row>
    <row r="11" spans="1:7" x14ac:dyDescent="0.25">
      <c r="A11" s="8" t="s">
        <v>13</v>
      </c>
      <c r="B11" s="8" t="s">
        <v>14</v>
      </c>
      <c r="C11" s="8" t="s">
        <v>15</v>
      </c>
      <c r="D11" s="8" t="s">
        <v>16</v>
      </c>
      <c r="E11" s="8" t="s">
        <v>17</v>
      </c>
      <c r="F11" s="8" t="s">
        <v>18</v>
      </c>
      <c r="G11" s="8" t="s">
        <v>19</v>
      </c>
    </row>
    <row r="12" spans="1:7" x14ac:dyDescent="0.25">
      <c r="A12" s="5" t="s">
        <v>32</v>
      </c>
      <c r="B12" s="5">
        <v>24326.666666666664</v>
      </c>
      <c r="C12" s="5">
        <v>2</v>
      </c>
      <c r="D12" s="5">
        <v>12163.333333333332</v>
      </c>
      <c r="E12" s="5">
        <v>8.0581523739418461</v>
      </c>
      <c r="F12" s="23">
        <v>6.0441888421545013E-3</v>
      </c>
      <c r="G12" s="5">
        <v>3.8852938346523942</v>
      </c>
    </row>
    <row r="13" spans="1:7" x14ac:dyDescent="0.25">
      <c r="A13" s="5" t="s">
        <v>33</v>
      </c>
      <c r="B13" s="5">
        <v>18113.333333333336</v>
      </c>
      <c r="C13" s="5">
        <v>12</v>
      </c>
      <c r="D13" s="5">
        <v>1509.4444444444446</v>
      </c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  <row r="15" spans="1:7" ht="15.75" thickBot="1" x14ac:dyDescent="0.3">
      <c r="A15" s="7" t="s">
        <v>7</v>
      </c>
      <c r="B15" s="7">
        <v>42440</v>
      </c>
      <c r="C15" s="7">
        <v>14</v>
      </c>
      <c r="D15" s="7"/>
      <c r="E15" s="7"/>
      <c r="F15" s="7"/>
      <c r="G15" s="7"/>
    </row>
    <row r="17" spans="1:7" x14ac:dyDescent="0.25">
      <c r="A17" t="s">
        <v>27</v>
      </c>
      <c r="B17" s="10" t="s">
        <v>41</v>
      </c>
    </row>
    <row r="19" spans="1:7" ht="15.75" thickBot="1" x14ac:dyDescent="0.3">
      <c r="A19" t="s">
        <v>6</v>
      </c>
    </row>
    <row r="20" spans="1:7" x14ac:dyDescent="0.25">
      <c r="A20" s="8" t="s">
        <v>28</v>
      </c>
      <c r="B20" s="8" t="s">
        <v>8</v>
      </c>
      <c r="C20" s="8" t="s">
        <v>9</v>
      </c>
      <c r="D20" s="8" t="s">
        <v>10</v>
      </c>
      <c r="E20" s="8" t="s">
        <v>11</v>
      </c>
    </row>
    <row r="21" spans="1:7" x14ac:dyDescent="0.25">
      <c r="A21" s="5" t="s">
        <v>34</v>
      </c>
      <c r="B21" s="5">
        <v>3</v>
      </c>
      <c r="C21" s="5">
        <v>730</v>
      </c>
      <c r="D21" s="5">
        <v>243.33333333333334</v>
      </c>
      <c r="E21" s="5">
        <v>6633.3333333333285</v>
      </c>
    </row>
    <row r="22" spans="1:7" x14ac:dyDescent="0.25">
      <c r="A22" s="5" t="s">
        <v>35</v>
      </c>
      <c r="B22" s="5">
        <v>3</v>
      </c>
      <c r="C22" s="5">
        <v>740</v>
      </c>
      <c r="D22" s="5">
        <v>246.66666666666666</v>
      </c>
      <c r="E22" s="5">
        <v>33.333333333333329</v>
      </c>
    </row>
    <row r="23" spans="1:7" x14ac:dyDescent="0.25">
      <c r="A23" s="5" t="s">
        <v>36</v>
      </c>
      <c r="B23" s="5">
        <v>3</v>
      </c>
      <c r="C23" s="5">
        <v>580</v>
      </c>
      <c r="D23" s="5">
        <v>193.33333333333334</v>
      </c>
      <c r="E23" s="5">
        <v>433.33333333333337</v>
      </c>
    </row>
    <row r="24" spans="1:7" x14ac:dyDescent="0.25">
      <c r="A24" s="5" t="s">
        <v>37</v>
      </c>
      <c r="B24" s="5">
        <v>3</v>
      </c>
      <c r="C24" s="5">
        <v>800</v>
      </c>
      <c r="D24" s="5">
        <v>266.66666666666669</v>
      </c>
      <c r="E24" s="5">
        <v>3433.3333333333285</v>
      </c>
    </row>
    <row r="25" spans="1:7" x14ac:dyDescent="0.25">
      <c r="A25" s="5" t="s">
        <v>38</v>
      </c>
      <c r="B25" s="5">
        <v>2</v>
      </c>
      <c r="C25" s="5">
        <v>420</v>
      </c>
      <c r="D25" s="5">
        <v>210</v>
      </c>
      <c r="E25" s="5">
        <v>7200</v>
      </c>
    </row>
    <row r="26" spans="1:7" ht="15.75" thickBot="1" x14ac:dyDescent="0.3">
      <c r="A26" s="7" t="s">
        <v>39</v>
      </c>
      <c r="B26" s="7">
        <v>1</v>
      </c>
      <c r="C26" s="7">
        <v>300</v>
      </c>
      <c r="D26" s="7">
        <v>300</v>
      </c>
      <c r="E26" s="7" t="e">
        <v>#DIV/0!</v>
      </c>
    </row>
    <row r="29" spans="1:7" ht="15.75" thickBot="1" x14ac:dyDescent="0.3">
      <c r="A29" t="s">
        <v>12</v>
      </c>
    </row>
    <row r="30" spans="1:7" x14ac:dyDescent="0.25">
      <c r="A30" s="8" t="s">
        <v>13</v>
      </c>
      <c r="B30" s="8" t="s">
        <v>14</v>
      </c>
      <c r="C30" s="8" t="s">
        <v>15</v>
      </c>
      <c r="D30" s="8" t="s">
        <v>16</v>
      </c>
      <c r="E30" s="8" t="s">
        <v>17</v>
      </c>
      <c r="F30" s="8" t="s">
        <v>18</v>
      </c>
      <c r="G30" s="8" t="s">
        <v>19</v>
      </c>
    </row>
    <row r="31" spans="1:7" x14ac:dyDescent="0.25">
      <c r="A31" s="5" t="s">
        <v>32</v>
      </c>
      <c r="B31" s="5">
        <v>14173.333333333332</v>
      </c>
      <c r="C31" s="5">
        <v>5</v>
      </c>
      <c r="D31" s="5">
        <v>2834.6666666666665</v>
      </c>
      <c r="E31" s="5">
        <v>0.90254716981132066</v>
      </c>
      <c r="F31" s="23">
        <v>0.51922052784606842</v>
      </c>
      <c r="G31" s="5">
        <v>3.4816586539015244</v>
      </c>
    </row>
    <row r="32" spans="1:7" x14ac:dyDescent="0.25">
      <c r="A32" s="5" t="s">
        <v>33</v>
      </c>
      <c r="B32" s="5">
        <v>28266.666666666668</v>
      </c>
      <c r="C32" s="5">
        <v>9</v>
      </c>
      <c r="D32" s="5">
        <v>3140.7407407407409</v>
      </c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ht="15.75" thickBot="1" x14ac:dyDescent="0.3">
      <c r="A34" s="7" t="s">
        <v>7</v>
      </c>
      <c r="B34" s="7">
        <v>42440</v>
      </c>
      <c r="C34" s="7">
        <v>14</v>
      </c>
      <c r="D34" s="7"/>
      <c r="E34" s="7"/>
      <c r="F34" s="7"/>
      <c r="G3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7D6D-06A9-4DC5-9EAD-67DE8F0B7947}">
  <dimension ref="B2:Q24"/>
  <sheetViews>
    <sheetView tabSelected="1" workbookViewId="0">
      <selection activeCell="H31" sqref="H31"/>
    </sheetView>
  </sheetViews>
  <sheetFormatPr defaultRowHeight="15" x14ac:dyDescent="0.25"/>
  <cols>
    <col min="13" max="13" width="11.28515625" customWidth="1"/>
    <col min="14" max="14" width="23" bestFit="1" customWidth="1"/>
  </cols>
  <sheetData>
    <row r="2" spans="2:17" x14ac:dyDescent="0.25">
      <c r="B2" s="1"/>
      <c r="C2" s="1" t="s">
        <v>0</v>
      </c>
      <c r="D2" s="1" t="s">
        <v>1</v>
      </c>
      <c r="I2" t="s">
        <v>42</v>
      </c>
    </row>
    <row r="3" spans="2:17" x14ac:dyDescent="0.25">
      <c r="B3" s="1" t="s">
        <v>2</v>
      </c>
      <c r="C3" s="2">
        <v>63</v>
      </c>
      <c r="D3" s="2">
        <v>72</v>
      </c>
      <c r="I3" s="15" t="s">
        <v>61</v>
      </c>
    </row>
    <row r="4" spans="2:17" x14ac:dyDescent="0.25">
      <c r="B4" s="1"/>
      <c r="C4" s="2">
        <v>63</v>
      </c>
      <c r="D4" s="2">
        <v>73</v>
      </c>
      <c r="H4" s="22" t="s">
        <v>65</v>
      </c>
    </row>
    <row r="5" spans="2:17" x14ac:dyDescent="0.25">
      <c r="B5" s="1"/>
      <c r="C5" s="2">
        <v>64</v>
      </c>
      <c r="D5" s="2">
        <v>75</v>
      </c>
      <c r="H5" t="s">
        <v>62</v>
      </c>
      <c r="J5" t="s">
        <v>49</v>
      </c>
      <c r="K5" t="s">
        <v>47</v>
      </c>
      <c r="L5" t="s">
        <v>48</v>
      </c>
      <c r="M5" t="s">
        <v>56</v>
      </c>
      <c r="N5" t="s">
        <v>59</v>
      </c>
      <c r="O5" t="s">
        <v>50</v>
      </c>
      <c r="Q5">
        <f>SUM(L6:L20)</f>
        <v>3.6000000000000005</v>
      </c>
    </row>
    <row r="6" spans="2:17" x14ac:dyDescent="0.25">
      <c r="B6" s="1" t="s">
        <v>3</v>
      </c>
      <c r="C6" s="3">
        <v>65</v>
      </c>
      <c r="D6" s="3">
        <v>79</v>
      </c>
      <c r="G6" s="13" t="s">
        <v>53</v>
      </c>
      <c r="H6" s="16">
        <f>ДиспАнализЗадача2!B8</f>
        <v>0.33333333333333337</v>
      </c>
      <c r="I6" s="13" t="s">
        <v>43</v>
      </c>
      <c r="J6" s="16">
        <f>ДиспАнализЗадача2!B5</f>
        <v>3</v>
      </c>
      <c r="K6" s="17">
        <f>J6-1</f>
        <v>2</v>
      </c>
      <c r="L6" s="17">
        <f>1/K6</f>
        <v>0.5</v>
      </c>
      <c r="M6" s="17">
        <f>K6*H6</f>
        <v>0.66666666666666674</v>
      </c>
      <c r="N6" s="17">
        <f>LN($P$13/H6)*K6</f>
        <v>9.999672910427595</v>
      </c>
      <c r="O6" t="s">
        <v>51</v>
      </c>
      <c r="Q6">
        <f>SUM(K6:K20)</f>
        <v>27</v>
      </c>
    </row>
    <row r="7" spans="2:17" x14ac:dyDescent="0.25">
      <c r="B7" s="1"/>
      <c r="C7" s="3">
        <v>68</v>
      </c>
      <c r="D7" s="3">
        <v>79</v>
      </c>
      <c r="G7" s="13" t="s">
        <v>54</v>
      </c>
      <c r="H7" s="16">
        <f>ДиспАнализЗадача2!C8</f>
        <v>2.3333333333333335</v>
      </c>
      <c r="I7" s="13" t="s">
        <v>44</v>
      </c>
      <c r="J7" s="16">
        <f>ДиспАнализЗадача2!C5</f>
        <v>3</v>
      </c>
      <c r="K7" s="17">
        <f t="shared" ref="K7:K14" si="0">J7-1</f>
        <v>2</v>
      </c>
      <c r="L7" s="17">
        <f t="shared" ref="L7:L14" si="1">1/K7</f>
        <v>0.5</v>
      </c>
      <c r="M7" s="17">
        <f t="shared" ref="M7:M14" si="2">K7*H7</f>
        <v>4.666666666666667</v>
      </c>
      <c r="N7" s="17">
        <f t="shared" ref="N7:N14" si="3">LN($P$13/H7)*K7</f>
        <v>6.107852612316969</v>
      </c>
      <c r="O7" t="s">
        <v>52</v>
      </c>
      <c r="Q7">
        <f>COUNT(J6:J20)-1</f>
        <v>8</v>
      </c>
    </row>
    <row r="8" spans="2:17" x14ac:dyDescent="0.25">
      <c r="B8" s="1"/>
      <c r="C8" s="3">
        <v>69</v>
      </c>
      <c r="D8" s="3">
        <v>80</v>
      </c>
      <c r="G8" s="13" t="s">
        <v>55</v>
      </c>
      <c r="H8" s="16">
        <f>ДиспАнализЗадача2!D8</f>
        <v>31.06666666666667</v>
      </c>
      <c r="I8" s="13" t="s">
        <v>45</v>
      </c>
      <c r="J8" s="16">
        <f>ДиспАнализЗадача2!D5</f>
        <v>6</v>
      </c>
      <c r="K8" s="17">
        <f t="shared" si="0"/>
        <v>5</v>
      </c>
      <c r="L8" s="17">
        <f t="shared" si="1"/>
        <v>0.2</v>
      </c>
      <c r="M8" s="17">
        <f t="shared" si="2"/>
        <v>155.33333333333334</v>
      </c>
      <c r="N8" s="17">
        <f t="shared" si="3"/>
        <v>2.3254436676112618</v>
      </c>
    </row>
    <row r="9" spans="2:17" x14ac:dyDescent="0.25">
      <c r="B9" s="1" t="s">
        <v>4</v>
      </c>
      <c r="C9" s="4">
        <v>79</v>
      </c>
      <c r="D9" s="4">
        <v>105</v>
      </c>
      <c r="H9" s="16">
        <f>ДиспАнализЗадача2!B14</f>
        <v>4.3333333333333339</v>
      </c>
      <c r="J9" s="16">
        <f>ДиспАнализЗадача2!B11</f>
        <v>3</v>
      </c>
      <c r="K9" s="17">
        <f t="shared" si="0"/>
        <v>2</v>
      </c>
      <c r="L9" s="17">
        <f t="shared" si="1"/>
        <v>0.5</v>
      </c>
      <c r="M9" s="17">
        <f t="shared" si="2"/>
        <v>8.6666666666666679</v>
      </c>
      <c r="N9" s="17">
        <f t="shared" si="3"/>
        <v>4.8697741955045224</v>
      </c>
      <c r="O9" s="14" t="s">
        <v>46</v>
      </c>
      <c r="P9" s="14">
        <f>1/(1+1/(3*Q7)*(Q5-1/Q6))</f>
        <v>0.87073367374361732</v>
      </c>
    </row>
    <row r="10" spans="2:17" x14ac:dyDescent="0.25">
      <c r="B10" s="1"/>
      <c r="C10" s="4">
        <v>79</v>
      </c>
      <c r="D10" s="4">
        <v>104</v>
      </c>
      <c r="H10" s="16">
        <f>ДиспАнализЗадача2!C14</f>
        <v>0.33333333333333331</v>
      </c>
      <c r="J10" s="16">
        <f>ДиспАнализЗадача2!C11</f>
        <v>3</v>
      </c>
      <c r="K10" s="17">
        <f t="shared" si="0"/>
        <v>2</v>
      </c>
      <c r="L10" s="17">
        <f t="shared" si="1"/>
        <v>0.5</v>
      </c>
      <c r="M10" s="17">
        <f t="shared" si="2"/>
        <v>0.66666666666666663</v>
      </c>
      <c r="N10" s="17">
        <f t="shared" si="3"/>
        <v>9.9996729104275968</v>
      </c>
    </row>
    <row r="11" spans="2:17" x14ac:dyDescent="0.25">
      <c r="B11" s="1"/>
      <c r="C11" s="4">
        <v>80</v>
      </c>
      <c r="D11" s="4">
        <v>104</v>
      </c>
      <c r="H11" s="16">
        <f>ДиспАнализЗадача2!D14</f>
        <v>45.066666666666677</v>
      </c>
      <c r="J11" s="16">
        <f>ДиспАнализЗадача2!D11</f>
        <v>6</v>
      </c>
      <c r="K11" s="17">
        <f t="shared" si="0"/>
        <v>5</v>
      </c>
      <c r="L11" s="17">
        <f t="shared" si="1"/>
        <v>0.2</v>
      </c>
      <c r="M11" s="17">
        <f t="shared" si="2"/>
        <v>225.33333333333337</v>
      </c>
      <c r="N11" s="17">
        <f t="shared" si="3"/>
        <v>0.46540645802467073</v>
      </c>
      <c r="O11" t="s">
        <v>58</v>
      </c>
      <c r="Q11">
        <f>SUM(M6:M20)</f>
        <v>1335.5000000000025</v>
      </c>
    </row>
    <row r="12" spans="2:17" x14ac:dyDescent="0.25">
      <c r="H12" s="16">
        <f>ДиспАнализЗадача2!B20</f>
        <v>0.33333333333333331</v>
      </c>
      <c r="J12" s="16">
        <f>ДиспАнализЗадача2!B17</f>
        <v>3</v>
      </c>
      <c r="K12" s="17">
        <f t="shared" si="0"/>
        <v>2</v>
      </c>
      <c r="L12" s="17">
        <f t="shared" si="1"/>
        <v>0.5</v>
      </c>
      <c r="M12" s="17">
        <f t="shared" si="2"/>
        <v>0.66666666666666663</v>
      </c>
      <c r="N12" s="17">
        <f t="shared" si="3"/>
        <v>9.9996729104275968</v>
      </c>
    </row>
    <row r="13" spans="2:17" x14ac:dyDescent="0.25">
      <c r="H13" s="16">
        <f>ДиспАнализЗадача2!C20</f>
        <v>0.33333333333333331</v>
      </c>
      <c r="J13" s="16">
        <f>ДиспАнализЗадача2!C17</f>
        <v>3</v>
      </c>
      <c r="K13" s="17">
        <f t="shared" si="0"/>
        <v>2</v>
      </c>
      <c r="L13" s="17">
        <f t="shared" si="1"/>
        <v>0.5</v>
      </c>
      <c r="M13" s="17">
        <f t="shared" si="2"/>
        <v>0.66666666666666663</v>
      </c>
      <c r="N13" s="17">
        <f t="shared" si="3"/>
        <v>9.9996729104275968</v>
      </c>
      <c r="O13" s="14" t="s">
        <v>57</v>
      </c>
      <c r="P13" s="14">
        <f>Q11/Q6</f>
        <v>49.462962962963054</v>
      </c>
    </row>
    <row r="14" spans="2:17" ht="15.75" thickBot="1" x14ac:dyDescent="0.3">
      <c r="H14" s="16">
        <f>ДиспАнализЗадача2!D20</f>
        <v>187.76666666666716</v>
      </c>
      <c r="J14" s="16">
        <f>ДиспАнализЗадача2!D17</f>
        <v>6</v>
      </c>
      <c r="K14" s="17">
        <f t="shared" si="0"/>
        <v>5</v>
      </c>
      <c r="L14" s="17">
        <f t="shared" si="1"/>
        <v>0.2</v>
      </c>
      <c r="M14" s="17">
        <f t="shared" si="2"/>
        <v>938.83333333333576</v>
      </c>
      <c r="N14" s="17">
        <f t="shared" si="3"/>
        <v>-6.6698794534343637</v>
      </c>
    </row>
    <row r="15" spans="2:17" ht="15.75" thickBot="1" x14ac:dyDescent="0.3">
      <c r="H15" s="16"/>
      <c r="J15" s="16"/>
      <c r="K15" s="17"/>
      <c r="L15" s="17"/>
      <c r="M15" s="17"/>
      <c r="N15" s="18"/>
      <c r="O15" s="19" t="s">
        <v>60</v>
      </c>
      <c r="P15" s="20">
        <f>P9*SUM(N6:N20)</f>
        <v>41.009195580332275</v>
      </c>
    </row>
    <row r="16" spans="2:17" x14ac:dyDescent="0.25">
      <c r="H16" s="16"/>
      <c r="J16" s="16"/>
      <c r="K16" s="17"/>
      <c r="L16" s="17"/>
      <c r="M16" s="17"/>
      <c r="N16" s="17"/>
    </row>
    <row r="17" spans="8:17" ht="15.75" thickBot="1" x14ac:dyDescent="0.3">
      <c r="H17" s="16"/>
      <c r="J17" s="16"/>
      <c r="K17" s="17"/>
      <c r="L17" s="17"/>
      <c r="M17" s="17"/>
      <c r="N17" s="17"/>
      <c r="O17" t="s">
        <v>63</v>
      </c>
      <c r="Q17">
        <v>0.05</v>
      </c>
    </row>
    <row r="18" spans="8:17" ht="15.75" thickBot="1" x14ac:dyDescent="0.3">
      <c r="H18" s="16"/>
      <c r="J18" s="16"/>
      <c r="K18" s="17"/>
      <c r="L18" s="17"/>
      <c r="M18" s="17"/>
      <c r="N18" s="18"/>
      <c r="O18" s="19" t="s">
        <v>64</v>
      </c>
      <c r="P18" s="21"/>
      <c r="Q18" s="20">
        <f>_xlfn.CHISQ.INV(1-Q17,Q7)</f>
        <v>15.507313055865449</v>
      </c>
    </row>
    <row r="19" spans="8:17" x14ac:dyDescent="0.25">
      <c r="H19" s="16"/>
      <c r="J19" s="16"/>
      <c r="K19" s="17"/>
      <c r="L19" s="17"/>
      <c r="M19" s="17"/>
      <c r="N19" s="17"/>
    </row>
    <row r="20" spans="8:17" x14ac:dyDescent="0.25">
      <c r="H20" s="16"/>
      <c r="J20" s="16"/>
      <c r="K20" s="17"/>
      <c r="L20" s="17"/>
      <c r="M20" s="17"/>
      <c r="N20" s="17"/>
    </row>
    <row r="22" spans="8:17" x14ac:dyDescent="0.25">
      <c r="M22" t="s">
        <v>70</v>
      </c>
    </row>
    <row r="23" spans="8:17" x14ac:dyDescent="0.25">
      <c r="M23" t="s">
        <v>71</v>
      </c>
    </row>
    <row r="24" spans="8:17" x14ac:dyDescent="0.25">
      <c r="M24" t="s">
        <v>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8F6A-189B-405D-9A87-FB91C0807783}">
  <dimension ref="A1:G36"/>
  <sheetViews>
    <sheetView workbookViewId="0">
      <selection activeCell="F15" sqref="F15"/>
    </sheetView>
  </sheetViews>
  <sheetFormatPr defaultRowHeight="15" x14ac:dyDescent="0.25"/>
  <cols>
    <col min="1" max="1" width="53.85546875" bestFit="1" customWidth="1"/>
    <col min="2" max="4" width="12" bestFit="1" customWidth="1"/>
    <col min="5" max="5" width="8" bestFit="1" customWidth="1"/>
    <col min="6" max="6" width="12" bestFit="1" customWidth="1"/>
    <col min="7" max="7" width="15.28515625" bestFit="1" customWidth="1"/>
  </cols>
  <sheetData>
    <row r="1" spans="1:4" x14ac:dyDescent="0.25">
      <c r="A1" t="s">
        <v>5</v>
      </c>
    </row>
    <row r="3" spans="1:4" x14ac:dyDescent="0.25">
      <c r="A3" t="s">
        <v>6</v>
      </c>
      <c r="B3" t="s">
        <v>0</v>
      </c>
      <c r="C3" t="s">
        <v>1</v>
      </c>
      <c r="D3" t="s">
        <v>7</v>
      </c>
    </row>
    <row r="4" spans="1:4" ht="15.75" thickBot="1" x14ac:dyDescent="0.3">
      <c r="A4" s="6" t="s">
        <v>2</v>
      </c>
      <c r="B4" s="6"/>
      <c r="C4" s="6"/>
      <c r="D4" s="6"/>
    </row>
    <row r="5" spans="1:4" x14ac:dyDescent="0.25">
      <c r="A5" s="5" t="s">
        <v>8</v>
      </c>
      <c r="B5" s="5">
        <v>3</v>
      </c>
      <c r="C5" s="5">
        <v>3</v>
      </c>
      <c r="D5" s="5">
        <v>6</v>
      </c>
    </row>
    <row r="6" spans="1:4" x14ac:dyDescent="0.25">
      <c r="A6" s="5" t="s">
        <v>9</v>
      </c>
      <c r="B6" s="5">
        <v>190</v>
      </c>
      <c r="C6" s="5">
        <v>220</v>
      </c>
      <c r="D6" s="5">
        <v>410</v>
      </c>
    </row>
    <row r="7" spans="1:4" x14ac:dyDescent="0.25">
      <c r="A7" s="5" t="s">
        <v>10</v>
      </c>
      <c r="B7" s="5">
        <v>63.333333333333336</v>
      </c>
      <c r="C7" s="5">
        <v>73.333333333333329</v>
      </c>
      <c r="D7" s="5">
        <v>68.333333333333329</v>
      </c>
    </row>
    <row r="8" spans="1:4" x14ac:dyDescent="0.25">
      <c r="A8" s="5" t="s">
        <v>11</v>
      </c>
      <c r="B8" s="25">
        <v>0.33333333333333337</v>
      </c>
      <c r="C8" s="25">
        <v>2.3333333333333335</v>
      </c>
      <c r="D8" s="25">
        <v>31.06666666666667</v>
      </c>
    </row>
    <row r="9" spans="1:4" x14ac:dyDescent="0.25">
      <c r="A9" s="5"/>
      <c r="B9" s="5"/>
      <c r="C9" s="5"/>
      <c r="D9" s="5"/>
    </row>
    <row r="10" spans="1:4" ht="15.75" thickBot="1" x14ac:dyDescent="0.3">
      <c r="A10" s="6" t="s">
        <v>3</v>
      </c>
      <c r="B10" s="6"/>
      <c r="C10" s="6"/>
      <c r="D10" s="6"/>
    </row>
    <row r="11" spans="1:4" x14ac:dyDescent="0.25">
      <c r="A11" s="5" t="s">
        <v>8</v>
      </c>
      <c r="B11" s="5">
        <v>3</v>
      </c>
      <c r="C11" s="5">
        <v>3</v>
      </c>
      <c r="D11" s="5">
        <v>6</v>
      </c>
    </row>
    <row r="12" spans="1:4" x14ac:dyDescent="0.25">
      <c r="A12" s="5" t="s">
        <v>9</v>
      </c>
      <c r="B12" s="5">
        <v>202</v>
      </c>
      <c r="C12" s="5">
        <v>238</v>
      </c>
      <c r="D12" s="5">
        <v>440</v>
      </c>
    </row>
    <row r="13" spans="1:4" x14ac:dyDescent="0.25">
      <c r="A13" s="5" t="s">
        <v>10</v>
      </c>
      <c r="B13" s="5">
        <v>67.333333333333329</v>
      </c>
      <c r="C13" s="5">
        <v>79.333333333333329</v>
      </c>
      <c r="D13" s="5">
        <v>73.333333333333329</v>
      </c>
    </row>
    <row r="14" spans="1:4" x14ac:dyDescent="0.25">
      <c r="A14" s="5" t="s">
        <v>11</v>
      </c>
      <c r="B14" s="25">
        <v>4.3333333333333339</v>
      </c>
      <c r="C14" s="25">
        <v>0.33333333333333331</v>
      </c>
      <c r="D14" s="25">
        <v>45.066666666666677</v>
      </c>
    </row>
    <row r="15" spans="1:4" x14ac:dyDescent="0.25">
      <c r="A15" s="5"/>
      <c r="B15" s="5"/>
      <c r="C15" s="5"/>
      <c r="D15" s="5"/>
    </row>
    <row r="16" spans="1:4" ht="15.75" thickBot="1" x14ac:dyDescent="0.3">
      <c r="A16" s="6" t="s">
        <v>4</v>
      </c>
      <c r="B16" s="6"/>
      <c r="C16" s="6"/>
      <c r="D16" s="6"/>
    </row>
    <row r="17" spans="1:7" x14ac:dyDescent="0.25">
      <c r="A17" s="5" t="s">
        <v>8</v>
      </c>
      <c r="B17" s="5">
        <v>3</v>
      </c>
      <c r="C17" s="5">
        <v>3</v>
      </c>
      <c r="D17" s="5">
        <v>6</v>
      </c>
    </row>
    <row r="18" spans="1:7" x14ac:dyDescent="0.25">
      <c r="A18" s="5" t="s">
        <v>9</v>
      </c>
      <c r="B18" s="5">
        <v>238</v>
      </c>
      <c r="C18" s="5">
        <v>313</v>
      </c>
      <c r="D18" s="5">
        <v>551</v>
      </c>
    </row>
    <row r="19" spans="1:7" x14ac:dyDescent="0.25">
      <c r="A19" s="5" t="s">
        <v>10</v>
      </c>
      <c r="B19" s="5">
        <v>79.333333333333329</v>
      </c>
      <c r="C19" s="5">
        <v>104.33333333333333</v>
      </c>
      <c r="D19" s="5">
        <v>91.833333333333329</v>
      </c>
    </row>
    <row r="20" spans="1:7" x14ac:dyDescent="0.25">
      <c r="A20" s="5" t="s">
        <v>11</v>
      </c>
      <c r="B20" s="25">
        <v>0.33333333333333331</v>
      </c>
      <c r="C20" s="25">
        <v>0.33333333333333331</v>
      </c>
      <c r="D20" s="25">
        <v>187.76666666666716</v>
      </c>
    </row>
    <row r="21" spans="1:7" x14ac:dyDescent="0.25">
      <c r="A21" s="5"/>
      <c r="B21" s="5"/>
      <c r="C21" s="5"/>
      <c r="D21" s="5"/>
    </row>
    <row r="22" spans="1:7" ht="15.75" thickBot="1" x14ac:dyDescent="0.3">
      <c r="A22" s="6" t="s">
        <v>7</v>
      </c>
      <c r="B22" s="6"/>
      <c r="C22" s="6"/>
      <c r="D22" s="6"/>
      <c r="E22" s="6"/>
    </row>
    <row r="23" spans="1:7" x14ac:dyDescent="0.25">
      <c r="A23" s="5" t="s">
        <v>8</v>
      </c>
      <c r="B23" s="5">
        <v>9</v>
      </c>
      <c r="C23" s="5">
        <v>9</v>
      </c>
      <c r="D23" s="5"/>
      <c r="E23" s="5"/>
    </row>
    <row r="24" spans="1:7" x14ac:dyDescent="0.25">
      <c r="A24" s="5" t="s">
        <v>9</v>
      </c>
      <c r="B24" s="5">
        <v>630</v>
      </c>
      <c r="C24" s="5">
        <v>771</v>
      </c>
      <c r="D24" s="5"/>
      <c r="E24" s="5"/>
    </row>
    <row r="25" spans="1:7" x14ac:dyDescent="0.25">
      <c r="A25" s="5" t="s">
        <v>10</v>
      </c>
      <c r="B25" s="5">
        <v>70</v>
      </c>
      <c r="C25" s="5">
        <v>85.666666666666671</v>
      </c>
      <c r="D25" s="5"/>
      <c r="E25" s="5"/>
    </row>
    <row r="26" spans="1:7" x14ac:dyDescent="0.25">
      <c r="A26" s="5" t="s">
        <v>11</v>
      </c>
      <c r="B26" s="5">
        <v>53.25</v>
      </c>
      <c r="C26" s="5">
        <v>203.5</v>
      </c>
      <c r="D26" s="5"/>
      <c r="E26" s="5"/>
    </row>
    <row r="27" spans="1:7" x14ac:dyDescent="0.25">
      <c r="A27" s="5"/>
      <c r="B27" s="5"/>
      <c r="C27" s="5"/>
      <c r="D27" s="5"/>
      <c r="E27" s="5"/>
    </row>
    <row r="29" spans="1:7" ht="15.75" thickBot="1" x14ac:dyDescent="0.3">
      <c r="A29" t="s">
        <v>12</v>
      </c>
    </row>
    <row r="30" spans="1:7" x14ac:dyDescent="0.25">
      <c r="A30" s="8" t="s">
        <v>13</v>
      </c>
      <c r="B30" s="8" t="s">
        <v>14</v>
      </c>
      <c r="C30" s="8" t="s">
        <v>15</v>
      </c>
      <c r="D30" s="8" t="s">
        <v>16</v>
      </c>
      <c r="E30" s="8" t="s">
        <v>17</v>
      </c>
      <c r="F30" s="8" t="s">
        <v>18</v>
      </c>
      <c r="G30" s="8" t="s">
        <v>19</v>
      </c>
    </row>
    <row r="31" spans="1:7" x14ac:dyDescent="0.25">
      <c r="A31" s="5" t="s">
        <v>20</v>
      </c>
      <c r="B31" s="5">
        <v>1839</v>
      </c>
      <c r="C31" s="5">
        <v>2</v>
      </c>
      <c r="D31" s="5">
        <v>919.5</v>
      </c>
      <c r="E31" s="5">
        <v>689.625</v>
      </c>
      <c r="F31" s="5">
        <v>4.117716211658616E-13</v>
      </c>
      <c r="G31" s="5">
        <v>3.8852938346523942</v>
      </c>
    </row>
    <row r="32" spans="1:7" x14ac:dyDescent="0.25">
      <c r="A32" s="5" t="s">
        <v>21</v>
      </c>
      <c r="B32" s="5">
        <v>1104.5</v>
      </c>
      <c r="C32" s="5">
        <v>1</v>
      </c>
      <c r="D32" s="5">
        <v>1104.5</v>
      </c>
      <c r="E32" s="5">
        <v>828.375</v>
      </c>
      <c r="F32" s="5">
        <v>1.9241345233960927E-12</v>
      </c>
      <c r="G32" s="5">
        <v>4.7472253467225149</v>
      </c>
    </row>
    <row r="33" spans="1:7" x14ac:dyDescent="0.25">
      <c r="A33" s="5" t="s">
        <v>22</v>
      </c>
      <c r="B33" s="5">
        <v>199</v>
      </c>
      <c r="C33" s="5">
        <v>2</v>
      </c>
      <c r="D33" s="5">
        <v>99.5</v>
      </c>
      <c r="E33" s="5">
        <v>74.625</v>
      </c>
      <c r="F33" s="5">
        <v>1.6985922429654756E-7</v>
      </c>
      <c r="G33" s="5">
        <v>3.8852938346523942</v>
      </c>
    </row>
    <row r="34" spans="1:7" x14ac:dyDescent="0.25">
      <c r="A34" s="5" t="s">
        <v>23</v>
      </c>
      <c r="B34" s="5">
        <v>16</v>
      </c>
      <c r="C34" s="5">
        <v>12</v>
      </c>
      <c r="D34" s="5">
        <v>1.3333333333333333</v>
      </c>
      <c r="E34" s="5"/>
      <c r="F34" s="5"/>
      <c r="G34" s="5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ht="15.75" thickBot="1" x14ac:dyDescent="0.3">
      <c r="A36" s="7" t="s">
        <v>7</v>
      </c>
      <c r="B36" s="7">
        <v>3158.5</v>
      </c>
      <c r="C36" s="7">
        <v>17</v>
      </c>
      <c r="D36" s="7"/>
      <c r="E36" s="7"/>
      <c r="F36" s="7"/>
      <c r="G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ДиспАнализЗадача1</vt:lpstr>
      <vt:lpstr>Задача 2</vt:lpstr>
      <vt:lpstr>ДиспАнализЗадача2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2022-04-25T18:34:54Z</dcterms:created>
  <dcterms:modified xsi:type="dcterms:W3CDTF">2022-04-26T05:53:36Z</dcterms:modified>
</cp:coreProperties>
</file>