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578\Desktop\мусорка учебная\Excel\9 lesson\"/>
    </mc:Choice>
  </mc:AlternateContent>
  <bookViews>
    <workbookView xWindow="0" yWindow="0" windowWidth="28800" windowHeight="115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" l="1"/>
  <c r="K19" i="1"/>
  <c r="K10" i="1"/>
  <c r="L10" i="1"/>
  <c r="M10" i="1"/>
  <c r="N10" i="1"/>
  <c r="N16" i="1" s="1"/>
  <c r="N17" i="1" s="1"/>
  <c r="O10" i="1"/>
  <c r="P10" i="1"/>
  <c r="Q10" i="1"/>
  <c r="R10" i="1"/>
  <c r="S10" i="1"/>
  <c r="T10" i="1"/>
  <c r="K11" i="1"/>
  <c r="L11" i="1"/>
  <c r="L16" i="1" s="1"/>
  <c r="M11" i="1"/>
  <c r="N11" i="1"/>
  <c r="O11" i="1"/>
  <c r="P11" i="1"/>
  <c r="Q11" i="1"/>
  <c r="R11" i="1"/>
  <c r="R16" i="1" s="1"/>
  <c r="S11" i="1"/>
  <c r="T11" i="1"/>
  <c r="K12" i="1"/>
  <c r="L12" i="1"/>
  <c r="M12" i="1"/>
  <c r="M16" i="1" s="1"/>
  <c r="N12" i="1"/>
  <c r="O12" i="1"/>
  <c r="P12" i="1"/>
  <c r="Q12" i="1"/>
  <c r="R12" i="1"/>
  <c r="S12" i="1"/>
  <c r="T12" i="1"/>
  <c r="L9" i="1"/>
  <c r="M9" i="1"/>
  <c r="N9" i="1"/>
  <c r="O9" i="1"/>
  <c r="P9" i="1"/>
  <c r="Q9" i="1"/>
  <c r="Q16" i="1" s="1"/>
  <c r="Q17" i="1" s="1"/>
  <c r="Q15" i="1" s="1"/>
  <c r="R9" i="1"/>
  <c r="S9" i="1"/>
  <c r="T9" i="1"/>
  <c r="K9" i="1"/>
  <c r="S16" i="1"/>
  <c r="T16" i="1"/>
  <c r="T17" i="1" s="1"/>
  <c r="C3" i="1"/>
  <c r="L3" i="1" s="1"/>
  <c r="C4" i="1"/>
  <c r="M4" i="1" s="1"/>
  <c r="C5" i="1"/>
  <c r="N2" i="1" s="1"/>
  <c r="C6" i="1"/>
  <c r="O4" i="1" s="1"/>
  <c r="C7" i="1"/>
  <c r="P5" i="1" s="1"/>
  <c r="C8" i="1"/>
  <c r="Q5" i="1" s="1"/>
  <c r="C9" i="1"/>
  <c r="R3" i="1" s="1"/>
  <c r="C10" i="1"/>
  <c r="S4" i="1" s="1"/>
  <c r="C11" i="1"/>
  <c r="T2" i="1" s="1"/>
  <c r="C2" i="1"/>
  <c r="K3" i="1" s="1"/>
  <c r="B12" i="1"/>
  <c r="K16" i="1" l="1"/>
  <c r="L17" i="1"/>
  <c r="L15" i="1" s="1"/>
  <c r="L18" i="1" s="1"/>
  <c r="L19" i="1" s="1"/>
  <c r="M17" i="1"/>
  <c r="M15" i="1" s="1"/>
  <c r="S17" i="1"/>
  <c r="S15" i="1" s="1"/>
  <c r="S18" i="1" s="1"/>
  <c r="S19" i="1" s="1"/>
  <c r="P16" i="1"/>
  <c r="P17" i="1" s="1"/>
  <c r="P15" i="1" s="1"/>
  <c r="O16" i="1"/>
  <c r="O17" i="1" s="1"/>
  <c r="O15" i="1" s="1"/>
  <c r="O18" i="1" s="1"/>
  <c r="O19" i="1" s="1"/>
  <c r="R17" i="1"/>
  <c r="R15" i="1" s="1"/>
  <c r="T15" i="1"/>
  <c r="N15" i="1"/>
  <c r="K17" i="1"/>
  <c r="Q18" i="1"/>
  <c r="Q19" i="1" s="1"/>
  <c r="K2" i="1"/>
  <c r="O2" i="1"/>
  <c r="P4" i="1"/>
  <c r="R4" i="1"/>
  <c r="L4" i="1"/>
  <c r="P2" i="1"/>
  <c r="K4" i="1"/>
  <c r="O5" i="1"/>
  <c r="Q3" i="1"/>
  <c r="P3" i="1"/>
  <c r="Q4" i="1"/>
  <c r="O3" i="1"/>
  <c r="N5" i="1"/>
  <c r="M5" i="1"/>
  <c r="Q2" i="1"/>
  <c r="R5" i="1"/>
  <c r="L5" i="1"/>
  <c r="T3" i="1"/>
  <c r="N3" i="1"/>
  <c r="R2" i="1"/>
  <c r="K5" i="1"/>
  <c r="S3" i="1"/>
  <c r="M3" i="1"/>
  <c r="T5" i="1"/>
  <c r="S5" i="1"/>
  <c r="L2" i="1"/>
  <c r="M2" i="1"/>
  <c r="S2" i="1"/>
  <c r="T4" i="1"/>
  <c r="N4" i="1"/>
  <c r="F11" i="1"/>
  <c r="F12" i="1" s="1"/>
  <c r="P18" i="1" l="1"/>
  <c r="P19" i="1" s="1"/>
  <c r="U17" i="1"/>
  <c r="K15" i="1"/>
  <c r="M18" i="1"/>
  <c r="M19" i="1" s="1"/>
  <c r="R18" i="1"/>
  <c r="R19" i="1" s="1"/>
  <c r="U16" i="1"/>
  <c r="N18" i="1"/>
  <c r="N19" i="1" s="1"/>
  <c r="T18" i="1"/>
  <c r="T19" i="1" s="1"/>
  <c r="K18" i="1"/>
  <c r="U15" i="1"/>
  <c r="U18" i="1" l="1"/>
</calcChain>
</file>

<file path=xl/sharedStrings.xml><?xml version="1.0" encoding="utf-8"?>
<sst xmlns="http://schemas.openxmlformats.org/spreadsheetml/2006/main" count="32" uniqueCount="21">
  <si>
    <t>№№</t>
  </si>
  <si>
    <t>Трудоемкость</t>
  </si>
  <si>
    <t>Категория</t>
  </si>
  <si>
    <t>Вовлеченность специалистов по времени (%)</t>
  </si>
  <si>
    <t>Зарплата в час (с учетом подоходного налога)</t>
  </si>
  <si>
    <t>Количество</t>
  </si>
  <si>
    <t>Руководитель проекта</t>
  </si>
  <si>
    <t>Главный специалист</t>
  </si>
  <si>
    <t>Ведущий специалист</t>
  </si>
  <si>
    <t>Специалист</t>
  </si>
  <si>
    <t>Всего</t>
  </si>
  <si>
    <t>ФОТ</t>
  </si>
  <si>
    <t>Чистая ЗП</t>
  </si>
  <si>
    <t>Трудоемкость, в часах</t>
  </si>
  <si>
    <t xml:space="preserve">                            Задачи
Категория</t>
  </si>
  <si>
    <t xml:space="preserve">                                  Задачи
Категория</t>
  </si>
  <si>
    <t>Накладные расходы</t>
  </si>
  <si>
    <t>Итого</t>
  </si>
  <si>
    <t xml:space="preserve">                              Задачи
Категория</t>
  </si>
  <si>
    <t xml:space="preserve">    Зарплата</t>
  </si>
  <si>
    <t xml:space="preserve">    Отчисления в фонды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</si>
</sst>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806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4" fontId="2" fillId="7" borderId="4" xfId="0" applyNumberFormat="1" applyFont="1" applyFill="1" applyBorder="1" applyAlignment="1">
      <alignment horizontal="right" vertical="center" wrapText="1"/>
    </xf>
    <xf numFmtId="0" fontId="2" fillId="7" borderId="4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horizontal="right" vertical="center" wrapText="1"/>
    </xf>
    <xf numFmtId="9" fontId="2" fillId="3" borderId="4" xfId="0" applyNumberFormat="1" applyFont="1" applyFill="1" applyBorder="1" applyAlignment="1">
      <alignment horizontal="right" vertical="center" wrapText="1"/>
    </xf>
    <xf numFmtId="9" fontId="2" fillId="7" borderId="4" xfId="0" applyNumberFormat="1" applyFont="1" applyFill="1" applyBorder="1" applyAlignment="1">
      <alignment horizontal="right" vertical="center" wrapText="1"/>
    </xf>
    <xf numFmtId="3" fontId="0" fillId="0" borderId="0" xfId="0" applyNumberFormat="1" applyAlignment="1">
      <alignment wrapText="1"/>
    </xf>
    <xf numFmtId="0" fontId="2" fillId="3" borderId="4" xfId="0" applyNumberFormat="1" applyFont="1" applyFill="1" applyBorder="1" applyAlignment="1">
      <alignment horizontal="right" vertical="center" wrapText="1"/>
    </xf>
    <xf numFmtId="0" fontId="2" fillId="10" borderId="3" xfId="0" applyFont="1" applyFill="1" applyBorder="1" applyAlignment="1">
      <alignment horizontal="right" vertical="center" wrapText="1"/>
    </xf>
    <xf numFmtId="9" fontId="2" fillId="10" borderId="1" xfId="0" applyNumberFormat="1" applyFont="1" applyFill="1" applyBorder="1" applyAlignment="1">
      <alignment horizontal="right" vertical="center" wrapText="1"/>
    </xf>
    <xf numFmtId="0" fontId="2" fillId="10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center"/>
    </xf>
    <xf numFmtId="0" fontId="1" fillId="8" borderId="7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center" wrapText="1"/>
    </xf>
    <xf numFmtId="0" fontId="1" fillId="8" borderId="8" xfId="0" applyFont="1" applyFill="1" applyBorder="1" applyAlignment="1">
      <alignment horizontal="left" vertical="center" wrapText="1"/>
    </xf>
    <xf numFmtId="0" fontId="1" fillId="8" borderId="7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vertical="center"/>
    </xf>
    <xf numFmtId="0" fontId="3" fillId="9" borderId="3" xfId="0" applyFont="1" applyFill="1" applyBorder="1" applyAlignment="1">
      <alignment horizontal="right" vertical="center"/>
    </xf>
    <xf numFmtId="169" fontId="4" fillId="0" borderId="4" xfId="0" applyNumberFormat="1" applyFont="1" applyBorder="1" applyAlignment="1">
      <alignment horizontal="center" vertical="center"/>
    </xf>
    <xf numFmtId="169" fontId="5" fillId="0" borderId="4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169" fontId="0" fillId="0" borderId="4" xfId="0" applyNumberFormat="1" applyFont="1" applyBorder="1" applyAlignment="1">
      <alignment horizontal="center" vertical="center"/>
    </xf>
    <xf numFmtId="169" fontId="0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D1" workbookViewId="0">
      <selection activeCell="L21" sqref="L21"/>
    </sheetView>
  </sheetViews>
  <sheetFormatPr defaultRowHeight="15" x14ac:dyDescent="0.25"/>
  <cols>
    <col min="2" max="2" width="14.7109375" customWidth="1"/>
    <col min="3" max="3" width="14.5703125" customWidth="1"/>
    <col min="5" max="5" width="24.7109375" customWidth="1"/>
    <col min="6" max="6" width="16.42578125" customWidth="1"/>
    <col min="7" max="7" width="20.140625" customWidth="1"/>
    <col min="8" max="8" width="13.85546875" customWidth="1"/>
    <col min="10" max="10" width="22.140625" bestFit="1" customWidth="1"/>
    <col min="11" max="20" width="13.140625" bestFit="1" customWidth="1"/>
    <col min="21" max="21" width="14.140625" bestFit="1" customWidth="1"/>
  </cols>
  <sheetData>
    <row r="1" spans="1:21" s="8" customFormat="1" ht="60.75" thickBot="1" x14ac:dyDescent="0.3">
      <c r="A1" s="1" t="s">
        <v>0</v>
      </c>
      <c r="B1" s="2" t="s">
        <v>1</v>
      </c>
      <c r="C1" s="2" t="s">
        <v>13</v>
      </c>
      <c r="E1" s="3" t="s">
        <v>2</v>
      </c>
      <c r="F1" s="4" t="s">
        <v>3</v>
      </c>
      <c r="G1" s="4" t="s">
        <v>4</v>
      </c>
      <c r="H1" s="4" t="s">
        <v>5</v>
      </c>
      <c r="J1" s="19" t="s">
        <v>14</v>
      </c>
      <c r="K1" s="17">
        <v>1</v>
      </c>
      <c r="L1" s="17">
        <v>2</v>
      </c>
      <c r="M1" s="17">
        <v>3</v>
      </c>
      <c r="N1" s="17">
        <v>4</v>
      </c>
      <c r="O1" s="17">
        <v>5</v>
      </c>
      <c r="P1" s="17">
        <v>6</v>
      </c>
      <c r="Q1" s="17">
        <v>7</v>
      </c>
      <c r="R1" s="17">
        <v>8</v>
      </c>
      <c r="S1" s="17">
        <v>9</v>
      </c>
      <c r="T1" s="17">
        <v>10</v>
      </c>
    </row>
    <row r="2" spans="1:21" s="8" customFormat="1" ht="15.75" thickBot="1" x14ac:dyDescent="0.3">
      <c r="A2" s="9">
        <v>1</v>
      </c>
      <c r="B2" s="10">
        <v>0.1</v>
      </c>
      <c r="C2" s="13">
        <f>B2*$C$12</f>
        <v>200</v>
      </c>
      <c r="E2" s="5" t="s">
        <v>6</v>
      </c>
      <c r="F2" s="11">
        <v>0.1</v>
      </c>
      <c r="G2" s="6">
        <v>5000</v>
      </c>
      <c r="H2" s="7">
        <v>1</v>
      </c>
      <c r="J2" s="18" t="s">
        <v>6</v>
      </c>
      <c r="K2" s="29">
        <f>$F2*$C$2</f>
        <v>20</v>
      </c>
      <c r="L2" s="29">
        <f>$F2*$C$3</f>
        <v>30</v>
      </c>
      <c r="M2" s="29">
        <f>$F2*$C$4</f>
        <v>10</v>
      </c>
      <c r="N2" s="29">
        <f>$F2*$C$5</f>
        <v>30</v>
      </c>
      <c r="O2" s="29">
        <f>$F2*$C$6</f>
        <v>20</v>
      </c>
      <c r="P2" s="29">
        <f>$F2*$C$7</f>
        <v>30</v>
      </c>
      <c r="Q2" s="29">
        <f>$F2*$C$8</f>
        <v>10</v>
      </c>
      <c r="R2" s="29">
        <f>$F2*$C$9</f>
        <v>30</v>
      </c>
      <c r="S2" s="29">
        <f>$F2*$C$10</f>
        <v>10</v>
      </c>
      <c r="T2" s="29">
        <f>$F2*$C$11</f>
        <v>10</v>
      </c>
    </row>
    <row r="3" spans="1:21" s="8" customFormat="1" ht="15.75" thickBot="1" x14ac:dyDescent="0.3">
      <c r="A3" s="9">
        <v>2</v>
      </c>
      <c r="B3" s="10">
        <v>0.15</v>
      </c>
      <c r="C3" s="13">
        <f t="shared" ref="C3:C11" si="0">B3*$C$12</f>
        <v>300</v>
      </c>
      <c r="E3" s="5" t="s">
        <v>7</v>
      </c>
      <c r="F3" s="11">
        <v>0.15</v>
      </c>
      <c r="G3" s="6">
        <v>3000</v>
      </c>
      <c r="H3" s="7">
        <v>3</v>
      </c>
      <c r="J3" s="18" t="s">
        <v>7</v>
      </c>
      <c r="K3" s="29">
        <f t="shared" ref="K3:K5" si="1">$F3*$C$2</f>
        <v>30</v>
      </c>
      <c r="L3" s="29">
        <f t="shared" ref="L3:L5" si="2">$F3*$C$3</f>
        <v>45</v>
      </c>
      <c r="M3" s="29">
        <f t="shared" ref="M3:M5" si="3">$F3*$C$4</f>
        <v>15</v>
      </c>
      <c r="N3" s="29">
        <f t="shared" ref="N3:N5" si="4">$F3*$C$5</f>
        <v>45</v>
      </c>
      <c r="O3" s="29">
        <f t="shared" ref="O3:O5" si="5">$F3*$C$6</f>
        <v>30</v>
      </c>
      <c r="P3" s="29">
        <f t="shared" ref="P3:P5" si="6">$F3*$C$7</f>
        <v>45</v>
      </c>
      <c r="Q3" s="29">
        <f t="shared" ref="Q3:Q5" si="7">$F3*$C$8</f>
        <v>15</v>
      </c>
      <c r="R3" s="29">
        <f t="shared" ref="R3:R5" si="8">$F3*$C$9</f>
        <v>45</v>
      </c>
      <c r="S3" s="29">
        <f t="shared" ref="S3:S5" si="9">$F3*$C$10</f>
        <v>15</v>
      </c>
      <c r="T3" s="29">
        <f t="shared" ref="T3:T5" si="10">$F3*$C$11</f>
        <v>15</v>
      </c>
    </row>
    <row r="4" spans="1:21" s="8" customFormat="1" ht="15.75" thickBot="1" x14ac:dyDescent="0.3">
      <c r="A4" s="9">
        <v>3</v>
      </c>
      <c r="B4" s="10">
        <v>0.05</v>
      </c>
      <c r="C4" s="13">
        <f t="shared" si="0"/>
        <v>100</v>
      </c>
      <c r="E4" s="5" t="s">
        <v>8</v>
      </c>
      <c r="F4" s="11">
        <v>0.25</v>
      </c>
      <c r="G4" s="6">
        <v>1500</v>
      </c>
      <c r="H4" s="7">
        <v>3</v>
      </c>
      <c r="J4" s="18" t="s">
        <v>8</v>
      </c>
      <c r="K4" s="29">
        <f t="shared" si="1"/>
        <v>50</v>
      </c>
      <c r="L4" s="29">
        <f t="shared" si="2"/>
        <v>75</v>
      </c>
      <c r="M4" s="29">
        <f t="shared" si="3"/>
        <v>25</v>
      </c>
      <c r="N4" s="29">
        <f t="shared" si="4"/>
        <v>75</v>
      </c>
      <c r="O4" s="29">
        <f t="shared" si="5"/>
        <v>50</v>
      </c>
      <c r="P4" s="29">
        <f t="shared" si="6"/>
        <v>75</v>
      </c>
      <c r="Q4" s="29">
        <f t="shared" si="7"/>
        <v>25</v>
      </c>
      <c r="R4" s="29">
        <f t="shared" si="8"/>
        <v>75</v>
      </c>
      <c r="S4" s="29">
        <f t="shared" si="9"/>
        <v>25</v>
      </c>
      <c r="T4" s="29">
        <f t="shared" si="10"/>
        <v>25</v>
      </c>
    </row>
    <row r="5" spans="1:21" s="8" customFormat="1" ht="15.75" thickBot="1" x14ac:dyDescent="0.3">
      <c r="A5" s="9">
        <v>4</v>
      </c>
      <c r="B5" s="10">
        <v>0.15</v>
      </c>
      <c r="C5" s="13">
        <f t="shared" si="0"/>
        <v>300</v>
      </c>
      <c r="E5" s="5" t="s">
        <v>9</v>
      </c>
      <c r="F5" s="11">
        <v>0.5</v>
      </c>
      <c r="G5" s="6">
        <v>1000</v>
      </c>
      <c r="H5" s="7">
        <v>3</v>
      </c>
      <c r="J5" s="18" t="s">
        <v>9</v>
      </c>
      <c r="K5" s="29">
        <f t="shared" si="1"/>
        <v>100</v>
      </c>
      <c r="L5" s="29">
        <f t="shared" si="2"/>
        <v>150</v>
      </c>
      <c r="M5" s="29">
        <f t="shared" si="3"/>
        <v>50</v>
      </c>
      <c r="N5" s="29">
        <f t="shared" si="4"/>
        <v>150</v>
      </c>
      <c r="O5" s="29">
        <f t="shared" si="5"/>
        <v>100</v>
      </c>
      <c r="P5" s="29">
        <f t="shared" si="6"/>
        <v>150</v>
      </c>
      <c r="Q5" s="29">
        <f t="shared" si="7"/>
        <v>50</v>
      </c>
      <c r="R5" s="29">
        <f t="shared" si="8"/>
        <v>150</v>
      </c>
      <c r="S5" s="29">
        <f t="shared" si="9"/>
        <v>50</v>
      </c>
      <c r="T5" s="29">
        <f t="shared" si="10"/>
        <v>50</v>
      </c>
    </row>
    <row r="6" spans="1:21" s="8" customFormat="1" ht="15.75" thickBot="1" x14ac:dyDescent="0.3">
      <c r="A6" s="9">
        <v>5</v>
      </c>
      <c r="B6" s="10">
        <v>0.1</v>
      </c>
      <c r="C6" s="13">
        <f t="shared" si="0"/>
        <v>200</v>
      </c>
    </row>
    <row r="7" spans="1:21" s="8" customFormat="1" ht="15.75" thickBot="1" x14ac:dyDescent="0.3">
      <c r="A7" s="9">
        <v>6</v>
      </c>
      <c r="B7" s="10">
        <v>0.15</v>
      </c>
      <c r="C7" s="13">
        <f t="shared" si="0"/>
        <v>300</v>
      </c>
      <c r="J7" s="22" t="s">
        <v>15</v>
      </c>
      <c r="K7" s="20">
        <v>1</v>
      </c>
      <c r="L7" s="20">
        <v>2</v>
      </c>
      <c r="M7" s="20">
        <v>3</v>
      </c>
      <c r="N7" s="20">
        <v>4</v>
      </c>
      <c r="O7" s="20">
        <v>5</v>
      </c>
      <c r="P7" s="20">
        <v>6</v>
      </c>
      <c r="Q7" s="20">
        <v>7</v>
      </c>
      <c r="R7" s="20">
        <v>8</v>
      </c>
      <c r="S7" s="20">
        <v>9</v>
      </c>
      <c r="T7" s="20">
        <v>10</v>
      </c>
    </row>
    <row r="8" spans="1:21" s="8" customFormat="1" ht="15.75" thickBot="1" x14ac:dyDescent="0.3">
      <c r="A8" s="9">
        <v>7</v>
      </c>
      <c r="B8" s="10">
        <v>0.05</v>
      </c>
      <c r="C8" s="13">
        <f t="shared" si="0"/>
        <v>100</v>
      </c>
      <c r="J8" s="23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1" s="8" customFormat="1" ht="15.75" thickBot="1" x14ac:dyDescent="0.3">
      <c r="A9" s="9">
        <v>8</v>
      </c>
      <c r="B9" s="10">
        <v>0.15</v>
      </c>
      <c r="C9" s="13">
        <f t="shared" si="0"/>
        <v>300</v>
      </c>
      <c r="J9" s="18" t="s">
        <v>6</v>
      </c>
      <c r="K9" s="30">
        <f>$G2*$H2*K2</f>
        <v>100000</v>
      </c>
      <c r="L9" s="30">
        <f t="shared" ref="L9:T9" si="11">$G2*$H2*L2</f>
        <v>150000</v>
      </c>
      <c r="M9" s="30">
        <f t="shared" si="11"/>
        <v>50000</v>
      </c>
      <c r="N9" s="30">
        <f t="shared" si="11"/>
        <v>150000</v>
      </c>
      <c r="O9" s="30">
        <f t="shared" si="11"/>
        <v>100000</v>
      </c>
      <c r="P9" s="30">
        <f t="shared" si="11"/>
        <v>150000</v>
      </c>
      <c r="Q9" s="30">
        <f t="shared" si="11"/>
        <v>50000</v>
      </c>
      <c r="R9" s="30">
        <f t="shared" si="11"/>
        <v>150000</v>
      </c>
      <c r="S9" s="30">
        <f t="shared" si="11"/>
        <v>50000</v>
      </c>
      <c r="T9" s="30">
        <f t="shared" si="11"/>
        <v>50000</v>
      </c>
    </row>
    <row r="10" spans="1:21" s="8" customFormat="1" ht="15.75" thickBot="1" x14ac:dyDescent="0.3">
      <c r="A10" s="9">
        <v>9</v>
      </c>
      <c r="B10" s="10">
        <v>0.05</v>
      </c>
      <c r="C10" s="13">
        <f t="shared" si="0"/>
        <v>100</v>
      </c>
      <c r="E10" s="8" t="s">
        <v>10</v>
      </c>
      <c r="F10" s="12">
        <v>5000000</v>
      </c>
      <c r="H10" s="12"/>
      <c r="J10" s="18" t="s">
        <v>7</v>
      </c>
      <c r="K10" s="30">
        <f t="shared" ref="K10:T10" si="12">$G3*$H3*K3</f>
        <v>270000</v>
      </c>
      <c r="L10" s="30">
        <f t="shared" si="12"/>
        <v>405000</v>
      </c>
      <c r="M10" s="30">
        <f t="shared" si="12"/>
        <v>135000</v>
      </c>
      <c r="N10" s="30">
        <f t="shared" si="12"/>
        <v>405000</v>
      </c>
      <c r="O10" s="30">
        <f t="shared" si="12"/>
        <v>270000</v>
      </c>
      <c r="P10" s="30">
        <f t="shared" si="12"/>
        <v>405000</v>
      </c>
      <c r="Q10" s="30">
        <f t="shared" si="12"/>
        <v>135000</v>
      </c>
      <c r="R10" s="30">
        <f t="shared" si="12"/>
        <v>405000</v>
      </c>
      <c r="S10" s="30">
        <f t="shared" si="12"/>
        <v>135000</v>
      </c>
      <c r="T10" s="30">
        <f t="shared" si="12"/>
        <v>135000</v>
      </c>
    </row>
    <row r="11" spans="1:21" s="8" customFormat="1" ht="15.75" thickBot="1" x14ac:dyDescent="0.3">
      <c r="A11" s="9">
        <v>10</v>
      </c>
      <c r="B11" s="10">
        <v>0.05</v>
      </c>
      <c r="C11" s="13">
        <f t="shared" si="0"/>
        <v>100</v>
      </c>
      <c r="E11" s="8" t="s">
        <v>11</v>
      </c>
      <c r="F11" s="12">
        <f>F10*0.8</f>
        <v>4000000</v>
      </c>
      <c r="H11" s="12"/>
      <c r="J11" s="18" t="s">
        <v>8</v>
      </c>
      <c r="K11" s="30">
        <f t="shared" ref="K11:T11" si="13">$G4*$H4*K4</f>
        <v>225000</v>
      </c>
      <c r="L11" s="30">
        <f t="shared" si="13"/>
        <v>337500</v>
      </c>
      <c r="M11" s="30">
        <f t="shared" si="13"/>
        <v>112500</v>
      </c>
      <c r="N11" s="30">
        <f t="shared" si="13"/>
        <v>337500</v>
      </c>
      <c r="O11" s="30">
        <f t="shared" si="13"/>
        <v>225000</v>
      </c>
      <c r="P11" s="30">
        <f t="shared" si="13"/>
        <v>337500</v>
      </c>
      <c r="Q11" s="30">
        <f t="shared" si="13"/>
        <v>112500</v>
      </c>
      <c r="R11" s="30">
        <f t="shared" si="13"/>
        <v>337500</v>
      </c>
      <c r="S11" s="30">
        <f t="shared" si="13"/>
        <v>112500</v>
      </c>
      <c r="T11" s="30">
        <f t="shared" si="13"/>
        <v>112500</v>
      </c>
    </row>
    <row r="12" spans="1:21" ht="15.75" thickBot="1" x14ac:dyDescent="0.3">
      <c r="A12" s="14" t="s">
        <v>10</v>
      </c>
      <c r="B12" s="15">
        <f>SUM(B2:B11)</f>
        <v>1</v>
      </c>
      <c r="C12" s="16">
        <v>2000</v>
      </c>
      <c r="E12" t="s">
        <v>12</v>
      </c>
      <c r="F12" s="12">
        <f>F11/1.271</f>
        <v>3147128.2454760033</v>
      </c>
      <c r="H12" s="12"/>
      <c r="J12" s="18" t="s">
        <v>9</v>
      </c>
      <c r="K12" s="30">
        <f t="shared" ref="K12:T12" si="14">$G5*$H5*K5</f>
        <v>300000</v>
      </c>
      <c r="L12" s="30">
        <f t="shared" si="14"/>
        <v>450000</v>
      </c>
      <c r="M12" s="30">
        <f t="shared" si="14"/>
        <v>150000</v>
      </c>
      <c r="N12" s="30">
        <f t="shared" si="14"/>
        <v>450000</v>
      </c>
      <c r="O12" s="30">
        <f t="shared" si="14"/>
        <v>300000</v>
      </c>
      <c r="P12" s="30">
        <f t="shared" si="14"/>
        <v>450000</v>
      </c>
      <c r="Q12" s="30">
        <f t="shared" si="14"/>
        <v>150000</v>
      </c>
      <c r="R12" s="30">
        <f t="shared" si="14"/>
        <v>450000</v>
      </c>
      <c r="S12" s="30">
        <f t="shared" si="14"/>
        <v>150000</v>
      </c>
      <c r="T12" s="30">
        <f t="shared" si="14"/>
        <v>150000</v>
      </c>
    </row>
    <row r="13" spans="1:21" ht="15.75" thickBot="1" x14ac:dyDescent="0.3">
      <c r="F13" s="12"/>
    </row>
    <row r="14" spans="1:21" ht="30.75" thickBot="1" x14ac:dyDescent="0.3">
      <c r="F14" s="12"/>
      <c r="J14" s="24" t="s">
        <v>18</v>
      </c>
      <c r="K14" s="17">
        <v>1</v>
      </c>
      <c r="L14" s="17">
        <v>2</v>
      </c>
      <c r="M14" s="17">
        <v>3</v>
      </c>
      <c r="N14" s="17">
        <v>4</v>
      </c>
      <c r="O14" s="17">
        <v>5</v>
      </c>
      <c r="P14" s="17">
        <v>6</v>
      </c>
      <c r="Q14" s="17">
        <v>7</v>
      </c>
      <c r="R14" s="17">
        <v>8</v>
      </c>
      <c r="S14" s="17">
        <v>9</v>
      </c>
      <c r="T14" s="17">
        <v>10</v>
      </c>
      <c r="U14" s="17" t="s">
        <v>17</v>
      </c>
    </row>
    <row r="15" spans="1:21" ht="15.75" thickBot="1" x14ac:dyDescent="0.3">
      <c r="F15" s="12"/>
      <c r="J15" s="18" t="s">
        <v>11</v>
      </c>
      <c r="K15" s="30">
        <f>SUM(K16:K17)</f>
        <v>1137545</v>
      </c>
      <c r="L15" s="30">
        <f t="shared" ref="L15:U15" si="15">SUM(L16:L17)</f>
        <v>1706317.5</v>
      </c>
      <c r="M15" s="30">
        <f t="shared" si="15"/>
        <v>568772.5</v>
      </c>
      <c r="N15" s="30">
        <f t="shared" si="15"/>
        <v>1706317.5</v>
      </c>
      <c r="O15" s="30">
        <f t="shared" si="15"/>
        <v>1137545</v>
      </c>
      <c r="P15" s="30">
        <f t="shared" si="15"/>
        <v>1706317.5</v>
      </c>
      <c r="Q15" s="30">
        <f t="shared" si="15"/>
        <v>568772.5</v>
      </c>
      <c r="R15" s="30">
        <f t="shared" si="15"/>
        <v>1706317.5</v>
      </c>
      <c r="S15" s="30">
        <f t="shared" si="15"/>
        <v>568772.5</v>
      </c>
      <c r="T15" s="30">
        <f t="shared" si="15"/>
        <v>568772.5</v>
      </c>
      <c r="U15" s="27">
        <f>SUM(K15:T15)</f>
        <v>11375450</v>
      </c>
    </row>
    <row r="16" spans="1:21" ht="15.75" thickBot="1" x14ac:dyDescent="0.3">
      <c r="F16" s="12"/>
      <c r="J16" s="18" t="s">
        <v>19</v>
      </c>
      <c r="K16" s="30">
        <f>SUM(K9:K12)</f>
        <v>895000</v>
      </c>
      <c r="L16" s="30">
        <f t="shared" ref="L16:T16" si="16">SUM(L9:L12)</f>
        <v>1342500</v>
      </c>
      <c r="M16" s="30">
        <f t="shared" si="16"/>
        <v>447500</v>
      </c>
      <c r="N16" s="30">
        <f t="shared" si="16"/>
        <v>1342500</v>
      </c>
      <c r="O16" s="30">
        <f t="shared" si="16"/>
        <v>895000</v>
      </c>
      <c r="P16" s="30">
        <f t="shared" si="16"/>
        <v>1342500</v>
      </c>
      <c r="Q16" s="30">
        <f t="shared" si="16"/>
        <v>447500</v>
      </c>
      <c r="R16" s="30">
        <f t="shared" si="16"/>
        <v>1342500</v>
      </c>
      <c r="S16" s="30">
        <f t="shared" si="16"/>
        <v>447500</v>
      </c>
      <c r="T16" s="30">
        <f t="shared" si="16"/>
        <v>447500</v>
      </c>
      <c r="U16" s="27">
        <f t="shared" ref="U16:U19" si="17">SUM(K16:T16)</f>
        <v>8950000</v>
      </c>
    </row>
    <row r="17" spans="6:21" ht="15.75" thickBot="1" x14ac:dyDescent="0.3">
      <c r="F17" s="12"/>
      <c r="J17" s="18" t="s">
        <v>20</v>
      </c>
      <c r="K17" s="30">
        <f>K16*0.271</f>
        <v>242545.00000000003</v>
      </c>
      <c r="L17" s="30">
        <f t="shared" ref="L17:T17" si="18">L16*0.271</f>
        <v>363817.5</v>
      </c>
      <c r="M17" s="30">
        <f t="shared" si="18"/>
        <v>121272.50000000001</v>
      </c>
      <c r="N17" s="30">
        <f t="shared" si="18"/>
        <v>363817.5</v>
      </c>
      <c r="O17" s="30">
        <f t="shared" si="18"/>
        <v>242545.00000000003</v>
      </c>
      <c r="P17" s="30">
        <f t="shared" si="18"/>
        <v>363817.5</v>
      </c>
      <c r="Q17" s="30">
        <f t="shared" si="18"/>
        <v>121272.50000000001</v>
      </c>
      <c r="R17" s="30">
        <f t="shared" si="18"/>
        <v>363817.5</v>
      </c>
      <c r="S17" s="30">
        <f t="shared" si="18"/>
        <v>121272.50000000001</v>
      </c>
      <c r="T17" s="30">
        <f t="shared" si="18"/>
        <v>121272.50000000001</v>
      </c>
      <c r="U17" s="27">
        <f t="shared" si="17"/>
        <v>2425450</v>
      </c>
    </row>
    <row r="18" spans="6:21" ht="15.75" thickBot="1" x14ac:dyDescent="0.3">
      <c r="F18" s="12"/>
      <c r="J18" s="25" t="s">
        <v>16</v>
      </c>
      <c r="K18" s="31">
        <f>K15/0.8*0.2</f>
        <v>284386.25</v>
      </c>
      <c r="L18" s="31">
        <f t="shared" ref="L18:T18" si="19">L15/0.8*0.2</f>
        <v>426579.375</v>
      </c>
      <c r="M18" s="31">
        <f t="shared" si="19"/>
        <v>142193.125</v>
      </c>
      <c r="N18" s="31">
        <f t="shared" si="19"/>
        <v>426579.375</v>
      </c>
      <c r="O18" s="31">
        <f t="shared" si="19"/>
        <v>284386.25</v>
      </c>
      <c r="P18" s="31">
        <f t="shared" si="19"/>
        <v>426579.375</v>
      </c>
      <c r="Q18" s="31">
        <f t="shared" si="19"/>
        <v>142193.125</v>
      </c>
      <c r="R18" s="31">
        <f t="shared" si="19"/>
        <v>426579.375</v>
      </c>
      <c r="S18" s="31">
        <f t="shared" si="19"/>
        <v>142193.125</v>
      </c>
      <c r="T18" s="31">
        <f t="shared" si="19"/>
        <v>142193.125</v>
      </c>
      <c r="U18" s="27">
        <f t="shared" si="17"/>
        <v>2843862.5</v>
      </c>
    </row>
    <row r="19" spans="6:21" ht="15.75" thickBot="1" x14ac:dyDescent="0.3">
      <c r="J19" s="26" t="s">
        <v>17</v>
      </c>
      <c r="K19" s="27">
        <f>SUM(K15,K18)</f>
        <v>1421931.25</v>
      </c>
      <c r="L19" s="27">
        <f t="shared" ref="L19:U19" si="20">SUM(L15,L18)</f>
        <v>2132896.875</v>
      </c>
      <c r="M19" s="27">
        <f t="shared" si="20"/>
        <v>710965.625</v>
      </c>
      <c r="N19" s="27">
        <f t="shared" si="20"/>
        <v>2132896.875</v>
      </c>
      <c r="O19" s="27">
        <f t="shared" si="20"/>
        <v>1421931.25</v>
      </c>
      <c r="P19" s="27">
        <f t="shared" si="20"/>
        <v>2132896.875</v>
      </c>
      <c r="Q19" s="27">
        <f t="shared" si="20"/>
        <v>710965.625</v>
      </c>
      <c r="R19" s="27">
        <f t="shared" si="20"/>
        <v>2132896.875</v>
      </c>
      <c r="S19" s="27">
        <f t="shared" si="20"/>
        <v>710965.625</v>
      </c>
      <c r="T19" s="27">
        <f t="shared" si="20"/>
        <v>710965.625</v>
      </c>
      <c r="U19" s="28">
        <f t="shared" si="20"/>
        <v>14219312.5</v>
      </c>
    </row>
  </sheetData>
  <mergeCells count="11">
    <mergeCell ref="Q7:Q8"/>
    <mergeCell ref="R7:R8"/>
    <mergeCell ref="S7:S8"/>
    <mergeCell ref="T7:T8"/>
    <mergeCell ref="J7:J8"/>
    <mergeCell ref="K7:K8"/>
    <mergeCell ref="L7:L8"/>
    <mergeCell ref="M7:M8"/>
    <mergeCell ref="N7:N8"/>
    <mergeCell ref="O7:O8"/>
    <mergeCell ref="P7:P8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Даниил Борисов</cp:lastModifiedBy>
  <dcterms:created xsi:type="dcterms:W3CDTF">2021-10-11T14:59:38Z</dcterms:created>
  <dcterms:modified xsi:type="dcterms:W3CDTF">2021-10-12T12:34:01Z</dcterms:modified>
</cp:coreProperties>
</file>