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ИДЗ\"/>
    </mc:Choice>
  </mc:AlternateContent>
  <xr:revisionPtr revIDLastSave="0" documentId="13_ncr:1_{2182247E-EA1D-4DE9-B3EC-6B2570C0BD94}" xr6:coauthVersionLast="40" xr6:coauthVersionMax="40" xr10:uidLastSave="{00000000-0000-0000-0000-000000000000}"/>
  <bookViews>
    <workbookView xWindow="0" yWindow="0" windowWidth="28800" windowHeight="12225" xr2:uid="{5770CA09-113D-4ED5-9687-B26C9CD65386}"/>
  </bookViews>
  <sheets>
    <sheet name="Лист1" sheetId="1" r:id="rId1"/>
  </sheets>
  <definedNames>
    <definedName name="_xlnm._FilterDatabase" localSheetId="0" hidden="1">Лист1!$A$1:$A$101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F9" i="1"/>
  <c r="D26" i="1"/>
  <c r="D25" i="1"/>
  <c r="D22" i="1"/>
  <c r="E20" i="1"/>
  <c r="F11" i="1"/>
  <c r="G36" i="1"/>
  <c r="O36" i="1" s="1"/>
  <c r="H36" i="1"/>
  <c r="I36" i="1"/>
  <c r="J36" i="1"/>
  <c r="K36" i="1"/>
  <c r="L36" i="1"/>
  <c r="M36" i="1"/>
  <c r="F36" i="1"/>
  <c r="G7" i="1"/>
  <c r="F5" i="1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F2" i="1"/>
  <c r="F3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F25" i="1"/>
  <c r="E138" i="1" l="1"/>
  <c r="M6" i="1"/>
  <c r="M7" i="1" s="1"/>
  <c r="M8" i="1" s="1"/>
  <c r="D2" i="1"/>
  <c r="D6" i="1"/>
  <c r="D5" i="1"/>
  <c r="D4" i="1"/>
  <c r="D7" i="1" s="1"/>
  <c r="D3" i="1"/>
  <c r="F6" i="1" l="1"/>
  <c r="F7" i="1" s="1"/>
  <c r="F8" i="1" s="1"/>
  <c r="K6" i="1"/>
  <c r="K7" i="1" s="1"/>
  <c r="K8" i="1" s="1"/>
  <c r="L5" i="1"/>
  <c r="M5" i="1"/>
  <c r="G5" i="1"/>
  <c r="I6" i="1"/>
  <c r="I7" i="1" s="1"/>
  <c r="I8" i="1" s="1"/>
  <c r="H6" i="1"/>
  <c r="H7" i="1" s="1"/>
  <c r="H8" i="1" s="1"/>
  <c r="L6" i="1"/>
  <c r="L7" i="1" s="1"/>
  <c r="L8" i="1" s="1"/>
  <c r="I4" i="1"/>
  <c r="J5" i="1"/>
  <c r="M4" i="1"/>
  <c r="I5" i="1"/>
  <c r="J6" i="1"/>
  <c r="J7" i="1" s="1"/>
  <c r="J8" i="1" s="1"/>
  <c r="F4" i="1"/>
  <c r="J4" i="1"/>
  <c r="L4" i="1"/>
  <c r="K5" i="1"/>
  <c r="K4" i="1"/>
  <c r="G6" i="1" l="1"/>
  <c r="G8" i="1" s="1"/>
  <c r="H4" i="1"/>
  <c r="H5" i="1"/>
  <c r="G4" i="1"/>
  <c r="H12" i="1" l="1"/>
  <c r="K12" i="1" l="1"/>
  <c r="L12" i="1"/>
  <c r="G12" i="1"/>
  <c r="F12" i="1"/>
  <c r="I12" i="1"/>
  <c r="J12" i="1"/>
  <c r="M12" i="1"/>
  <c r="F14" i="1" l="1"/>
  <c r="F16" i="1"/>
  <c r="F15" i="1" l="1"/>
  <c r="F26" i="1"/>
  <c r="F29" i="1" s="1"/>
  <c r="D29" i="1"/>
  <c r="F17" i="1"/>
  <c r="F18" i="1" l="1"/>
  <c r="J9" i="1"/>
  <c r="H9" i="1"/>
  <c r="I9" i="1"/>
  <c r="K9" i="1"/>
  <c r="L9" i="1"/>
  <c r="G9" i="1"/>
  <c r="M9" i="1"/>
  <c r="F22" i="1" l="1"/>
</calcChain>
</file>

<file path=xl/sharedStrings.xml><?xml version="1.0" encoding="utf-8"?>
<sst xmlns="http://schemas.openxmlformats.org/spreadsheetml/2006/main" count="27" uniqueCount="27">
  <si>
    <t>Xmax</t>
  </si>
  <si>
    <t>Xi</t>
  </si>
  <si>
    <t>Xmin</t>
  </si>
  <si>
    <t>R</t>
  </si>
  <si>
    <t>n</t>
  </si>
  <si>
    <t>m</t>
  </si>
  <si>
    <t>Δ</t>
  </si>
  <si>
    <t>[Xi;Xi+1)</t>
  </si>
  <si>
    <t>срзнач(Xi)</t>
  </si>
  <si>
    <t>ni</t>
  </si>
  <si>
    <t>Wi</t>
  </si>
  <si>
    <t>hi</t>
  </si>
  <si>
    <t>Xb=</t>
  </si>
  <si>
    <t>Dn</t>
  </si>
  <si>
    <t>S^2</t>
  </si>
  <si>
    <t>сигма</t>
  </si>
  <si>
    <t>сигма испр</t>
  </si>
  <si>
    <t>для среднего</t>
  </si>
  <si>
    <t>гамма</t>
  </si>
  <si>
    <t>левый</t>
  </si>
  <si>
    <t>правый</t>
  </si>
  <si>
    <t>ошибка</t>
  </si>
  <si>
    <t>для дисп</t>
  </si>
  <si>
    <t>среднекв</t>
  </si>
  <si>
    <t>мода интервального ряда</t>
  </si>
  <si>
    <t>медиана</t>
  </si>
  <si>
    <t>плотность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</si>
</sst>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"/>
    <numFmt numFmtId="167" formatCode="0.0000"/>
    <numFmt numFmtId="168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167" fontId="0" fillId="0" borderId="0" xfId="0" applyNumberFormat="1"/>
    <xf numFmtId="168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5" fontId="0" fillId="0" borderId="0" xfId="0" applyNumberFormat="1" applyFill="1"/>
    <xf numFmtId="167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Лист1!$F$8:$M$8</c:f>
              <c:numCache>
                <c:formatCode>0.000</c:formatCode>
                <c:ptCount val="8"/>
                <c:pt idx="0">
                  <c:v>0.4081632653061224</c:v>
                </c:pt>
                <c:pt idx="1">
                  <c:v>0.18775510204081633</c:v>
                </c:pt>
                <c:pt idx="2">
                  <c:v>8.1632653061224483E-2</c:v>
                </c:pt>
                <c:pt idx="3">
                  <c:v>5.7142857142857141E-2</c:v>
                </c:pt>
                <c:pt idx="4">
                  <c:v>2.4489795918367346E-2</c:v>
                </c:pt>
                <c:pt idx="5">
                  <c:v>3.2653061224489792E-2</c:v>
                </c:pt>
                <c:pt idx="6">
                  <c:v>1.6326530612244896E-2</c:v>
                </c:pt>
                <c:pt idx="7">
                  <c:v>8.163265306122448E-3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B-4190-876D-10A6BD60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320703"/>
        <c:axId val="193871193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Лист1!$F$9:$M$9</c:f>
              <c:numCache>
                <c:formatCode>0.000000</c:formatCode>
                <c:ptCount val="8"/>
                <c:pt idx="0">
                  <c:v>0.1558175687595422</c:v>
                </c:pt>
                <c:pt idx="1">
                  <c:v>0.19905785314556657</c:v>
                </c:pt>
                <c:pt idx="2">
                  <c:v>0.17446446753553468</c:v>
                </c:pt>
                <c:pt idx="3">
                  <c:v>0.10490578649771026</c:v>
                </c:pt>
                <c:pt idx="4">
                  <c:v>4.327695343779369E-2</c:v>
                </c:pt>
                <c:pt idx="5">
                  <c:v>1.2248381295829792E-2</c:v>
                </c:pt>
                <c:pt idx="6">
                  <c:v>2.3782937597663814E-3</c:v>
                </c:pt>
                <c:pt idx="7">
                  <c:v>3.1682327314648935E-4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B-4190-876D-10A6BD60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20703"/>
        <c:axId val="1938711935"/>
      </c:lineChart>
      <c:catAx>
        <c:axId val="193632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711935"/>
        <c:crosses val="autoZero"/>
        <c:auto val="1"/>
        <c:lblAlgn val="ctr"/>
        <c:lblOffset val="100"/>
        <c:noMultiLvlLbl val="0"/>
      </c:catAx>
      <c:valAx>
        <c:axId val="19387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3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12</xdr:row>
      <xdr:rowOff>119062</xdr:rowOff>
    </xdr:from>
    <xdr:to>
      <xdr:col>13</xdr:col>
      <xdr:colOff>19050</xdr:colOff>
      <xdr:row>27</xdr:row>
      <xdr:rowOff>4762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EEA45CB-B3E4-4B0B-8F6F-F86841A56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8FA3-C499-486B-86D7-A9878E4C19FC}">
  <dimension ref="A1:O138"/>
  <sheetViews>
    <sheetView tabSelected="1" topLeftCell="D1" workbookViewId="0">
      <selection activeCell="J29" sqref="J29"/>
    </sheetView>
  </sheetViews>
  <sheetFormatPr defaultRowHeight="15" x14ac:dyDescent="0.25"/>
  <cols>
    <col min="5" max="5" width="10.140625" bestFit="1" customWidth="1"/>
    <col min="6" max="6" width="12.5703125" bestFit="1" customWidth="1"/>
    <col min="7" max="8" width="13.42578125" bestFit="1" customWidth="1"/>
    <col min="9" max="10" width="12.5703125" bestFit="1" customWidth="1"/>
    <col min="11" max="12" width="13.42578125" bestFit="1" customWidth="1"/>
    <col min="13" max="13" width="12.5703125" bestFit="1" customWidth="1"/>
  </cols>
  <sheetData>
    <row r="1" spans="1:14" x14ac:dyDescent="0.25">
      <c r="A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4" x14ac:dyDescent="0.25">
      <c r="A2" s="3">
        <v>12</v>
      </c>
      <c r="C2" t="s">
        <v>0</v>
      </c>
      <c r="D2">
        <f>MAX($A$2:$A$101)</f>
        <v>21.8</v>
      </c>
      <c r="F2" s="2">
        <f>ROUND(12+$D$7*(F1-1),4)</f>
        <v>12</v>
      </c>
      <c r="G2" s="2">
        <f t="shared" ref="G2:M2" si="0">ROUND(12+$D$7*(G1-1),4)</f>
        <v>13.225</v>
      </c>
      <c r="H2" s="2">
        <f t="shared" si="0"/>
        <v>14.45</v>
      </c>
      <c r="I2" s="2">
        <f t="shared" si="0"/>
        <v>15.675000000000001</v>
      </c>
      <c r="J2" s="2">
        <f t="shared" si="0"/>
        <v>16.899999999999999</v>
      </c>
      <c r="K2" s="2">
        <f t="shared" si="0"/>
        <v>18.125</v>
      </c>
      <c r="L2" s="2">
        <f t="shared" si="0"/>
        <v>19.350000000000001</v>
      </c>
      <c r="M2" s="2">
        <f t="shared" si="0"/>
        <v>20.574999999999999</v>
      </c>
    </row>
    <row r="3" spans="1:14" x14ac:dyDescent="0.25">
      <c r="A3" s="3">
        <v>12</v>
      </c>
      <c r="C3" t="s">
        <v>2</v>
      </c>
      <c r="D3">
        <f>MIN($A$2:$A$101)</f>
        <v>12</v>
      </c>
      <c r="E3" s="5"/>
      <c r="F3" s="2">
        <f>ROUND(12+$D$7*F1,4)</f>
        <v>13.225</v>
      </c>
      <c r="G3" s="2">
        <f t="shared" ref="G3:M3" si="1">ROUND(12+$D$7*G1,4)</f>
        <v>14.45</v>
      </c>
      <c r="H3" s="2">
        <f t="shared" si="1"/>
        <v>15.675000000000001</v>
      </c>
      <c r="I3" s="2">
        <f t="shared" si="1"/>
        <v>16.899999999999999</v>
      </c>
      <c r="J3" s="2">
        <f t="shared" si="1"/>
        <v>18.125</v>
      </c>
      <c r="K3" s="2">
        <f t="shared" si="1"/>
        <v>19.350000000000001</v>
      </c>
      <c r="L3" s="2">
        <f t="shared" si="1"/>
        <v>20.574999999999999</v>
      </c>
      <c r="M3" s="2">
        <f t="shared" si="1"/>
        <v>21.8</v>
      </c>
    </row>
    <row r="4" spans="1:14" x14ac:dyDescent="0.25">
      <c r="A4" s="3">
        <v>12</v>
      </c>
      <c r="C4" t="s">
        <v>3</v>
      </c>
      <c r="D4">
        <f>D2-D3</f>
        <v>9.8000000000000007</v>
      </c>
      <c r="E4" s="5" t="s">
        <v>7</v>
      </c>
      <c r="F4" s="11" t="str">
        <f>_xlfn.CONCAT("[",F2,";",F3,")")</f>
        <v>[12;13,225)</v>
      </c>
      <c r="G4" s="11" t="str">
        <f t="shared" ref="G4:M4" si="2">_xlfn.CONCAT("[",G2,";",G3,")")</f>
        <v>[13,225;14,45)</v>
      </c>
      <c r="H4" t="str">
        <f t="shared" si="2"/>
        <v>[14,45;15,675)</v>
      </c>
      <c r="I4" t="str">
        <f t="shared" si="2"/>
        <v>[15,675;16,9)</v>
      </c>
      <c r="J4" t="str">
        <f t="shared" si="2"/>
        <v>[16,9;18,125)</v>
      </c>
      <c r="K4" t="str">
        <f t="shared" si="2"/>
        <v>[18,125;19,35)</v>
      </c>
      <c r="L4" t="str">
        <f t="shared" si="2"/>
        <v>[19,35;20,575)</v>
      </c>
      <c r="M4" t="str">
        <f t="shared" si="2"/>
        <v>[20,575;21,8)</v>
      </c>
    </row>
    <row r="5" spans="1:14" x14ac:dyDescent="0.25">
      <c r="A5" s="3">
        <v>12</v>
      </c>
      <c r="C5" t="s">
        <v>4</v>
      </c>
      <c r="D5">
        <f>COUNT(A2:A101)</f>
        <v>100</v>
      </c>
      <c r="E5" s="5" t="s">
        <v>8</v>
      </c>
      <c r="F5" s="13">
        <f>AVERAGE(F2:F3)</f>
        <v>12.612500000000001</v>
      </c>
      <c r="G5" s="13">
        <f t="shared" ref="G5:M5" si="3">AVERAGE(G2:G3)</f>
        <v>13.837499999999999</v>
      </c>
      <c r="H5" s="6">
        <f t="shared" si="3"/>
        <v>15.0625</v>
      </c>
      <c r="I5" s="6">
        <f t="shared" si="3"/>
        <v>16.287500000000001</v>
      </c>
      <c r="J5" s="6">
        <f t="shared" si="3"/>
        <v>17.512499999999999</v>
      </c>
      <c r="K5" s="6">
        <f t="shared" si="3"/>
        <v>18.737500000000001</v>
      </c>
      <c r="L5" s="6">
        <f t="shared" si="3"/>
        <v>19.962499999999999</v>
      </c>
      <c r="M5" s="6">
        <f t="shared" si="3"/>
        <v>21.1875</v>
      </c>
    </row>
    <row r="6" spans="1:14" x14ac:dyDescent="0.25">
      <c r="A6" s="3">
        <v>12.1</v>
      </c>
      <c r="C6" t="s">
        <v>5</v>
      </c>
      <c r="D6" s="4">
        <f>ROUND(1+3.322*LOG(D5),0)</f>
        <v>8</v>
      </c>
      <c r="E6" s="5" t="s">
        <v>9</v>
      </c>
      <c r="F6" s="11">
        <f>COUNTIFS($A$2:$A$101,"&gt;="&amp;F2,$A$2:$A$101,"&lt;"&amp;F3)</f>
        <v>50</v>
      </c>
      <c r="G6" s="11">
        <f t="shared" ref="G6:L6" si="4">COUNTIFS($A$2:$A$101,"&gt;="&amp;G2,$A$2:$A$101,"&lt;"&amp;G3)</f>
        <v>23</v>
      </c>
      <c r="H6">
        <f t="shared" si="4"/>
        <v>10</v>
      </c>
      <c r="I6">
        <f t="shared" si="4"/>
        <v>7</v>
      </c>
      <c r="J6">
        <f t="shared" si="4"/>
        <v>3</v>
      </c>
      <c r="K6">
        <f t="shared" si="4"/>
        <v>4</v>
      </c>
      <c r="L6">
        <f t="shared" si="4"/>
        <v>2</v>
      </c>
      <c r="M6">
        <f>COUNTIFS($A$2:$A$101,"&gt;="&amp;M2,$A$2:$A$101,"&lt;="&amp;M3)</f>
        <v>1</v>
      </c>
    </row>
    <row r="7" spans="1:14" x14ac:dyDescent="0.25">
      <c r="A7" s="3">
        <v>12.1</v>
      </c>
      <c r="C7" t="s">
        <v>6</v>
      </c>
      <c r="D7" s="3">
        <f>D4/D6</f>
        <v>1.2250000000000001</v>
      </c>
      <c r="E7" s="5" t="s">
        <v>10</v>
      </c>
      <c r="F7" s="11">
        <f>F6/$D$5</f>
        <v>0.5</v>
      </c>
      <c r="G7" s="11">
        <f>G6/$D$5</f>
        <v>0.23</v>
      </c>
      <c r="H7">
        <f t="shared" ref="G7:M7" si="5">H6/$D$5</f>
        <v>0.1</v>
      </c>
      <c r="I7">
        <f t="shared" si="5"/>
        <v>7.0000000000000007E-2</v>
      </c>
      <c r="J7">
        <f t="shared" si="5"/>
        <v>0.03</v>
      </c>
      <c r="K7">
        <f t="shared" si="5"/>
        <v>0.04</v>
      </c>
      <c r="L7">
        <f t="shared" si="5"/>
        <v>0.02</v>
      </c>
      <c r="M7">
        <f t="shared" si="5"/>
        <v>0.01</v>
      </c>
    </row>
    <row r="8" spans="1:14" x14ac:dyDescent="0.25">
      <c r="A8" s="3">
        <v>12.2</v>
      </c>
      <c r="C8" t="s">
        <v>18</v>
      </c>
      <c r="D8" s="8">
        <v>0.95</v>
      </c>
      <c r="E8" s="5" t="s">
        <v>11</v>
      </c>
      <c r="F8" s="12">
        <f>F7/$D$7</f>
        <v>0.4081632653061224</v>
      </c>
      <c r="G8" s="12">
        <f t="shared" ref="G8:M8" si="6">G7/$D$7</f>
        <v>0.18775510204081633</v>
      </c>
      <c r="H8" s="2">
        <f t="shared" si="6"/>
        <v>8.1632653061224483E-2</v>
      </c>
      <c r="I8" s="2">
        <f t="shared" si="6"/>
        <v>5.7142857142857141E-2</v>
      </c>
      <c r="J8" s="2">
        <f t="shared" si="6"/>
        <v>2.4489795918367346E-2</v>
      </c>
      <c r="K8" s="2">
        <f t="shared" si="6"/>
        <v>3.2653061224489792E-2</v>
      </c>
      <c r="L8" s="2">
        <f t="shared" si="6"/>
        <v>1.6326530612244896E-2</v>
      </c>
      <c r="M8" s="2">
        <f t="shared" si="6"/>
        <v>8.163265306122448E-3</v>
      </c>
      <c r="N8" s="2"/>
    </row>
    <row r="9" spans="1:14" x14ac:dyDescent="0.25">
      <c r="A9" s="3">
        <v>12.2</v>
      </c>
      <c r="E9" s="5" t="s">
        <v>26</v>
      </c>
      <c r="F9" s="7">
        <f>_xlfn.NORM.DIST(F5,$F$11,$F$17,0)</f>
        <v>0.1558175687595422</v>
      </c>
      <c r="G9" s="7">
        <f t="shared" ref="G9:M9" si="7">_xlfn.NORM.DIST(G5,$F$11,$F$17,0)</f>
        <v>0.19905785314556657</v>
      </c>
      <c r="H9" s="7">
        <f t="shared" si="7"/>
        <v>0.17446446753553468</v>
      </c>
      <c r="I9" s="7">
        <f t="shared" si="7"/>
        <v>0.10490578649771026</v>
      </c>
      <c r="J9" s="7">
        <f t="shared" si="7"/>
        <v>4.327695343779369E-2</v>
      </c>
      <c r="K9" s="7">
        <f t="shared" si="7"/>
        <v>1.2248381295829792E-2</v>
      </c>
      <c r="L9" s="7">
        <f t="shared" si="7"/>
        <v>2.3782937597663814E-3</v>
      </c>
      <c r="M9" s="7">
        <f t="shared" si="7"/>
        <v>3.1682327314648935E-4</v>
      </c>
    </row>
    <row r="10" spans="1:14" x14ac:dyDescent="0.25">
      <c r="A10" s="3">
        <v>12.2</v>
      </c>
    </row>
    <row r="11" spans="1:14" x14ac:dyDescent="0.25">
      <c r="A11" s="3">
        <v>12.2</v>
      </c>
      <c r="E11" s="5" t="s">
        <v>12</v>
      </c>
      <c r="F11" s="4">
        <f>ROUND(SUMPRODUCT(F5:M5,F6:M6)/D5,5)</f>
        <v>14.02125</v>
      </c>
    </row>
    <row r="12" spans="1:14" x14ac:dyDescent="0.25">
      <c r="A12" s="3">
        <v>12.2</v>
      </c>
      <c r="F12">
        <f>(F5-$F$11)^2</f>
        <v>1.9845765624999987</v>
      </c>
      <c r="G12">
        <f t="shared" ref="G12:M12" si="8">(G5-$F$11)^2</f>
        <v>3.3764062500000601E-2</v>
      </c>
      <c r="H12">
        <f t="shared" si="8"/>
        <v>1.0842015624999997</v>
      </c>
      <c r="I12">
        <f t="shared" si="8"/>
        <v>5.1358890625000058</v>
      </c>
      <c r="J12">
        <f t="shared" si="8"/>
        <v>12.188826562499994</v>
      </c>
      <c r="K12">
        <f t="shared" si="8"/>
        <v>22.243014062500006</v>
      </c>
      <c r="L12">
        <f t="shared" si="8"/>
        <v>35.298451562499977</v>
      </c>
      <c r="M12">
        <f t="shared" si="8"/>
        <v>51.355139062499994</v>
      </c>
    </row>
    <row r="13" spans="1:14" x14ac:dyDescent="0.25">
      <c r="A13" s="3">
        <v>12.2</v>
      </c>
    </row>
    <row r="14" spans="1:14" x14ac:dyDescent="0.25">
      <c r="A14" s="3">
        <v>12.2</v>
      </c>
      <c r="E14" t="s">
        <v>13</v>
      </c>
      <c r="F14" s="1">
        <f>SUMPRODUCT(F6:M6,F12:M12)/D5</f>
        <v>3.9428921874999996</v>
      </c>
    </row>
    <row r="15" spans="1:14" x14ac:dyDescent="0.25">
      <c r="A15" s="3">
        <v>12.3</v>
      </c>
      <c r="E15" t="s">
        <v>14</v>
      </c>
      <c r="F15" s="3">
        <f>D5/(D5-1)*F14</f>
        <v>3.9827193813131312</v>
      </c>
    </row>
    <row r="16" spans="1:14" x14ac:dyDescent="0.25">
      <c r="A16" s="3">
        <v>12.3</v>
      </c>
      <c r="E16" t="s">
        <v>15</v>
      </c>
      <c r="F16" s="1">
        <f>SQRT(F14)</f>
        <v>1.9856717219872975</v>
      </c>
    </row>
    <row r="17" spans="1:9" x14ac:dyDescent="0.25">
      <c r="A17" s="3">
        <v>12.3</v>
      </c>
      <c r="E17" t="s">
        <v>16</v>
      </c>
      <c r="F17" s="1">
        <f>SQRT(F15)</f>
        <v>1.9956751692881112</v>
      </c>
    </row>
    <row r="18" spans="1:9" x14ac:dyDescent="0.25">
      <c r="A18" s="3">
        <v>12.3</v>
      </c>
      <c r="E18" t="s">
        <v>21</v>
      </c>
      <c r="F18">
        <f>F17/SQRT(D5)</f>
        <v>0.19956751692881111</v>
      </c>
    </row>
    <row r="19" spans="1:9" x14ac:dyDescent="0.25">
      <c r="A19" s="3">
        <v>12.3</v>
      </c>
      <c r="E19" t="s">
        <v>17</v>
      </c>
    </row>
    <row r="20" spans="1:9" x14ac:dyDescent="0.25">
      <c r="A20" s="3">
        <v>12.3</v>
      </c>
      <c r="E20">
        <f>_xlfn.T.INV.2T(1-D8,D5-1)</f>
        <v>1.9842169515864165</v>
      </c>
    </row>
    <row r="21" spans="1:9" x14ac:dyDescent="0.25">
      <c r="A21" s="3">
        <v>12.3</v>
      </c>
      <c r="D21" t="s">
        <v>19</v>
      </c>
      <c r="F21" t="s">
        <v>20</v>
      </c>
    </row>
    <row r="22" spans="1:9" x14ac:dyDescent="0.25">
      <c r="A22" s="3">
        <v>12.4</v>
      </c>
      <c r="D22">
        <f>F11-E20*F18</f>
        <v>13.625264749923844</v>
      </c>
      <c r="F22">
        <f>F11+E20*F18</f>
        <v>14.417235250076157</v>
      </c>
    </row>
    <row r="23" spans="1:9" x14ac:dyDescent="0.25">
      <c r="A23" s="3">
        <v>12.4</v>
      </c>
    </row>
    <row r="24" spans="1:9" x14ac:dyDescent="0.25">
      <c r="A24" s="3">
        <v>12.5</v>
      </c>
      <c r="E24" t="s">
        <v>22</v>
      </c>
    </row>
    <row r="25" spans="1:9" x14ac:dyDescent="0.25">
      <c r="A25" s="3">
        <v>12.5</v>
      </c>
      <c r="D25">
        <f>_xlfn.CHISQ.INV((1+D8)/2,D5-1)</f>
        <v>128.42198864384031</v>
      </c>
      <c r="F25">
        <f>_xlfn.CHISQ.INV((1-D8)/2,D5-1)</f>
        <v>73.361080191283676</v>
      </c>
    </row>
    <row r="26" spans="1:9" x14ac:dyDescent="0.25">
      <c r="A26" s="3">
        <v>12.5</v>
      </c>
      <c r="D26">
        <f>(D5-1)*F15/D25</f>
        <v>3.0702625221254261</v>
      </c>
      <c r="F26">
        <f>(D5-1)*F15/F25</f>
        <v>5.374637583333282</v>
      </c>
    </row>
    <row r="27" spans="1:9" x14ac:dyDescent="0.25">
      <c r="A27" s="3">
        <v>12.5</v>
      </c>
    </row>
    <row r="28" spans="1:9" x14ac:dyDescent="0.25">
      <c r="A28" s="3">
        <v>12.6</v>
      </c>
      <c r="E28" t="s">
        <v>23</v>
      </c>
    </row>
    <row r="29" spans="1:9" x14ac:dyDescent="0.25">
      <c r="A29" s="3">
        <v>12.6</v>
      </c>
      <c r="D29">
        <f>SQRT(D26)</f>
        <v>1.7522164598374899</v>
      </c>
      <c r="F29">
        <f t="shared" ref="E29:F29" si="9">SQRT(F26)</f>
        <v>2.3183264617679025</v>
      </c>
    </row>
    <row r="30" spans="1:9" x14ac:dyDescent="0.25">
      <c r="A30" s="3">
        <v>12.6</v>
      </c>
    </row>
    <row r="31" spans="1:9" x14ac:dyDescent="0.25">
      <c r="A31" s="3">
        <v>12.6</v>
      </c>
      <c r="E31" t="s">
        <v>24</v>
      </c>
      <c r="H31">
        <f>12+(50-0)/(2*50-0+23) *F8</f>
        <v>12.165920026547203</v>
      </c>
      <c r="I31" s="9"/>
    </row>
    <row r="32" spans="1:9" x14ac:dyDescent="0.25">
      <c r="A32" s="3">
        <v>12.6</v>
      </c>
      <c r="E32" t="s">
        <v>25</v>
      </c>
      <c r="H32">
        <f>13.225</f>
        <v>13.225</v>
      </c>
      <c r="I32" s="10"/>
    </row>
    <row r="33" spans="1:15" x14ac:dyDescent="0.25">
      <c r="A33" s="3">
        <v>12.7</v>
      </c>
    </row>
    <row r="34" spans="1:15" x14ac:dyDescent="0.25">
      <c r="A34" s="3">
        <v>12.7</v>
      </c>
    </row>
    <row r="35" spans="1:15" x14ac:dyDescent="0.25">
      <c r="A35" s="3">
        <v>12.8</v>
      </c>
    </row>
    <row r="36" spans="1:15" x14ac:dyDescent="0.25">
      <c r="A36" s="3">
        <v>12.8</v>
      </c>
      <c r="F36" t="str">
        <f>_xlfn.CONCAT(F6,"(",F5,"-",$F$11,")^2+")</f>
        <v>50(12,6125-14,02125)^2+</v>
      </c>
      <c r="G36" t="str">
        <f t="shared" ref="G36:M36" si="10">_xlfn.CONCAT(G6,"(",G5,"-",$F$11,")^2+")</f>
        <v>23(13,8375-14,02125)^2+</v>
      </c>
      <c r="H36" t="str">
        <f t="shared" si="10"/>
        <v>10(15,0625-14,02125)^2+</v>
      </c>
      <c r="I36" t="str">
        <f t="shared" si="10"/>
        <v>7(16,2875-14,02125)^2+</v>
      </c>
      <c r="J36" t="str">
        <f t="shared" si="10"/>
        <v>3(17,5125-14,02125)^2+</v>
      </c>
      <c r="K36" t="str">
        <f t="shared" si="10"/>
        <v>4(18,7375-14,02125)^2+</v>
      </c>
      <c r="L36" t="str">
        <f t="shared" si="10"/>
        <v>2(19,9625-14,02125)^2+</v>
      </c>
      <c r="M36" t="str">
        <f t="shared" si="10"/>
        <v>1(21,1875-14,02125)^2+</v>
      </c>
      <c r="O36" t="str">
        <f>_xlfn.CONCAT(F36:M36)</f>
        <v>50(12,6125-14,02125)^2+23(13,8375-14,02125)^2+10(15,0625-14,02125)^2+7(16,2875-14,02125)^2+3(17,5125-14,02125)^2+4(18,7375-14,02125)^2+2(19,9625-14,02125)^2+1(21,1875-14,02125)^2+</v>
      </c>
    </row>
    <row r="37" spans="1:15" x14ac:dyDescent="0.25">
      <c r="A37" s="3">
        <v>12.8</v>
      </c>
    </row>
    <row r="38" spans="1:15" x14ac:dyDescent="0.25">
      <c r="A38" s="3">
        <v>12.8</v>
      </c>
      <c r="C38" s="3">
        <v>12</v>
      </c>
      <c r="D38" t="str">
        <f>_xlfn.CONCAT(A2,";    ")</f>
        <v xml:space="preserve">12;    </v>
      </c>
    </row>
    <row r="39" spans="1:15" x14ac:dyDescent="0.25">
      <c r="A39" s="3">
        <v>12.8</v>
      </c>
      <c r="C39" s="3">
        <v>12</v>
      </c>
      <c r="D39" t="str">
        <f t="shared" ref="D39:D102" si="11">_xlfn.CONCAT(A3,";    ")</f>
        <v xml:space="preserve">12;    </v>
      </c>
    </row>
    <row r="40" spans="1:15" x14ac:dyDescent="0.25">
      <c r="A40" s="3">
        <v>12.9</v>
      </c>
      <c r="C40" s="3">
        <v>12</v>
      </c>
      <c r="D40" t="str">
        <f t="shared" si="11"/>
        <v xml:space="preserve">12;    </v>
      </c>
    </row>
    <row r="41" spans="1:15" x14ac:dyDescent="0.25">
      <c r="A41" s="3">
        <v>12.9</v>
      </c>
      <c r="C41" s="3">
        <v>12</v>
      </c>
      <c r="D41" t="str">
        <f t="shared" si="11"/>
        <v xml:space="preserve">12;    </v>
      </c>
    </row>
    <row r="42" spans="1:15" x14ac:dyDescent="0.25">
      <c r="A42" s="3">
        <v>12.9</v>
      </c>
      <c r="C42" s="3">
        <v>12.1</v>
      </c>
      <c r="D42" t="str">
        <f t="shared" si="11"/>
        <v xml:space="preserve">12,1;    </v>
      </c>
    </row>
    <row r="43" spans="1:15" x14ac:dyDescent="0.25">
      <c r="A43" s="3">
        <v>12.9</v>
      </c>
      <c r="C43" s="3">
        <v>12.1</v>
      </c>
      <c r="D43" t="str">
        <f t="shared" si="11"/>
        <v xml:space="preserve">12,1;    </v>
      </c>
    </row>
    <row r="44" spans="1:15" x14ac:dyDescent="0.25">
      <c r="A44" s="3">
        <v>12.9</v>
      </c>
      <c r="C44" s="3">
        <v>12.2</v>
      </c>
      <c r="D44" t="str">
        <f t="shared" si="11"/>
        <v xml:space="preserve">12,2;    </v>
      </c>
    </row>
    <row r="45" spans="1:15" x14ac:dyDescent="0.25">
      <c r="A45" s="3">
        <v>13</v>
      </c>
      <c r="C45" s="3">
        <v>12.2</v>
      </c>
      <c r="D45" t="str">
        <f t="shared" si="11"/>
        <v xml:space="preserve">12,2;    </v>
      </c>
    </row>
    <row r="46" spans="1:15" x14ac:dyDescent="0.25">
      <c r="A46" s="3">
        <v>13</v>
      </c>
      <c r="C46" s="3">
        <v>12.2</v>
      </c>
      <c r="D46" t="str">
        <f t="shared" si="11"/>
        <v xml:space="preserve">12,2;    </v>
      </c>
    </row>
    <row r="47" spans="1:15" x14ac:dyDescent="0.25">
      <c r="A47" s="3">
        <v>13.1</v>
      </c>
      <c r="C47" s="3">
        <v>12.2</v>
      </c>
      <c r="D47" t="str">
        <f t="shared" si="11"/>
        <v xml:space="preserve">12,2;    </v>
      </c>
    </row>
    <row r="48" spans="1:15" x14ac:dyDescent="0.25">
      <c r="A48" s="3">
        <v>13.1</v>
      </c>
      <c r="C48" s="3">
        <v>12.2</v>
      </c>
      <c r="D48" t="str">
        <f t="shared" si="11"/>
        <v xml:space="preserve">12,2;    </v>
      </c>
    </row>
    <row r="49" spans="1:4" x14ac:dyDescent="0.25">
      <c r="A49" s="3">
        <v>13.1</v>
      </c>
      <c r="C49" s="3">
        <v>12.2</v>
      </c>
      <c r="D49" t="str">
        <f t="shared" si="11"/>
        <v xml:space="preserve">12,2;    </v>
      </c>
    </row>
    <row r="50" spans="1:4" x14ac:dyDescent="0.25">
      <c r="A50" s="3">
        <v>13.2</v>
      </c>
      <c r="C50" s="3">
        <v>12.2</v>
      </c>
      <c r="D50" t="str">
        <f t="shared" si="11"/>
        <v xml:space="preserve">12,2;    </v>
      </c>
    </row>
    <row r="51" spans="1:4" x14ac:dyDescent="0.25">
      <c r="A51" s="3">
        <v>13.2</v>
      </c>
      <c r="C51" s="3">
        <v>12.3</v>
      </c>
      <c r="D51" t="str">
        <f t="shared" si="11"/>
        <v xml:space="preserve">12,3;    </v>
      </c>
    </row>
    <row r="52" spans="1:4" x14ac:dyDescent="0.25">
      <c r="A52" s="3">
        <v>13.3</v>
      </c>
      <c r="C52" s="3">
        <v>12.3</v>
      </c>
      <c r="D52" t="str">
        <f t="shared" si="11"/>
        <v xml:space="preserve">12,3;    </v>
      </c>
    </row>
    <row r="53" spans="1:4" x14ac:dyDescent="0.25">
      <c r="A53" s="3">
        <v>13.3</v>
      </c>
      <c r="C53" s="3">
        <v>12.3</v>
      </c>
      <c r="D53" t="str">
        <f t="shared" si="11"/>
        <v xml:space="preserve">12,3;    </v>
      </c>
    </row>
    <row r="54" spans="1:4" x14ac:dyDescent="0.25">
      <c r="A54" s="3">
        <v>13.3</v>
      </c>
      <c r="C54" s="3">
        <v>12.3</v>
      </c>
      <c r="D54" t="str">
        <f t="shared" si="11"/>
        <v xml:space="preserve">12,3;    </v>
      </c>
    </row>
    <row r="55" spans="1:4" x14ac:dyDescent="0.25">
      <c r="A55" s="3">
        <v>13.3</v>
      </c>
      <c r="C55" s="3">
        <v>12.3</v>
      </c>
      <c r="D55" t="str">
        <f t="shared" si="11"/>
        <v xml:space="preserve">12,3;    </v>
      </c>
    </row>
    <row r="56" spans="1:4" x14ac:dyDescent="0.25">
      <c r="A56" s="3">
        <v>13.4</v>
      </c>
      <c r="C56" s="3">
        <v>12.3</v>
      </c>
      <c r="D56" t="str">
        <f t="shared" si="11"/>
        <v xml:space="preserve">12,3;    </v>
      </c>
    </row>
    <row r="57" spans="1:4" x14ac:dyDescent="0.25">
      <c r="A57" s="3">
        <v>13.5</v>
      </c>
      <c r="C57" s="3">
        <v>12.3</v>
      </c>
      <c r="D57" t="str">
        <f t="shared" si="11"/>
        <v xml:space="preserve">12,3;    </v>
      </c>
    </row>
    <row r="58" spans="1:4" x14ac:dyDescent="0.25">
      <c r="A58" s="3">
        <v>13.5</v>
      </c>
      <c r="C58" s="3">
        <v>12.4</v>
      </c>
      <c r="D58" t="str">
        <f t="shared" si="11"/>
        <v xml:space="preserve">12,4;    </v>
      </c>
    </row>
    <row r="59" spans="1:4" x14ac:dyDescent="0.25">
      <c r="A59" s="3">
        <v>13.6</v>
      </c>
      <c r="C59" s="3">
        <v>12.4</v>
      </c>
      <c r="D59" t="str">
        <f t="shared" si="11"/>
        <v xml:space="preserve">12,4;    </v>
      </c>
    </row>
    <row r="60" spans="1:4" x14ac:dyDescent="0.25">
      <c r="A60" s="3">
        <v>13.6</v>
      </c>
      <c r="C60" s="3">
        <v>12.5</v>
      </c>
      <c r="D60" t="str">
        <f t="shared" si="11"/>
        <v xml:space="preserve">12,5;    </v>
      </c>
    </row>
    <row r="61" spans="1:4" x14ac:dyDescent="0.25">
      <c r="A61" s="3">
        <v>13.7</v>
      </c>
      <c r="C61" s="3">
        <v>12.5</v>
      </c>
      <c r="D61" t="str">
        <f t="shared" si="11"/>
        <v xml:space="preserve">12,5;    </v>
      </c>
    </row>
    <row r="62" spans="1:4" x14ac:dyDescent="0.25">
      <c r="A62" s="3">
        <v>13.7</v>
      </c>
      <c r="C62" s="3">
        <v>12.5</v>
      </c>
      <c r="D62" t="str">
        <f t="shared" si="11"/>
        <v xml:space="preserve">12,5;    </v>
      </c>
    </row>
    <row r="63" spans="1:4" x14ac:dyDescent="0.25">
      <c r="A63" s="3">
        <v>13.8</v>
      </c>
      <c r="C63" s="3">
        <v>12.5</v>
      </c>
      <c r="D63" t="str">
        <f t="shared" si="11"/>
        <v xml:space="preserve">12,5;    </v>
      </c>
    </row>
    <row r="64" spans="1:4" x14ac:dyDescent="0.25">
      <c r="A64" s="3">
        <v>13.8</v>
      </c>
      <c r="C64" s="3">
        <v>12.6</v>
      </c>
      <c r="D64" t="str">
        <f t="shared" si="11"/>
        <v xml:space="preserve">12,6;    </v>
      </c>
    </row>
    <row r="65" spans="1:4" x14ac:dyDescent="0.25">
      <c r="A65" s="3">
        <v>13.9</v>
      </c>
      <c r="C65" s="3">
        <v>12.6</v>
      </c>
      <c r="D65" t="str">
        <f t="shared" si="11"/>
        <v xml:space="preserve">12,6;    </v>
      </c>
    </row>
    <row r="66" spans="1:4" x14ac:dyDescent="0.25">
      <c r="A66" s="3">
        <v>14</v>
      </c>
      <c r="C66" s="3">
        <v>12.6</v>
      </c>
      <c r="D66" t="str">
        <f t="shared" si="11"/>
        <v xml:space="preserve">12,6;    </v>
      </c>
    </row>
    <row r="67" spans="1:4" x14ac:dyDescent="0.25">
      <c r="A67" s="3">
        <v>14.1</v>
      </c>
      <c r="C67" s="3">
        <v>12.6</v>
      </c>
      <c r="D67" t="str">
        <f t="shared" si="11"/>
        <v xml:space="preserve">12,6;    </v>
      </c>
    </row>
    <row r="68" spans="1:4" x14ac:dyDescent="0.25">
      <c r="A68" s="3">
        <v>14.1</v>
      </c>
      <c r="C68" s="3">
        <v>12.6</v>
      </c>
      <c r="D68" t="str">
        <f t="shared" si="11"/>
        <v xml:space="preserve">12,6;    </v>
      </c>
    </row>
    <row r="69" spans="1:4" x14ac:dyDescent="0.25">
      <c r="A69" s="3">
        <v>14.2</v>
      </c>
      <c r="C69" s="3">
        <v>12.7</v>
      </c>
      <c r="D69" t="str">
        <f t="shared" si="11"/>
        <v xml:space="preserve">12,7;    </v>
      </c>
    </row>
    <row r="70" spans="1:4" x14ac:dyDescent="0.25">
      <c r="A70" s="3">
        <v>14.2</v>
      </c>
      <c r="C70" s="3">
        <v>12.7</v>
      </c>
      <c r="D70" t="str">
        <f t="shared" si="11"/>
        <v xml:space="preserve">12,7;    </v>
      </c>
    </row>
    <row r="71" spans="1:4" x14ac:dyDescent="0.25">
      <c r="A71" s="3">
        <v>14.2</v>
      </c>
      <c r="C71" s="3">
        <v>12.8</v>
      </c>
      <c r="D71" t="str">
        <f t="shared" si="11"/>
        <v xml:space="preserve">12,8;    </v>
      </c>
    </row>
    <row r="72" spans="1:4" x14ac:dyDescent="0.25">
      <c r="A72" s="3">
        <v>14.3</v>
      </c>
      <c r="C72" s="3">
        <v>12.8</v>
      </c>
      <c r="D72" t="str">
        <f t="shared" si="11"/>
        <v xml:space="preserve">12,8;    </v>
      </c>
    </row>
    <row r="73" spans="1:4" x14ac:dyDescent="0.25">
      <c r="A73" s="3">
        <v>14.4</v>
      </c>
      <c r="C73" s="3">
        <v>12.8</v>
      </c>
      <c r="D73" t="str">
        <f t="shared" si="11"/>
        <v xml:space="preserve">12,8;    </v>
      </c>
    </row>
    <row r="74" spans="1:4" x14ac:dyDescent="0.25">
      <c r="A74" s="3">
        <v>14.4</v>
      </c>
      <c r="C74" s="3">
        <v>12.8</v>
      </c>
      <c r="D74" t="str">
        <f t="shared" si="11"/>
        <v xml:space="preserve">12,8;    </v>
      </c>
    </row>
    <row r="75" spans="1:4" x14ac:dyDescent="0.25">
      <c r="A75" s="3">
        <v>14.5</v>
      </c>
      <c r="C75" s="3">
        <v>12.8</v>
      </c>
      <c r="D75" t="str">
        <f t="shared" si="11"/>
        <v xml:space="preserve">12,8;    </v>
      </c>
    </row>
    <row r="76" spans="1:4" x14ac:dyDescent="0.25">
      <c r="A76" s="3">
        <v>14.7</v>
      </c>
      <c r="C76" s="3">
        <v>12.9</v>
      </c>
      <c r="D76" t="str">
        <f t="shared" si="11"/>
        <v xml:space="preserve">12,9;    </v>
      </c>
    </row>
    <row r="77" spans="1:4" x14ac:dyDescent="0.25">
      <c r="A77" s="3">
        <v>14.8</v>
      </c>
      <c r="C77" s="3">
        <v>12.9</v>
      </c>
      <c r="D77" t="str">
        <f t="shared" si="11"/>
        <v xml:space="preserve">12,9;    </v>
      </c>
    </row>
    <row r="78" spans="1:4" x14ac:dyDescent="0.25">
      <c r="A78" s="3">
        <v>14.8</v>
      </c>
      <c r="C78" s="3">
        <v>12.9</v>
      </c>
      <c r="D78" t="str">
        <f t="shared" si="11"/>
        <v xml:space="preserve">12,9;    </v>
      </c>
    </row>
    <row r="79" spans="1:4" x14ac:dyDescent="0.25">
      <c r="A79" s="3">
        <v>14.8</v>
      </c>
      <c r="C79" s="3">
        <v>12.9</v>
      </c>
      <c r="D79" t="str">
        <f t="shared" si="11"/>
        <v xml:space="preserve">12,9;    </v>
      </c>
    </row>
    <row r="80" spans="1:4" x14ac:dyDescent="0.25">
      <c r="A80" s="3">
        <v>15</v>
      </c>
      <c r="C80" s="3">
        <v>12.9</v>
      </c>
      <c r="D80" t="str">
        <f t="shared" si="11"/>
        <v xml:space="preserve">12,9;    </v>
      </c>
    </row>
    <row r="81" spans="1:4" x14ac:dyDescent="0.25">
      <c r="A81" s="3">
        <v>15.1</v>
      </c>
      <c r="C81" s="3">
        <v>13</v>
      </c>
      <c r="D81" t="str">
        <f t="shared" si="11"/>
        <v xml:space="preserve">13;    </v>
      </c>
    </row>
    <row r="82" spans="1:4" x14ac:dyDescent="0.25">
      <c r="A82" s="3">
        <v>15.1</v>
      </c>
      <c r="C82" s="3">
        <v>13</v>
      </c>
      <c r="D82" t="str">
        <f t="shared" si="11"/>
        <v xml:space="preserve">13;    </v>
      </c>
    </row>
    <row r="83" spans="1:4" x14ac:dyDescent="0.25">
      <c r="A83" s="3">
        <v>15.2</v>
      </c>
      <c r="C83" s="3">
        <v>13.1</v>
      </c>
      <c r="D83" t="str">
        <f t="shared" si="11"/>
        <v xml:space="preserve">13,1;    </v>
      </c>
    </row>
    <row r="84" spans="1:4" x14ac:dyDescent="0.25">
      <c r="A84" s="3">
        <v>15.3</v>
      </c>
      <c r="C84" s="3">
        <v>13.1</v>
      </c>
      <c r="D84" t="str">
        <f t="shared" si="11"/>
        <v xml:space="preserve">13,1;    </v>
      </c>
    </row>
    <row r="85" spans="1:4" x14ac:dyDescent="0.25">
      <c r="A85" s="3">
        <v>15.7</v>
      </c>
      <c r="C85" s="3">
        <v>13.1</v>
      </c>
      <c r="D85" t="str">
        <f t="shared" si="11"/>
        <v xml:space="preserve">13,1;    </v>
      </c>
    </row>
    <row r="86" spans="1:4" x14ac:dyDescent="0.25">
      <c r="A86" s="3">
        <v>15.8</v>
      </c>
      <c r="C86" s="3">
        <v>13.2</v>
      </c>
      <c r="D86" t="str">
        <f t="shared" si="11"/>
        <v xml:space="preserve">13,2;    </v>
      </c>
    </row>
    <row r="87" spans="1:4" x14ac:dyDescent="0.25">
      <c r="A87" s="3">
        <v>15.8</v>
      </c>
      <c r="C87" s="3">
        <v>13.2</v>
      </c>
      <c r="D87" t="str">
        <f t="shared" si="11"/>
        <v xml:space="preserve">13,2;    </v>
      </c>
    </row>
    <row r="88" spans="1:4" x14ac:dyDescent="0.25">
      <c r="A88" s="3">
        <v>15.9</v>
      </c>
      <c r="C88" s="3">
        <v>13.3</v>
      </c>
      <c r="D88" t="str">
        <f t="shared" si="11"/>
        <v xml:space="preserve">13,3;    </v>
      </c>
    </row>
    <row r="89" spans="1:4" x14ac:dyDescent="0.25">
      <c r="A89" s="3">
        <v>16.2</v>
      </c>
      <c r="C89" s="3">
        <v>13.3</v>
      </c>
      <c r="D89" t="str">
        <f t="shared" si="11"/>
        <v xml:space="preserve">13,3;    </v>
      </c>
    </row>
    <row r="90" spans="1:4" x14ac:dyDescent="0.25">
      <c r="A90" s="3">
        <v>16.2</v>
      </c>
      <c r="C90" s="3">
        <v>13.3</v>
      </c>
      <c r="D90" t="str">
        <f t="shared" si="11"/>
        <v xml:space="preserve">13,3;    </v>
      </c>
    </row>
    <row r="91" spans="1:4" x14ac:dyDescent="0.25">
      <c r="A91" s="3">
        <v>16.399999999999999</v>
      </c>
      <c r="C91" s="3">
        <v>13.3</v>
      </c>
      <c r="D91" t="str">
        <f t="shared" si="11"/>
        <v xml:space="preserve">13,3;    </v>
      </c>
    </row>
    <row r="92" spans="1:4" x14ac:dyDescent="0.25">
      <c r="A92" s="3">
        <v>17</v>
      </c>
      <c r="C92" s="3">
        <v>13.4</v>
      </c>
      <c r="D92" t="str">
        <f t="shared" si="11"/>
        <v xml:space="preserve">13,4;    </v>
      </c>
    </row>
    <row r="93" spans="1:4" x14ac:dyDescent="0.25">
      <c r="A93" s="3">
        <v>17</v>
      </c>
      <c r="C93" s="3">
        <v>13.5</v>
      </c>
      <c r="D93" t="str">
        <f t="shared" si="11"/>
        <v xml:space="preserve">13,5;    </v>
      </c>
    </row>
    <row r="94" spans="1:4" x14ac:dyDescent="0.25">
      <c r="A94" s="3">
        <v>17.5</v>
      </c>
      <c r="C94" s="3">
        <v>13.5</v>
      </c>
      <c r="D94" t="str">
        <f t="shared" si="11"/>
        <v xml:space="preserve">13,5;    </v>
      </c>
    </row>
    <row r="95" spans="1:4" x14ac:dyDescent="0.25">
      <c r="A95" s="3">
        <v>18.7</v>
      </c>
      <c r="C95" s="3">
        <v>13.6</v>
      </c>
      <c r="D95" t="str">
        <f t="shared" si="11"/>
        <v xml:space="preserve">13,6;    </v>
      </c>
    </row>
    <row r="96" spans="1:4" x14ac:dyDescent="0.25">
      <c r="A96" s="3">
        <v>18.8</v>
      </c>
      <c r="C96" s="3">
        <v>13.6</v>
      </c>
      <c r="D96" t="str">
        <f t="shared" si="11"/>
        <v xml:space="preserve">13,6;    </v>
      </c>
    </row>
    <row r="97" spans="1:4" x14ac:dyDescent="0.25">
      <c r="A97" s="3">
        <v>19</v>
      </c>
      <c r="C97" s="3">
        <v>13.7</v>
      </c>
      <c r="D97" t="str">
        <f t="shared" si="11"/>
        <v xml:space="preserve">13,7;    </v>
      </c>
    </row>
    <row r="98" spans="1:4" x14ac:dyDescent="0.25">
      <c r="A98" s="3">
        <v>19.100000000000001</v>
      </c>
      <c r="C98" s="3">
        <v>13.7</v>
      </c>
      <c r="D98" t="str">
        <f t="shared" si="11"/>
        <v xml:space="preserve">13,7;    </v>
      </c>
    </row>
    <row r="99" spans="1:4" x14ac:dyDescent="0.25">
      <c r="A99" s="3">
        <v>19.899999999999999</v>
      </c>
      <c r="C99" s="3">
        <v>13.8</v>
      </c>
      <c r="D99" t="str">
        <f t="shared" si="11"/>
        <v xml:space="preserve">13,8;    </v>
      </c>
    </row>
    <row r="100" spans="1:4" x14ac:dyDescent="0.25">
      <c r="A100" s="3">
        <v>20</v>
      </c>
      <c r="C100" s="3">
        <v>13.8</v>
      </c>
      <c r="D100" t="str">
        <f t="shared" si="11"/>
        <v xml:space="preserve">13,8;    </v>
      </c>
    </row>
    <row r="101" spans="1:4" x14ac:dyDescent="0.25">
      <c r="A101" s="3">
        <v>21.8</v>
      </c>
      <c r="C101" s="3">
        <v>13.9</v>
      </c>
      <c r="D101" t="str">
        <f t="shared" si="11"/>
        <v xml:space="preserve">13,9;    </v>
      </c>
    </row>
    <row r="102" spans="1:4" x14ac:dyDescent="0.25">
      <c r="C102" s="3">
        <v>14</v>
      </c>
      <c r="D102" t="str">
        <f t="shared" si="11"/>
        <v xml:space="preserve">14;    </v>
      </c>
    </row>
    <row r="103" spans="1:4" x14ac:dyDescent="0.25">
      <c r="C103" s="3">
        <v>14.1</v>
      </c>
      <c r="D103" t="str">
        <f t="shared" ref="D103:D137" si="12">_xlfn.CONCAT(A67,";    ")</f>
        <v xml:space="preserve">14,1;    </v>
      </c>
    </row>
    <row r="104" spans="1:4" x14ac:dyDescent="0.25">
      <c r="C104" s="3">
        <v>14.1</v>
      </c>
      <c r="D104" t="str">
        <f t="shared" si="12"/>
        <v xml:space="preserve">14,1;    </v>
      </c>
    </row>
    <row r="105" spans="1:4" x14ac:dyDescent="0.25">
      <c r="C105" s="3">
        <v>14.2</v>
      </c>
      <c r="D105" t="str">
        <f t="shared" si="12"/>
        <v xml:space="preserve">14,2;    </v>
      </c>
    </row>
    <row r="106" spans="1:4" x14ac:dyDescent="0.25">
      <c r="C106" s="3">
        <v>14.2</v>
      </c>
      <c r="D106" t="str">
        <f t="shared" si="12"/>
        <v xml:space="preserve">14,2;    </v>
      </c>
    </row>
    <row r="107" spans="1:4" x14ac:dyDescent="0.25">
      <c r="C107" s="3">
        <v>14.2</v>
      </c>
      <c r="D107" t="str">
        <f t="shared" si="12"/>
        <v xml:space="preserve">14,2;    </v>
      </c>
    </row>
    <row r="108" spans="1:4" x14ac:dyDescent="0.25">
      <c r="C108" s="3">
        <v>14.3</v>
      </c>
      <c r="D108" t="str">
        <f t="shared" si="12"/>
        <v xml:space="preserve">14,3;    </v>
      </c>
    </row>
    <row r="109" spans="1:4" x14ac:dyDescent="0.25">
      <c r="C109" s="3">
        <v>14.4</v>
      </c>
      <c r="D109" t="str">
        <f t="shared" si="12"/>
        <v xml:space="preserve">14,4;    </v>
      </c>
    </row>
    <row r="110" spans="1:4" x14ac:dyDescent="0.25">
      <c r="C110" s="3">
        <v>14.4</v>
      </c>
      <c r="D110" t="str">
        <f t="shared" si="12"/>
        <v xml:space="preserve">14,4;    </v>
      </c>
    </row>
    <row r="111" spans="1:4" x14ac:dyDescent="0.25">
      <c r="C111" s="3">
        <v>14.5</v>
      </c>
      <c r="D111" t="str">
        <f t="shared" si="12"/>
        <v xml:space="preserve">14,5;    </v>
      </c>
    </row>
    <row r="112" spans="1:4" x14ac:dyDescent="0.25">
      <c r="C112" s="3">
        <v>14.7</v>
      </c>
      <c r="D112" t="str">
        <f t="shared" si="12"/>
        <v xml:space="preserve">14,7;    </v>
      </c>
    </row>
    <row r="113" spans="3:4" x14ac:dyDescent="0.25">
      <c r="C113" s="3">
        <v>14.8</v>
      </c>
      <c r="D113" t="str">
        <f t="shared" si="12"/>
        <v xml:space="preserve">14,8;    </v>
      </c>
    </row>
    <row r="114" spans="3:4" x14ac:dyDescent="0.25">
      <c r="C114" s="3">
        <v>14.8</v>
      </c>
      <c r="D114" t="str">
        <f t="shared" si="12"/>
        <v xml:space="preserve">14,8;    </v>
      </c>
    </row>
    <row r="115" spans="3:4" x14ac:dyDescent="0.25">
      <c r="C115" s="3">
        <v>14.8</v>
      </c>
      <c r="D115" t="str">
        <f t="shared" si="12"/>
        <v xml:space="preserve">14,8;    </v>
      </c>
    </row>
    <row r="116" spans="3:4" x14ac:dyDescent="0.25">
      <c r="C116" s="3">
        <v>15</v>
      </c>
      <c r="D116" t="str">
        <f t="shared" si="12"/>
        <v xml:space="preserve">15;    </v>
      </c>
    </row>
    <row r="117" spans="3:4" x14ac:dyDescent="0.25">
      <c r="C117" s="3">
        <v>15.1</v>
      </c>
      <c r="D117" t="str">
        <f t="shared" si="12"/>
        <v xml:space="preserve">15,1;    </v>
      </c>
    </row>
    <row r="118" spans="3:4" x14ac:dyDescent="0.25">
      <c r="C118" s="3">
        <v>15.1</v>
      </c>
      <c r="D118" t="str">
        <f t="shared" si="12"/>
        <v xml:space="preserve">15,1;    </v>
      </c>
    </row>
    <row r="119" spans="3:4" x14ac:dyDescent="0.25">
      <c r="C119" s="3">
        <v>15.2</v>
      </c>
      <c r="D119" t="str">
        <f t="shared" si="12"/>
        <v xml:space="preserve">15,2;    </v>
      </c>
    </row>
    <row r="120" spans="3:4" x14ac:dyDescent="0.25">
      <c r="C120" s="3">
        <v>15.3</v>
      </c>
      <c r="D120" t="str">
        <f t="shared" si="12"/>
        <v xml:space="preserve">15,3;    </v>
      </c>
    </row>
    <row r="121" spans="3:4" x14ac:dyDescent="0.25">
      <c r="C121" s="3">
        <v>15.7</v>
      </c>
      <c r="D121" t="str">
        <f t="shared" si="12"/>
        <v xml:space="preserve">15,7;    </v>
      </c>
    </row>
    <row r="122" spans="3:4" x14ac:dyDescent="0.25">
      <c r="C122" s="3">
        <v>15.8</v>
      </c>
      <c r="D122" t="str">
        <f t="shared" si="12"/>
        <v xml:space="preserve">15,8;    </v>
      </c>
    </row>
    <row r="123" spans="3:4" x14ac:dyDescent="0.25">
      <c r="C123" s="3">
        <v>15.8</v>
      </c>
      <c r="D123" t="str">
        <f t="shared" si="12"/>
        <v xml:space="preserve">15,8;    </v>
      </c>
    </row>
    <row r="124" spans="3:4" x14ac:dyDescent="0.25">
      <c r="C124" s="3">
        <v>15.9</v>
      </c>
      <c r="D124" t="str">
        <f t="shared" si="12"/>
        <v xml:space="preserve">15,9;    </v>
      </c>
    </row>
    <row r="125" spans="3:4" x14ac:dyDescent="0.25">
      <c r="C125" s="3">
        <v>16.2</v>
      </c>
      <c r="D125" t="str">
        <f t="shared" si="12"/>
        <v xml:space="preserve">16,2;    </v>
      </c>
    </row>
    <row r="126" spans="3:4" x14ac:dyDescent="0.25">
      <c r="C126" s="3">
        <v>16.2</v>
      </c>
      <c r="D126" t="str">
        <f t="shared" si="12"/>
        <v xml:space="preserve">16,2;    </v>
      </c>
    </row>
    <row r="127" spans="3:4" x14ac:dyDescent="0.25">
      <c r="C127" s="3">
        <v>16.399999999999999</v>
      </c>
      <c r="D127" t="str">
        <f t="shared" si="12"/>
        <v xml:space="preserve">16,4;    </v>
      </c>
    </row>
    <row r="128" spans="3:4" x14ac:dyDescent="0.25">
      <c r="C128" s="3">
        <v>17</v>
      </c>
      <c r="D128" t="str">
        <f t="shared" si="12"/>
        <v xml:space="preserve">17;    </v>
      </c>
    </row>
    <row r="129" spans="3:5" x14ac:dyDescent="0.25">
      <c r="C129" s="3">
        <v>17</v>
      </c>
      <c r="D129" t="str">
        <f t="shared" si="12"/>
        <v xml:space="preserve">17;    </v>
      </c>
    </row>
    <row r="130" spans="3:5" x14ac:dyDescent="0.25">
      <c r="C130" s="3">
        <v>17.5</v>
      </c>
      <c r="D130" t="str">
        <f t="shared" si="12"/>
        <v xml:space="preserve">17,5;    </v>
      </c>
    </row>
    <row r="131" spans="3:5" x14ac:dyDescent="0.25">
      <c r="C131" s="3">
        <v>18.7</v>
      </c>
      <c r="D131" t="str">
        <f t="shared" si="12"/>
        <v xml:space="preserve">18,7;    </v>
      </c>
    </row>
    <row r="132" spans="3:5" x14ac:dyDescent="0.25">
      <c r="C132" s="3">
        <v>18.8</v>
      </c>
      <c r="D132" t="str">
        <f t="shared" si="12"/>
        <v xml:space="preserve">18,8;    </v>
      </c>
    </row>
    <row r="133" spans="3:5" x14ac:dyDescent="0.25">
      <c r="C133" s="3">
        <v>19</v>
      </c>
      <c r="D133" t="str">
        <f t="shared" si="12"/>
        <v xml:space="preserve">19;    </v>
      </c>
    </row>
    <row r="134" spans="3:5" x14ac:dyDescent="0.25">
      <c r="C134" s="3">
        <v>19.100000000000001</v>
      </c>
      <c r="D134" t="str">
        <f t="shared" si="12"/>
        <v xml:space="preserve">19,1;    </v>
      </c>
    </row>
    <row r="135" spans="3:5" x14ac:dyDescent="0.25">
      <c r="C135" s="3">
        <v>19.899999999999999</v>
      </c>
      <c r="D135" t="str">
        <f t="shared" si="12"/>
        <v xml:space="preserve">19,9;    </v>
      </c>
    </row>
    <row r="136" spans="3:5" x14ac:dyDescent="0.25">
      <c r="C136" s="3">
        <v>20</v>
      </c>
      <c r="D136" t="str">
        <f t="shared" si="12"/>
        <v xml:space="preserve">20;    </v>
      </c>
    </row>
    <row r="137" spans="3:5" x14ac:dyDescent="0.25">
      <c r="C137" s="3">
        <v>21.8</v>
      </c>
      <c r="D137" t="str">
        <f t="shared" si="12"/>
        <v xml:space="preserve">21,8;    </v>
      </c>
    </row>
    <row r="138" spans="3:5" x14ac:dyDescent="0.25">
      <c r="E138" t="str">
        <f>_xlfn.CONCAT(D38:D137)</f>
        <v xml:space="preserve">12;    12;    12;    12;    12,1;    12,1;    12,2;    12,2;    12,2;    12,2;    12,2;    12,2;    12,2;    12,3;    12,3;    12,3;    12,3;    12,3;    12,3;    12,3;    12,4;    12,4;    12,5;    12,5;    12,5;    12,5;    12,6;    12,6;    12,6;    12,6;    12,6;    12,7;    12,7;    12,8;    12,8;    12,8;    12,8;    12,8;    12,9;    12,9;    12,9;    12,9;    12,9;    13;    13;    13,1;    13,1;    13,1;    13,2;    13,2;    13,3;    13,3;    13,3;    13,3;    13,4;    13,5;    13,5;    13,6;    13,6;    13,7;    13,7;    13,8;    13,8;    13,9;    14;    14,1;    14,1;    14,2;    14,2;    14,2;    14,3;    14,4;    14,4;    14,5;    14,7;    14,8;    14,8;    14,8;    15;    15,1;    15,1;    15,2;    15,3;    15,7;    15,8;    15,8;    15,9;    16,2;    16,2;    16,4;    17;    17;    17,5;    18,7;    18,8;    19;    19,1;    19,9;    20;    21,8;    </v>
      </c>
    </row>
  </sheetData>
  <autoFilter ref="A1:A101" xr:uid="{6CD61D88-518A-4046-AF26-0C3C9A11C66A}">
    <sortState ref="A2:A101">
      <sortCondition ref="A1:A1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2022-03-05T15:05:08Z</dcterms:created>
  <dcterms:modified xsi:type="dcterms:W3CDTF">2022-03-06T13:29:10Z</dcterms:modified>
</cp:coreProperties>
</file>