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user\01-Sadowski Group\Kerkhoff\Opitz\Modelling\"/>
    </mc:Choice>
  </mc:AlternateContent>
  <bookViews>
    <workbookView xWindow="0" yWindow="0" windowWidth="28800" windowHeight="12300" activeTab="2"/>
  </bookViews>
  <sheets>
    <sheet name="Reine Wassertrocknung komplett" sheetId="1" r:id="rId1"/>
    <sheet name="Reine Wassertrocknung steil" sheetId="5" r:id="rId2"/>
    <sheet name="Reine Wassertrocknung alt" sheetId="7" r:id="rId3"/>
  </sheets>
  <definedNames>
    <definedName name="solver_adj" localSheetId="2" hidden="1">'Reine Wassertrocknung alt'!$I$8:$J$8</definedName>
    <definedName name="solver_adj" localSheetId="0" hidden="1">'Reine Wassertrocknung komplett'!$I$8:$J$8</definedName>
    <definedName name="solver_adj" localSheetId="1" hidden="1">'Reine Wassertrocknung steil'!$J$8</definedName>
    <definedName name="solver_cvg" localSheetId="2" hidden="1">"""""""""""""""""""""""""""""""""""""""""""""""""""""""""""""""""""""""""""""""""""""""""""""""""""""""""""""""""""""""""""""""0,0001"""""""""""""""""""""""""""""""""""""""""""""""""""""""""""""""""""""""""""""""""""""""""""""""""""""""""""""""""""""""""""""""</definedName>
    <definedName name="solver_cvg" localSheetId="0" hidden="1">"""""""""""""""""""""""""""""""""""""""""""""""""""""""""""""""""""""""""""""""""""""""""""""""""""""""""""""""""""""""""""""""0,0001"""""""""""""""""""""""""""""""""""""""""""""""""""""""""""""""""""""""""""""""""""""""""""""""""""""""""""""""""""""""""""""""</definedName>
    <definedName name="solver_cvg" localSheetId="1" hidden="1">"""""""""""""""""""""""""""""""""""""""""""""""""""""""""""""""""""""""""""""""""""""""""""""""""""""""""""""""""""""""""""""""0,0001"""""""""""""""""""""""""""""""""""""""""""""""""""""""""""""""""""""""""""""""""""""""""""""""""""""""""""""""""""""""""""""""</definedName>
    <definedName name="solver_drv" localSheetId="2" hidden="1">1</definedName>
    <definedName name="solver_drv" localSheetId="0" hidden="1">1</definedName>
    <definedName name="solver_drv" localSheetId="1" hidden="1">1</definedName>
    <definedName name="solver_eng" localSheetId="2" hidden="1">1</definedName>
    <definedName name="solver_eng" localSheetId="0" hidden="1">1</definedName>
    <definedName name="solver_eng" localSheetId="1" hidden="1">1</definedName>
    <definedName name="solver_est" localSheetId="2" hidden="1">1</definedName>
    <definedName name="solver_est" localSheetId="0" hidden="1">1</definedName>
    <definedName name="solver_est" localSheetId="1" hidden="1">1</definedName>
    <definedName name="solver_itr" localSheetId="2" hidden="1">2147483647</definedName>
    <definedName name="solver_itr" localSheetId="0" hidden="1">2147483647</definedName>
    <definedName name="solver_itr" localSheetId="1" hidden="1">2147483647</definedName>
    <definedName name="solver_mip" localSheetId="2" hidden="1">2147483647</definedName>
    <definedName name="solver_mip" localSheetId="0" hidden="1">2147483647</definedName>
    <definedName name="solver_mip" localSheetId="1" hidden="1">2147483647</definedName>
    <definedName name="solver_mni" localSheetId="2" hidden="1">30</definedName>
    <definedName name="solver_mni" localSheetId="0" hidden="1">30</definedName>
    <definedName name="solver_mni" localSheetId="1" hidden="1">30</definedName>
    <definedName name="solver_mrt" localSheetId="2" hidden="1">"""""""""""""""""""""""""""""""""""""""""""""""""""""""""""""""""""""""""""""""""""""""""""""""""""""""""""""""""""""""""""""""0,075"""""""""""""""""""""""""""""""""""""""""""""""""""""""""""""""""""""""""""""""""""""""""""""""""""""""""""""""""""""""""""""""</definedName>
    <definedName name="solver_mrt" localSheetId="0" hidden="1">"""""""""""""""""""""""""""""""""""""""""""""""""""""""""""""""""""""""""""""""""""""""""""""""""""""""""""""""""""""""""""""""0,075"""""""""""""""""""""""""""""""""""""""""""""""""""""""""""""""""""""""""""""""""""""""""""""""""""""""""""""""""""""""""""""""</definedName>
    <definedName name="solver_mrt" localSheetId="1" hidden="1">"""""""""""""""""""""""""""""""""""""""""""""""""""""""""""""""""""""""""""""""""""""""""""""""""""""""""""""""""""""""""""""""0,075"""""""""""""""""""""""""""""""""""""""""""""""""""""""""""""""""""""""""""""""""""""""""""""""""""""""""""""""""""""""""""""""</definedName>
    <definedName name="solver_msl" localSheetId="2" hidden="1">2</definedName>
    <definedName name="solver_msl" localSheetId="0" hidden="1">2</definedName>
    <definedName name="solver_msl" localSheetId="1" hidden="1">2</definedName>
    <definedName name="solver_neg" localSheetId="2" hidden="1">1</definedName>
    <definedName name="solver_neg" localSheetId="0" hidden="1">1</definedName>
    <definedName name="solver_neg" localSheetId="1" hidden="1">1</definedName>
    <definedName name="solver_nod" localSheetId="2" hidden="1">2147483647</definedName>
    <definedName name="solver_nod" localSheetId="0" hidden="1">2147483647</definedName>
    <definedName name="solver_nod" localSheetId="1" hidden="1">2147483647</definedName>
    <definedName name="solver_num" localSheetId="2" hidden="1">0</definedName>
    <definedName name="solver_num" localSheetId="0" hidden="1">0</definedName>
    <definedName name="solver_num" localSheetId="1" hidden="1">0</definedName>
    <definedName name="solver_nwt" localSheetId="2" hidden="1">1</definedName>
    <definedName name="solver_nwt" localSheetId="0" hidden="1">1</definedName>
    <definedName name="solver_nwt" localSheetId="1" hidden="1">1</definedName>
    <definedName name="solver_opt" localSheetId="2" hidden="1">'Reine Wassertrocknung alt'!$L$18</definedName>
    <definedName name="solver_opt" localSheetId="0" hidden="1">'Reine Wassertrocknung komplett'!$L$18</definedName>
    <definedName name="solver_opt" localSheetId="1" hidden="1">'Reine Wassertrocknung steil'!$L$18</definedName>
    <definedName name="solver_pre" localSheetId="2" hidden="1">"""""""""""""""""""""""""""""""""""""""""""""""""""""""""""""""""""""""""""""""""""""""""""""""""""""""""""""""""""""""""""""""0,000001"""""""""""""""""""""""""""""""""""""""""""""""""""""""""""""""""""""""""""""""""""""""""""""""""""""""""""""""""""""""""""""""</definedName>
    <definedName name="solver_pre" localSheetId="0" hidden="1">"""""""""""""""""""""""""""""""""""""""""""""""""""""""""""""""""""""""""""""""""""""""""""""""""""""""""""""""""""""""""""""""0,000001"""""""""""""""""""""""""""""""""""""""""""""""""""""""""""""""""""""""""""""""""""""""""""""""""""""""""""""""""""""""""""""""</definedName>
    <definedName name="solver_pre" localSheetId="1" hidden="1">"""""""""""""""""""""""""""""""""""""""""""""""""""""""""""""""""""""""""""""""""""""""""""""""""""""""""""""""""""""""""""""""0,000001"""""""""""""""""""""""""""""""""""""""""""""""""""""""""""""""""""""""""""""""""""""""""""""""""""""""""""""""""""""""""""""""</definedName>
    <definedName name="solver_rbv" localSheetId="2" hidden="1">1</definedName>
    <definedName name="solver_rbv" localSheetId="0" hidden="1">1</definedName>
    <definedName name="solver_rbv" localSheetId="1" hidden="1">1</definedName>
    <definedName name="solver_rlx" localSheetId="2" hidden="1">2</definedName>
    <definedName name="solver_rlx" localSheetId="0" hidden="1">2</definedName>
    <definedName name="solver_rlx" localSheetId="1" hidden="1">2</definedName>
    <definedName name="solver_rsd" localSheetId="2" hidden="1">0</definedName>
    <definedName name="solver_rsd" localSheetId="0" hidden="1">0</definedName>
    <definedName name="solver_rsd" localSheetId="1" hidden="1">0</definedName>
    <definedName name="solver_scl" localSheetId="2" hidden="1">1</definedName>
    <definedName name="solver_scl" localSheetId="0" hidden="1">1</definedName>
    <definedName name="solver_scl" localSheetId="1" hidden="1">1</definedName>
    <definedName name="solver_sho" localSheetId="2" hidden="1">2</definedName>
    <definedName name="solver_sho" localSheetId="0" hidden="1">2</definedName>
    <definedName name="solver_sho" localSheetId="1" hidden="1">2</definedName>
    <definedName name="solver_ssz" localSheetId="2" hidden="1">100</definedName>
    <definedName name="solver_ssz" localSheetId="0" hidden="1">100</definedName>
    <definedName name="solver_ssz" localSheetId="1" hidden="1">100</definedName>
    <definedName name="solver_tim" localSheetId="2" hidden="1">2147483647</definedName>
    <definedName name="solver_tim" localSheetId="0" hidden="1">2147483647</definedName>
    <definedName name="solver_tim" localSheetId="1" hidden="1">2147483647</definedName>
    <definedName name="solver_tol" localSheetId="2" hidden="1">1</definedName>
    <definedName name="solver_tol" localSheetId="0" hidden="1">1</definedName>
    <definedName name="solver_tol" localSheetId="1" hidden="1">1</definedName>
    <definedName name="solver_typ" localSheetId="2" hidden="1">2</definedName>
    <definedName name="solver_typ" localSheetId="0" hidden="1">2</definedName>
    <definedName name="solver_typ" localSheetId="1" hidden="1">2</definedName>
    <definedName name="solver_val" localSheetId="2" hidden="1">0</definedName>
    <definedName name="solver_val" localSheetId="0" hidden="1">0</definedName>
    <definedName name="solver_val" localSheetId="1" hidden="1">0</definedName>
    <definedName name="solver_ver" localSheetId="2" hidden="1">3</definedName>
    <definedName name="solver_ver" localSheetId="0" hidden="1">3</definedName>
    <definedName name="solver_ver" localSheetId="1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7" i="7" l="1"/>
  <c r="I28" i="7"/>
  <c r="I29" i="7"/>
  <c r="I30" i="7"/>
  <c r="I31" i="7"/>
  <c r="I44" i="7" l="1"/>
  <c r="I39" i="7"/>
  <c r="I41" i="7" s="1"/>
  <c r="I26" i="7"/>
  <c r="I25" i="7"/>
  <c r="I24" i="7"/>
  <c r="I23" i="7"/>
  <c r="I22" i="7"/>
  <c r="I21" i="7"/>
  <c r="I20" i="7"/>
  <c r="I19" i="7"/>
  <c r="I18" i="7"/>
  <c r="K4" i="7"/>
  <c r="J3" i="7"/>
  <c r="J4" i="7" s="1"/>
  <c r="I3" i="7"/>
  <c r="C2" i="7" a="1"/>
  <c r="D65" i="7" l="1"/>
  <c r="D63" i="7"/>
  <c r="D61" i="7"/>
  <c r="D59" i="7"/>
  <c r="D57" i="7"/>
  <c r="D55" i="7"/>
  <c r="D53" i="7"/>
  <c r="D51" i="7"/>
  <c r="D49" i="7"/>
  <c r="D47" i="7"/>
  <c r="D45" i="7"/>
  <c r="D43" i="7"/>
  <c r="D41" i="7"/>
  <c r="D39" i="7"/>
  <c r="D37" i="7"/>
  <c r="D35" i="7"/>
  <c r="D33" i="7"/>
  <c r="D31" i="7"/>
  <c r="D29" i="7"/>
  <c r="D27" i="7"/>
  <c r="D25" i="7"/>
  <c r="D23" i="7"/>
  <c r="D21" i="7"/>
  <c r="D19" i="7"/>
  <c r="D17" i="7"/>
  <c r="D15" i="7"/>
  <c r="D13" i="7"/>
  <c r="D11" i="7"/>
  <c r="D9" i="7"/>
  <c r="D7" i="7"/>
  <c r="D5" i="7"/>
  <c r="D3" i="7"/>
  <c r="C65" i="7"/>
  <c r="C63" i="7"/>
  <c r="C61" i="7"/>
  <c r="C59" i="7"/>
  <c r="C57" i="7"/>
  <c r="C55" i="7"/>
  <c r="C53" i="7"/>
  <c r="C51" i="7"/>
  <c r="C49" i="7"/>
  <c r="C47" i="7"/>
  <c r="C45" i="7"/>
  <c r="C43" i="7"/>
  <c r="C41" i="7"/>
  <c r="C39" i="7"/>
  <c r="C37" i="7"/>
  <c r="C35" i="7"/>
  <c r="C33" i="7"/>
  <c r="C31" i="7"/>
  <c r="C29" i="7"/>
  <c r="C27" i="7"/>
  <c r="C25" i="7"/>
  <c r="C23" i="7"/>
  <c r="C21" i="7"/>
  <c r="C19" i="7"/>
  <c r="C17" i="7"/>
  <c r="C15" i="7"/>
  <c r="K31" i="7" s="1"/>
  <c r="C13" i="7"/>
  <c r="K29" i="7" s="1"/>
  <c r="C11" i="7"/>
  <c r="K27" i="7" s="1"/>
  <c r="C9" i="7"/>
  <c r="K25" i="7" s="1"/>
  <c r="C7" i="7"/>
  <c r="K23" i="7" s="1"/>
  <c r="C5" i="7"/>
  <c r="K21" i="7" s="1"/>
  <c r="C3" i="7"/>
  <c r="K19" i="7" s="1"/>
  <c r="D64" i="7"/>
  <c r="D60" i="7"/>
  <c r="D58" i="7"/>
  <c r="D56" i="7"/>
  <c r="D54" i="7"/>
  <c r="D50" i="7"/>
  <c r="D46" i="7"/>
  <c r="D44" i="7"/>
  <c r="D40" i="7"/>
  <c r="D36" i="7"/>
  <c r="D62" i="7"/>
  <c r="D52" i="7"/>
  <c r="D48" i="7"/>
  <c r="D42" i="7"/>
  <c r="D38" i="7"/>
  <c r="C58" i="7"/>
  <c r="C50" i="7"/>
  <c r="C42" i="7"/>
  <c r="D34" i="7"/>
  <c r="D30" i="7"/>
  <c r="D26" i="7"/>
  <c r="D22" i="7"/>
  <c r="D18" i="7"/>
  <c r="D14" i="7"/>
  <c r="D10" i="7"/>
  <c r="D6" i="7"/>
  <c r="D2" i="7"/>
  <c r="C56" i="7"/>
  <c r="C48" i="7"/>
  <c r="C40" i="7"/>
  <c r="C34" i="7"/>
  <c r="C30" i="7"/>
  <c r="C26" i="7"/>
  <c r="C22" i="7"/>
  <c r="C14" i="7"/>
  <c r="K30" i="7" s="1"/>
  <c r="C10" i="7"/>
  <c r="K26" i="7" s="1"/>
  <c r="C6" i="7"/>
  <c r="K22" i="7" s="1"/>
  <c r="C2" i="7"/>
  <c r="C36" i="7"/>
  <c r="C20" i="7"/>
  <c r="C8" i="7"/>
  <c r="K24" i="7" s="1"/>
  <c r="C64" i="7"/>
  <c r="C18" i="7"/>
  <c r="C52" i="7"/>
  <c r="C44" i="7"/>
  <c r="C32" i="7"/>
  <c r="C24" i="7"/>
  <c r="C12" i="7"/>
  <c r="K28" i="7" s="1"/>
  <c r="C62" i="7"/>
  <c r="C54" i="7"/>
  <c r="C46" i="7"/>
  <c r="C38" i="7"/>
  <c r="D32" i="7"/>
  <c r="D28" i="7"/>
  <c r="D24" i="7"/>
  <c r="D20" i="7"/>
  <c r="D16" i="7"/>
  <c r="D12" i="7"/>
  <c r="D8" i="7"/>
  <c r="D4" i="7"/>
  <c r="C60" i="7"/>
  <c r="C28" i="7"/>
  <c r="C16" i="7"/>
  <c r="C4" i="7"/>
  <c r="K20" i="7" s="1"/>
  <c r="I48" i="7"/>
  <c r="I50" i="7" s="1"/>
  <c r="L18" i="7" l="1"/>
  <c r="I44" i="5" l="1"/>
  <c r="I39" i="5"/>
  <c r="I41" i="5"/>
  <c r="I22" i="5"/>
  <c r="I21" i="5"/>
  <c r="I20" i="5"/>
  <c r="I19" i="5"/>
  <c r="I18" i="5"/>
  <c r="K4" i="5"/>
  <c r="J3" i="5"/>
  <c r="J4" i="5" s="1"/>
  <c r="I3" i="5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C2" i="5" a="1"/>
  <c r="I48" i="5" l="1"/>
  <c r="I50" i="5" s="1"/>
  <c r="D2" i="5"/>
  <c r="D4" i="5"/>
  <c r="D6" i="5"/>
  <c r="D8" i="5"/>
  <c r="D10" i="5"/>
  <c r="D12" i="5"/>
  <c r="D14" i="5"/>
  <c r="D16" i="5"/>
  <c r="D18" i="5"/>
  <c r="D20" i="5"/>
  <c r="D22" i="5"/>
  <c r="D24" i="5"/>
  <c r="D26" i="5"/>
  <c r="D28" i="5"/>
  <c r="D30" i="5"/>
  <c r="D32" i="5"/>
  <c r="D34" i="5"/>
  <c r="D36" i="5"/>
  <c r="D38" i="5"/>
  <c r="D40" i="5"/>
  <c r="D42" i="5"/>
  <c r="D44" i="5"/>
  <c r="D46" i="5"/>
  <c r="D48" i="5"/>
  <c r="D50" i="5"/>
  <c r="D52" i="5"/>
  <c r="D54" i="5"/>
  <c r="D56" i="5"/>
  <c r="D58" i="5"/>
  <c r="D60" i="5"/>
  <c r="D62" i="5"/>
  <c r="D64" i="5"/>
  <c r="C3" i="5"/>
  <c r="C5" i="5"/>
  <c r="K21" i="5" s="1"/>
  <c r="C7" i="5"/>
  <c r="C9" i="5"/>
  <c r="C11" i="5"/>
  <c r="C13" i="5"/>
  <c r="C15" i="5"/>
  <c r="C17" i="5"/>
  <c r="C19" i="5"/>
  <c r="C21" i="5"/>
  <c r="C23" i="5"/>
  <c r="C25" i="5"/>
  <c r="C27" i="5"/>
  <c r="C29" i="5"/>
  <c r="C31" i="5"/>
  <c r="C33" i="5"/>
  <c r="C35" i="5"/>
  <c r="C37" i="5"/>
  <c r="C39" i="5"/>
  <c r="C41" i="5"/>
  <c r="C43" i="5"/>
  <c r="C45" i="5"/>
  <c r="C47" i="5"/>
  <c r="C49" i="5"/>
  <c r="C51" i="5"/>
  <c r="C53" i="5"/>
  <c r="C55" i="5"/>
  <c r="C57" i="5"/>
  <c r="C59" i="5"/>
  <c r="C61" i="5"/>
  <c r="C63" i="5"/>
  <c r="C65" i="5"/>
  <c r="D3" i="5"/>
  <c r="D5" i="5"/>
  <c r="D7" i="5"/>
  <c r="D9" i="5"/>
  <c r="D11" i="5"/>
  <c r="D13" i="5"/>
  <c r="D15" i="5"/>
  <c r="D17" i="5"/>
  <c r="D19" i="5"/>
  <c r="D21" i="5"/>
  <c r="D23" i="5"/>
  <c r="D25" i="5"/>
  <c r="D27" i="5"/>
  <c r="D29" i="5"/>
  <c r="D31" i="5"/>
  <c r="D33" i="5"/>
  <c r="D35" i="5"/>
  <c r="D37" i="5"/>
  <c r="D39" i="5"/>
  <c r="D41" i="5"/>
  <c r="C4" i="5"/>
  <c r="K20" i="5" s="1"/>
  <c r="C12" i="5"/>
  <c r="C20" i="5"/>
  <c r="C28" i="5"/>
  <c r="C36" i="5"/>
  <c r="D43" i="5"/>
  <c r="D47" i="5"/>
  <c r="D51" i="5"/>
  <c r="D55" i="5"/>
  <c r="D59" i="5"/>
  <c r="D63" i="5"/>
  <c r="C6" i="5"/>
  <c r="K22" i="5" s="1"/>
  <c r="C14" i="5"/>
  <c r="C22" i="5"/>
  <c r="C30" i="5"/>
  <c r="C38" i="5"/>
  <c r="C44" i="5"/>
  <c r="C48" i="5"/>
  <c r="C52" i="5"/>
  <c r="C56" i="5"/>
  <c r="C60" i="5"/>
  <c r="C64" i="5"/>
  <c r="C8" i="5"/>
  <c r="C16" i="5"/>
  <c r="C24" i="5"/>
  <c r="C32" i="5"/>
  <c r="C40" i="5"/>
  <c r="D45" i="5"/>
  <c r="D49" i="5"/>
  <c r="D53" i="5"/>
  <c r="D57" i="5"/>
  <c r="D61" i="5"/>
  <c r="D65" i="5"/>
  <c r="C2" i="5"/>
  <c r="C10" i="5"/>
  <c r="C18" i="5"/>
  <c r="C26" i="5"/>
  <c r="C34" i="5"/>
  <c r="C42" i="5"/>
  <c r="C46" i="5"/>
  <c r="C50" i="5"/>
  <c r="C54" i="5"/>
  <c r="C58" i="5"/>
  <c r="C62" i="5"/>
  <c r="K19" i="5"/>
  <c r="K4" i="1"/>
  <c r="J3" i="1"/>
  <c r="J4" i="1" s="1"/>
  <c r="I44" i="1"/>
  <c r="I39" i="1"/>
  <c r="I41" i="1" s="1"/>
  <c r="L18" i="5" l="1"/>
  <c r="I48" i="1"/>
  <c r="I50" i="1" l="1"/>
  <c r="I18" i="1" l="1"/>
  <c r="I3" i="1" l="1"/>
  <c r="C2" i="1" a="1"/>
  <c r="D8" i="1" l="1"/>
  <c r="D16" i="1"/>
  <c r="D24" i="1"/>
  <c r="D32" i="1"/>
  <c r="D40" i="1"/>
  <c r="D48" i="1"/>
  <c r="D56" i="1"/>
  <c r="D64" i="1"/>
  <c r="C9" i="1"/>
  <c r="K25" i="1" s="1"/>
  <c r="C17" i="1"/>
  <c r="K33" i="1" s="1"/>
  <c r="C25" i="1"/>
  <c r="C33" i="1"/>
  <c r="C41" i="1"/>
  <c r="C49" i="1"/>
  <c r="C57" i="1"/>
  <c r="C65" i="1"/>
  <c r="D9" i="1"/>
  <c r="D17" i="1"/>
  <c r="D25" i="1"/>
  <c r="D33" i="1"/>
  <c r="D41" i="1"/>
  <c r="C28" i="1"/>
  <c r="D51" i="1"/>
  <c r="C6" i="1"/>
  <c r="C38" i="1"/>
  <c r="C56" i="1"/>
  <c r="C16" i="1"/>
  <c r="K32" i="1" s="1"/>
  <c r="D45" i="1"/>
  <c r="D61" i="1"/>
  <c r="C18" i="1"/>
  <c r="C46" i="1"/>
  <c r="C62" i="1"/>
  <c r="D2" i="1"/>
  <c r="D10" i="1"/>
  <c r="D18" i="1"/>
  <c r="D26" i="1"/>
  <c r="D34" i="1"/>
  <c r="D42" i="1"/>
  <c r="D50" i="1"/>
  <c r="D58" i="1"/>
  <c r="C3" i="1"/>
  <c r="K19" i="1" s="1"/>
  <c r="C11" i="1"/>
  <c r="K27" i="1" s="1"/>
  <c r="C19" i="1"/>
  <c r="C27" i="1"/>
  <c r="C35" i="1"/>
  <c r="C43" i="1"/>
  <c r="C51" i="1"/>
  <c r="C59" i="1"/>
  <c r="D3" i="1"/>
  <c r="D11" i="1"/>
  <c r="D19" i="1"/>
  <c r="D27" i="1"/>
  <c r="D35" i="1"/>
  <c r="C4" i="1"/>
  <c r="K20" i="1" s="1"/>
  <c r="C36" i="1"/>
  <c r="D55" i="1"/>
  <c r="C14" i="1"/>
  <c r="K30" i="1" s="1"/>
  <c r="C44" i="1"/>
  <c r="C60" i="1"/>
  <c r="C24" i="1"/>
  <c r="D49" i="1"/>
  <c r="D65" i="1"/>
  <c r="C26" i="1"/>
  <c r="C50" i="1"/>
  <c r="D4" i="1"/>
  <c r="D12" i="1"/>
  <c r="D20" i="1"/>
  <c r="D28" i="1"/>
  <c r="D36" i="1"/>
  <c r="D44" i="1"/>
  <c r="D52" i="1"/>
  <c r="D60" i="1"/>
  <c r="C5" i="1"/>
  <c r="K21" i="1" s="1"/>
  <c r="C13" i="1"/>
  <c r="K29" i="1" s="1"/>
  <c r="C21" i="1"/>
  <c r="C29" i="1"/>
  <c r="C37" i="1"/>
  <c r="C45" i="1"/>
  <c r="C53" i="1"/>
  <c r="C61" i="1"/>
  <c r="D5" i="1"/>
  <c r="D13" i="1"/>
  <c r="D21" i="1"/>
  <c r="D29" i="1"/>
  <c r="D37" i="1"/>
  <c r="D14" i="1"/>
  <c r="D46" i="1"/>
  <c r="C15" i="1"/>
  <c r="K31" i="1" s="1"/>
  <c r="C47" i="1"/>
  <c r="D15" i="1"/>
  <c r="C12" i="1"/>
  <c r="K28" i="1" s="1"/>
  <c r="D59" i="1"/>
  <c r="C48" i="1"/>
  <c r="C32" i="1"/>
  <c r="C2" i="1"/>
  <c r="C54" i="1"/>
  <c r="D22" i="1"/>
  <c r="C23" i="1"/>
  <c r="C55" i="1"/>
  <c r="C20" i="1"/>
  <c r="C52" i="1"/>
  <c r="C10" i="1"/>
  <c r="K26" i="1" s="1"/>
  <c r="D30" i="1"/>
  <c r="D62" i="1"/>
  <c r="C31" i="1"/>
  <c r="C63" i="1"/>
  <c r="D31" i="1"/>
  <c r="D43" i="1"/>
  <c r="C22" i="1"/>
  <c r="C64" i="1"/>
  <c r="D53" i="1"/>
  <c r="C34" i="1"/>
  <c r="D6" i="1"/>
  <c r="D38" i="1"/>
  <c r="C7" i="1"/>
  <c r="K23" i="1" s="1"/>
  <c r="C39" i="1"/>
  <c r="D7" i="1"/>
  <c r="D39" i="1"/>
  <c r="D47" i="1"/>
  <c r="C30" i="1"/>
  <c r="C8" i="1"/>
  <c r="K24" i="1" s="1"/>
  <c r="D57" i="1"/>
  <c r="C42" i="1"/>
  <c r="D54" i="1"/>
  <c r="D23" i="1"/>
  <c r="D63" i="1"/>
  <c r="C40" i="1"/>
  <c r="C58" i="1"/>
  <c r="K22" i="1"/>
  <c r="L18" i="1" l="1"/>
</calcChain>
</file>

<file path=xl/sharedStrings.xml><?xml version="1.0" encoding="utf-8"?>
<sst xmlns="http://schemas.openxmlformats.org/spreadsheetml/2006/main" count="78" uniqueCount="25">
  <si>
    <t>t/h</t>
  </si>
  <si>
    <t>t/s</t>
  </si>
  <si>
    <t>w1t/- /Multicomp Maxwell</t>
  </si>
  <si>
    <t>w2t/-</t>
  </si>
  <si>
    <t>w3t/-</t>
  </si>
  <si>
    <t>Name</t>
  </si>
  <si>
    <t>L/m</t>
  </si>
  <si>
    <t>Dvec/m^2/s</t>
  </si>
  <si>
    <t>w0/-</t>
  </si>
  <si>
    <t>w8/-</t>
  </si>
  <si>
    <t>Dl/-</t>
  </si>
  <si>
    <t>Mi/-</t>
  </si>
  <si>
    <t>volatile/-</t>
  </si>
  <si>
    <t>PVPVA</t>
  </si>
  <si>
    <t>taui</t>
  </si>
  <si>
    <t>Durchmesser</t>
  </si>
  <si>
    <t>m</t>
  </si>
  <si>
    <t>Grundfläche</t>
  </si>
  <si>
    <t>m^2</t>
  </si>
  <si>
    <t>Volumen</t>
  </si>
  <si>
    <t>m^3</t>
  </si>
  <si>
    <t>Flüssigkeitshöhe</t>
  </si>
  <si>
    <t>cm</t>
  </si>
  <si>
    <t>Wasser</t>
  </si>
  <si>
    <t>PVPVAwasser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</si>
</sst>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1" fontId="0" fillId="0" borderId="0" xfId="0" applyNumberFormat="1"/>
    <xf numFmtId="0" fontId="0" fillId="0" borderId="0" xfId="0" applyFill="1"/>
    <xf numFmtId="11" fontId="0" fillId="0" borderId="0" xfId="0" applyNumberFormat="1" applyFill="1"/>
    <xf numFmtId="0" fontId="1" fillId="0" borderId="0" xfId="0" applyFont="1" applyFill="1"/>
    <xf numFmtId="0" fontId="2" fillId="0" borderId="0" xfId="0" applyFont="1" applyFill="1"/>
    <xf numFmtId="0" fontId="3" fillId="0" borderId="0" xfId="0" applyFont="1" applyFill="1"/>
    <xf numFmtId="0" fontId="4" fillId="0" borderId="0" xfId="0" applyFont="1" applyFill="1"/>
    <xf numFmtId="0" fontId="6" fillId="0" borderId="0" xfId="0" applyFont="1" applyFill="1"/>
    <xf numFmtId="0" fontId="5" fillId="0" borderId="0" xfId="0" applyFont="1" applyFill="1"/>
    <xf numFmtId="0" fontId="0" fillId="0" borderId="0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8.6927552083744156E-2"/>
          <c:y val="2.5428331875182269E-2"/>
          <c:w val="0.85196547060952732"/>
          <c:h val="0.72088764946048411"/>
        </c:manualLayout>
      </c:layout>
      <c:scatterChart>
        <c:scatterStyle val="smoothMarker"/>
        <c:varyColors val="0"/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'Reine Wassertrocknung komplett'!$B$2:$B$46</c:f>
              <c:numCache>
                <c:formatCode>General</c:formatCode>
                <c:ptCount val="45"/>
                <c:pt idx="0">
                  <c:v>0</c:v>
                </c:pt>
                <c:pt idx="1">
                  <c:v>3600</c:v>
                </c:pt>
                <c:pt idx="2">
                  <c:v>7200</c:v>
                </c:pt>
                <c:pt idx="3">
                  <c:v>11580</c:v>
                </c:pt>
                <c:pt idx="4">
                  <c:v>15000</c:v>
                </c:pt>
                <c:pt idx="5">
                  <c:v>17760</c:v>
                </c:pt>
                <c:pt idx="6">
                  <c:v>19800</c:v>
                </c:pt>
                <c:pt idx="7">
                  <c:v>24600</c:v>
                </c:pt>
                <c:pt idx="8">
                  <c:v>28200</c:v>
                </c:pt>
                <c:pt idx="9">
                  <c:v>31800</c:v>
                </c:pt>
                <c:pt idx="10">
                  <c:v>34200</c:v>
                </c:pt>
                <c:pt idx="11">
                  <c:v>37800</c:v>
                </c:pt>
                <c:pt idx="12">
                  <c:v>41460</c:v>
                </c:pt>
                <c:pt idx="13">
                  <c:v>45240</c:v>
                </c:pt>
                <c:pt idx="14">
                  <c:v>48600</c:v>
                </c:pt>
                <c:pt idx="15">
                  <c:v>106800</c:v>
                </c:pt>
                <c:pt idx="16">
                  <c:v>2100000</c:v>
                </c:pt>
                <c:pt idx="17">
                  <c:v>2200000</c:v>
                </c:pt>
                <c:pt idx="18">
                  <c:v>2300000</c:v>
                </c:pt>
                <c:pt idx="19">
                  <c:v>2400000</c:v>
                </c:pt>
                <c:pt idx="20">
                  <c:v>2500000</c:v>
                </c:pt>
                <c:pt idx="21">
                  <c:v>2600000</c:v>
                </c:pt>
                <c:pt idx="22">
                  <c:v>2700000</c:v>
                </c:pt>
                <c:pt idx="23">
                  <c:v>2800000</c:v>
                </c:pt>
                <c:pt idx="24">
                  <c:v>2900000</c:v>
                </c:pt>
                <c:pt idx="25">
                  <c:v>3000000</c:v>
                </c:pt>
                <c:pt idx="26">
                  <c:v>3100000</c:v>
                </c:pt>
                <c:pt idx="27">
                  <c:v>3200000</c:v>
                </c:pt>
                <c:pt idx="28">
                  <c:v>3300000</c:v>
                </c:pt>
                <c:pt idx="29">
                  <c:v>3400000</c:v>
                </c:pt>
                <c:pt idx="30">
                  <c:v>3500000</c:v>
                </c:pt>
                <c:pt idx="31">
                  <c:v>3600000</c:v>
                </c:pt>
                <c:pt idx="32">
                  <c:v>3700000</c:v>
                </c:pt>
                <c:pt idx="33">
                  <c:v>3800000</c:v>
                </c:pt>
                <c:pt idx="34">
                  <c:v>3900000</c:v>
                </c:pt>
                <c:pt idx="35">
                  <c:v>4000000</c:v>
                </c:pt>
                <c:pt idx="36">
                  <c:v>4100000</c:v>
                </c:pt>
                <c:pt idx="37">
                  <c:v>4200000</c:v>
                </c:pt>
                <c:pt idx="38">
                  <c:v>4300000</c:v>
                </c:pt>
                <c:pt idx="39">
                  <c:v>4400000</c:v>
                </c:pt>
                <c:pt idx="40">
                  <c:v>4500000</c:v>
                </c:pt>
                <c:pt idx="41">
                  <c:v>4600000</c:v>
                </c:pt>
                <c:pt idx="42">
                  <c:v>4700000</c:v>
                </c:pt>
                <c:pt idx="43">
                  <c:v>4800000</c:v>
                </c:pt>
                <c:pt idx="44">
                  <c:v>4900000</c:v>
                </c:pt>
              </c:numCache>
            </c:numRef>
          </c:xVal>
          <c:yVal>
            <c:numRef>
              <c:f>'Reine Wassertrocknung komplett'!$C$2:$C$46</c:f>
              <c:numCache>
                <c:formatCode>General</c:formatCode>
                <c:ptCount val="45"/>
                <c:pt idx="0">
                  <c:v>0.90000000000000024</c:v>
                </c:pt>
                <c:pt idx="1">
                  <c:v>0.87493368359494128</c:v>
                </c:pt>
                <c:pt idx="2">
                  <c:v>0.8513655357995813</c:v>
                </c:pt>
                <c:pt idx="3">
                  <c:v>0.82391027848039533</c:v>
                </c:pt>
                <c:pt idx="4">
                  <c:v>0.80266822357845602</c:v>
                </c:pt>
                <c:pt idx="5">
                  <c:v>0.78545361458858431</c:v>
                </c:pt>
                <c:pt idx="6">
                  <c:v>0.7726430052419323</c:v>
                </c:pt>
                <c:pt idx="7">
                  <c:v>0.74208243064452184</c:v>
                </c:pt>
                <c:pt idx="8">
                  <c:v>0.71854819521455615</c:v>
                </c:pt>
                <c:pt idx="9">
                  <c:v>0.69386652748162159</c:v>
                </c:pt>
                <c:pt idx="10">
                  <c:v>0.67612548700107</c:v>
                </c:pt>
                <c:pt idx="11">
                  <c:v>0.64575892549608593</c:v>
                </c:pt>
                <c:pt idx="12">
                  <c:v>0.60671114944232041</c:v>
                </c:pt>
                <c:pt idx="13">
                  <c:v>0.55235518737450728</c:v>
                </c:pt>
                <c:pt idx="14">
                  <c:v>0.48870772457866524</c:v>
                </c:pt>
                <c:pt idx="15">
                  <c:v>8.2712266627998562E-2</c:v>
                </c:pt>
                <c:pt idx="16">
                  <c:v>3.9253703539309154E-2</c:v>
                </c:pt>
                <c:pt idx="17">
                  <c:v>3.9253703539309154E-2</c:v>
                </c:pt>
                <c:pt idx="18">
                  <c:v>3.9253703539309154E-2</c:v>
                </c:pt>
                <c:pt idx="19">
                  <c:v>3.9253703539309147E-2</c:v>
                </c:pt>
                <c:pt idx="20">
                  <c:v>3.9253703539309147E-2</c:v>
                </c:pt>
                <c:pt idx="21">
                  <c:v>3.9253703539309133E-2</c:v>
                </c:pt>
                <c:pt idx="22">
                  <c:v>3.9253703539309133E-2</c:v>
                </c:pt>
                <c:pt idx="23">
                  <c:v>3.9253703539309133E-2</c:v>
                </c:pt>
                <c:pt idx="24">
                  <c:v>3.9253703539309133E-2</c:v>
                </c:pt>
                <c:pt idx="25">
                  <c:v>3.9253703539309133E-2</c:v>
                </c:pt>
                <c:pt idx="26">
                  <c:v>3.9253703539309133E-2</c:v>
                </c:pt>
                <c:pt idx="27">
                  <c:v>3.9253703539309133E-2</c:v>
                </c:pt>
                <c:pt idx="28">
                  <c:v>3.9253703539309133E-2</c:v>
                </c:pt>
                <c:pt idx="29">
                  <c:v>3.9253703539309133E-2</c:v>
                </c:pt>
                <c:pt idx="30">
                  <c:v>3.9253703539309133E-2</c:v>
                </c:pt>
                <c:pt idx="31">
                  <c:v>3.9253703539309133E-2</c:v>
                </c:pt>
                <c:pt idx="32">
                  <c:v>3.9253703539309133E-2</c:v>
                </c:pt>
                <c:pt idx="33">
                  <c:v>3.9253703539309133E-2</c:v>
                </c:pt>
                <c:pt idx="34">
                  <c:v>3.9253703539309133E-2</c:v>
                </c:pt>
                <c:pt idx="35">
                  <c:v>3.9253703539309133E-2</c:v>
                </c:pt>
                <c:pt idx="36">
                  <c:v>3.9253703539309133E-2</c:v>
                </c:pt>
                <c:pt idx="37">
                  <c:v>3.9253703539309133E-2</c:v>
                </c:pt>
                <c:pt idx="38">
                  <c:v>3.9253703539309133E-2</c:v>
                </c:pt>
                <c:pt idx="39">
                  <c:v>3.9253703539309133E-2</c:v>
                </c:pt>
                <c:pt idx="40">
                  <c:v>3.9253703539309133E-2</c:v>
                </c:pt>
                <c:pt idx="41">
                  <c:v>3.9253703539309133E-2</c:v>
                </c:pt>
                <c:pt idx="42">
                  <c:v>3.9253703539309133E-2</c:v>
                </c:pt>
                <c:pt idx="43">
                  <c:v>3.9253703539309133E-2</c:v>
                </c:pt>
                <c:pt idx="44">
                  <c:v>3.9253703539309133E-2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9FF-4B0C-A942-036FEC35BB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4551184"/>
        <c:axId val="1844556592"/>
      </c:scatterChar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'Reine Wassertrocknung komplett'!$I$18:$I$33</c:f>
              <c:numCache>
                <c:formatCode>General</c:formatCode>
                <c:ptCount val="16"/>
                <c:pt idx="0">
                  <c:v>0</c:v>
                </c:pt>
                <c:pt idx="1">
                  <c:v>3600</c:v>
                </c:pt>
                <c:pt idx="2">
                  <c:v>7200</c:v>
                </c:pt>
                <c:pt idx="3">
                  <c:v>11580</c:v>
                </c:pt>
                <c:pt idx="4">
                  <c:v>15000</c:v>
                </c:pt>
                <c:pt idx="5">
                  <c:v>17760</c:v>
                </c:pt>
                <c:pt idx="6">
                  <c:v>19800</c:v>
                </c:pt>
                <c:pt idx="7">
                  <c:v>24600</c:v>
                </c:pt>
                <c:pt idx="8">
                  <c:v>28200</c:v>
                </c:pt>
                <c:pt idx="9">
                  <c:v>31800</c:v>
                </c:pt>
                <c:pt idx="10">
                  <c:v>34200</c:v>
                </c:pt>
                <c:pt idx="11">
                  <c:v>37800</c:v>
                </c:pt>
                <c:pt idx="12">
                  <c:v>41460</c:v>
                </c:pt>
                <c:pt idx="13">
                  <c:v>45240</c:v>
                </c:pt>
                <c:pt idx="14">
                  <c:v>48600</c:v>
                </c:pt>
                <c:pt idx="15">
                  <c:v>106800</c:v>
                </c:pt>
              </c:numCache>
            </c:numRef>
          </c:xVal>
          <c:yVal>
            <c:numRef>
              <c:f>'Reine Wassertrocknung komplett'!$J$18:$J$33</c:f>
              <c:numCache>
                <c:formatCode>General</c:formatCode>
                <c:ptCount val="16"/>
                <c:pt idx="0">
                  <c:v>0.9</c:v>
                </c:pt>
                <c:pt idx="1">
                  <c:v>0.89299417582585561</c:v>
                </c:pt>
                <c:pt idx="2">
                  <c:v>0.88460460592472923</c:v>
                </c:pt>
                <c:pt idx="3">
                  <c:v>0.88365328679464805</c:v>
                </c:pt>
                <c:pt idx="4">
                  <c:v>0.86635100045822511</c:v>
                </c:pt>
                <c:pt idx="5">
                  <c:v>0.86052164903261796</c:v>
                </c:pt>
                <c:pt idx="6">
                  <c:v>0.85309548793284362</c:v>
                </c:pt>
                <c:pt idx="7">
                  <c:v>0.8337568575296268</c:v>
                </c:pt>
                <c:pt idx="8">
                  <c:v>0.80719971355386011</c:v>
                </c:pt>
                <c:pt idx="9">
                  <c:v>0.7758421929038043</c:v>
                </c:pt>
                <c:pt idx="10">
                  <c:v>0.75664024475038238</c:v>
                </c:pt>
                <c:pt idx="11">
                  <c:v>0.71118537772826673</c:v>
                </c:pt>
                <c:pt idx="12">
                  <c:v>0.64861201746900266</c:v>
                </c:pt>
                <c:pt idx="13">
                  <c:v>0.56269132254638643</c:v>
                </c:pt>
                <c:pt idx="14">
                  <c:v>0.34671021931871232</c:v>
                </c:pt>
                <c:pt idx="15">
                  <c:v>3.9253362613226407E-2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9FF-4B0C-A942-036FEC35BB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4551184"/>
        <c:axId val="1844556592"/>
      </c:scatterChart>
      <c:valAx>
        <c:axId val="1844551184"/>
        <c:scaling>
          <c:orientation val="minMax"/>
          <c:max val="120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44556592"/>
        <c:crosses val="autoZero"/>
        <c:crossBetween val="midCat"/>
      </c:valAx>
      <c:valAx>
        <c:axId val="184455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44551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8.6927552083744156E-2"/>
          <c:y val="2.5428331875182269E-2"/>
          <c:w val="0.85196547060952732"/>
          <c:h val="0.72088764946048411"/>
        </c:manualLayout>
      </c:layout>
      <c:scatterChart>
        <c:scatterStyle val="smoothMarker"/>
        <c:varyColors val="0"/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'Reine Wassertrocknung steil'!$B$2:$B$46</c:f>
              <c:numCache>
                <c:formatCode>General</c:formatCode>
                <c:ptCount val="45"/>
                <c:pt idx="0">
                  <c:v>0</c:v>
                </c:pt>
                <c:pt idx="1">
                  <c:v>3660</c:v>
                </c:pt>
                <c:pt idx="2">
                  <c:v>7440</c:v>
                </c:pt>
                <c:pt idx="3">
                  <c:v>10800</c:v>
                </c:pt>
                <c:pt idx="4">
                  <c:v>69000</c:v>
                </c:pt>
                <c:pt idx="5">
                  <c:v>1000000</c:v>
                </c:pt>
                <c:pt idx="6">
                  <c:v>1100000</c:v>
                </c:pt>
                <c:pt idx="7">
                  <c:v>1200000</c:v>
                </c:pt>
                <c:pt idx="8">
                  <c:v>1300000</c:v>
                </c:pt>
                <c:pt idx="9">
                  <c:v>1400000</c:v>
                </c:pt>
                <c:pt idx="10">
                  <c:v>1500000</c:v>
                </c:pt>
                <c:pt idx="11">
                  <c:v>1600000</c:v>
                </c:pt>
                <c:pt idx="12">
                  <c:v>1700000</c:v>
                </c:pt>
                <c:pt idx="13">
                  <c:v>1800000</c:v>
                </c:pt>
                <c:pt idx="14">
                  <c:v>1900000</c:v>
                </c:pt>
                <c:pt idx="15">
                  <c:v>2000000</c:v>
                </c:pt>
                <c:pt idx="16">
                  <c:v>2100000</c:v>
                </c:pt>
                <c:pt idx="17">
                  <c:v>2200000</c:v>
                </c:pt>
                <c:pt idx="18">
                  <c:v>2300000</c:v>
                </c:pt>
                <c:pt idx="19">
                  <c:v>2400000</c:v>
                </c:pt>
                <c:pt idx="20">
                  <c:v>2500000</c:v>
                </c:pt>
                <c:pt idx="21">
                  <c:v>2600000</c:v>
                </c:pt>
                <c:pt idx="22">
                  <c:v>2700000</c:v>
                </c:pt>
                <c:pt idx="23">
                  <c:v>2800000</c:v>
                </c:pt>
                <c:pt idx="24">
                  <c:v>2900000</c:v>
                </c:pt>
                <c:pt idx="25">
                  <c:v>3000000</c:v>
                </c:pt>
                <c:pt idx="26">
                  <c:v>3100000</c:v>
                </c:pt>
                <c:pt idx="27">
                  <c:v>3200000</c:v>
                </c:pt>
                <c:pt idx="28">
                  <c:v>3300000</c:v>
                </c:pt>
                <c:pt idx="29">
                  <c:v>3400000</c:v>
                </c:pt>
                <c:pt idx="30">
                  <c:v>3500000</c:v>
                </c:pt>
                <c:pt idx="31">
                  <c:v>3600000</c:v>
                </c:pt>
                <c:pt idx="32">
                  <c:v>3700000</c:v>
                </c:pt>
                <c:pt idx="33">
                  <c:v>3800000</c:v>
                </c:pt>
                <c:pt idx="34">
                  <c:v>3900000</c:v>
                </c:pt>
                <c:pt idx="35">
                  <c:v>4000000</c:v>
                </c:pt>
                <c:pt idx="36">
                  <c:v>4100000</c:v>
                </c:pt>
                <c:pt idx="37">
                  <c:v>4200000</c:v>
                </c:pt>
                <c:pt idx="38">
                  <c:v>4300000</c:v>
                </c:pt>
                <c:pt idx="39">
                  <c:v>4400000</c:v>
                </c:pt>
                <c:pt idx="40">
                  <c:v>4500000</c:v>
                </c:pt>
                <c:pt idx="41">
                  <c:v>4600000</c:v>
                </c:pt>
                <c:pt idx="42">
                  <c:v>4700000</c:v>
                </c:pt>
                <c:pt idx="43">
                  <c:v>4800000</c:v>
                </c:pt>
                <c:pt idx="44">
                  <c:v>4900000</c:v>
                </c:pt>
              </c:numCache>
            </c:numRef>
          </c:xVal>
          <c:yVal>
            <c:numRef>
              <c:f>'Reine Wassertrocknung steil'!$C$2:$C$46</c:f>
              <c:numCache>
                <c:formatCode>General</c:formatCode>
                <c:ptCount val="45"/>
                <c:pt idx="0">
                  <c:v>0.71118537772826707</c:v>
                </c:pt>
                <c:pt idx="1">
                  <c:v>0.57641228388000088</c:v>
                </c:pt>
                <c:pt idx="2">
                  <c:v>0.49879682168128725</c:v>
                </c:pt>
                <c:pt idx="3">
                  <c:v>0.44379654399563173</c:v>
                </c:pt>
                <c:pt idx="4">
                  <c:v>0.1354652869721929</c:v>
                </c:pt>
                <c:pt idx="5">
                  <c:v>3.9253539067083579E-2</c:v>
                </c:pt>
                <c:pt idx="6">
                  <c:v>3.9253536728348769E-2</c:v>
                </c:pt>
                <c:pt idx="7">
                  <c:v>3.9253534558021948E-2</c:v>
                </c:pt>
                <c:pt idx="8">
                  <c:v>3.9253533990619642E-2</c:v>
                </c:pt>
                <c:pt idx="9">
                  <c:v>3.9253533296225981E-2</c:v>
                </c:pt>
                <c:pt idx="10">
                  <c:v>3.9253532748424143E-2</c:v>
                </c:pt>
                <c:pt idx="11">
                  <c:v>3.9253532486163964E-2</c:v>
                </c:pt>
                <c:pt idx="12">
                  <c:v>3.925353248616708E-2</c:v>
                </c:pt>
                <c:pt idx="13">
                  <c:v>3.9253532486170202E-2</c:v>
                </c:pt>
                <c:pt idx="14">
                  <c:v>3.9253532486173318E-2</c:v>
                </c:pt>
                <c:pt idx="15">
                  <c:v>3.925353248617644E-2</c:v>
                </c:pt>
                <c:pt idx="16">
                  <c:v>3.9253532486179556E-2</c:v>
                </c:pt>
                <c:pt idx="17">
                  <c:v>3.9253532486180541E-2</c:v>
                </c:pt>
                <c:pt idx="18">
                  <c:v>3.9253532486180555E-2</c:v>
                </c:pt>
                <c:pt idx="19">
                  <c:v>3.9253532486180569E-2</c:v>
                </c:pt>
                <c:pt idx="20">
                  <c:v>3.9253532486180576E-2</c:v>
                </c:pt>
                <c:pt idx="21">
                  <c:v>3.9253532486180603E-2</c:v>
                </c:pt>
                <c:pt idx="22">
                  <c:v>3.9253532486180603E-2</c:v>
                </c:pt>
                <c:pt idx="23">
                  <c:v>3.9253532486180617E-2</c:v>
                </c:pt>
                <c:pt idx="24">
                  <c:v>3.9253532486180638E-2</c:v>
                </c:pt>
                <c:pt idx="25">
                  <c:v>3.9253532486180659E-2</c:v>
                </c:pt>
                <c:pt idx="26">
                  <c:v>3.925353248618068E-2</c:v>
                </c:pt>
                <c:pt idx="27">
                  <c:v>3.9253532486180694E-2</c:v>
                </c:pt>
                <c:pt idx="28">
                  <c:v>3.9253532486180701E-2</c:v>
                </c:pt>
                <c:pt idx="29">
                  <c:v>3.9253532486180701E-2</c:v>
                </c:pt>
                <c:pt idx="30">
                  <c:v>3.9253532486180701E-2</c:v>
                </c:pt>
                <c:pt idx="31">
                  <c:v>3.9253532486180701E-2</c:v>
                </c:pt>
                <c:pt idx="32">
                  <c:v>3.9253532486180701E-2</c:v>
                </c:pt>
                <c:pt idx="33">
                  <c:v>3.9253532486180714E-2</c:v>
                </c:pt>
                <c:pt idx="34">
                  <c:v>3.9253532486180714E-2</c:v>
                </c:pt>
                <c:pt idx="35">
                  <c:v>3.9253532486180714E-2</c:v>
                </c:pt>
                <c:pt idx="36">
                  <c:v>3.9253532486180714E-2</c:v>
                </c:pt>
                <c:pt idx="37">
                  <c:v>3.9253532486180714E-2</c:v>
                </c:pt>
                <c:pt idx="38">
                  <c:v>3.9253532486180714E-2</c:v>
                </c:pt>
                <c:pt idx="39">
                  <c:v>3.9253532486180714E-2</c:v>
                </c:pt>
                <c:pt idx="40">
                  <c:v>3.9253532486180714E-2</c:v>
                </c:pt>
                <c:pt idx="41">
                  <c:v>3.9253532486180721E-2</c:v>
                </c:pt>
                <c:pt idx="42">
                  <c:v>3.9253532486180721E-2</c:v>
                </c:pt>
                <c:pt idx="43">
                  <c:v>3.9253532486180721E-2</c:v>
                </c:pt>
                <c:pt idx="44">
                  <c:v>3.9253532486180714E-2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2E5-4061-85E7-7711A6A613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4551184"/>
        <c:axId val="1844556592"/>
      </c:scatterChar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'Reine Wassertrocknung steil'!$I$18:$I$33</c:f>
              <c:numCache>
                <c:formatCode>General</c:formatCode>
                <c:ptCount val="16"/>
                <c:pt idx="0">
                  <c:v>0</c:v>
                </c:pt>
                <c:pt idx="1">
                  <c:v>3660</c:v>
                </c:pt>
                <c:pt idx="2">
                  <c:v>7440</c:v>
                </c:pt>
                <c:pt idx="3">
                  <c:v>10800</c:v>
                </c:pt>
                <c:pt idx="4">
                  <c:v>69000</c:v>
                </c:pt>
              </c:numCache>
            </c:numRef>
          </c:xVal>
          <c:yVal>
            <c:numRef>
              <c:f>'Reine Wassertrocknung steil'!$J$18:$J$33</c:f>
              <c:numCache>
                <c:formatCode>General</c:formatCode>
                <c:ptCount val="16"/>
                <c:pt idx="0">
                  <c:v>0.71118537772826673</c:v>
                </c:pt>
                <c:pt idx="1">
                  <c:v>0.64861201746900266</c:v>
                </c:pt>
                <c:pt idx="2">
                  <c:v>0.56269132254638643</c:v>
                </c:pt>
                <c:pt idx="3">
                  <c:v>0.34671021931871232</c:v>
                </c:pt>
                <c:pt idx="4">
                  <c:v>3.9253362613226407E-2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2E5-4061-85E7-7711A6A613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4551184"/>
        <c:axId val="1844556592"/>
      </c:scatterChart>
      <c:valAx>
        <c:axId val="1844551184"/>
        <c:scaling>
          <c:orientation val="minMax"/>
          <c:max val="120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44556592"/>
        <c:crosses val="autoZero"/>
        <c:crossBetween val="midCat"/>
      </c:valAx>
      <c:valAx>
        <c:axId val="184455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44551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8.6927552083744156E-2"/>
          <c:y val="2.5428331875182269E-2"/>
          <c:w val="0.85196547060952732"/>
          <c:h val="0.72088764946048411"/>
        </c:manualLayout>
      </c:layout>
      <c:scatterChart>
        <c:scatterStyle val="smoothMarker"/>
        <c:varyColors val="0"/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'Reine Wassertrocknung alt'!$B$2:$B$46</c:f>
              <c:numCache>
                <c:formatCode>General</c:formatCode>
                <c:ptCount val="45"/>
                <c:pt idx="0">
                  <c:v>0</c:v>
                </c:pt>
                <c:pt idx="1">
                  <c:v>2790</c:v>
                </c:pt>
                <c:pt idx="2">
                  <c:v>4410</c:v>
                </c:pt>
                <c:pt idx="3">
                  <c:v>6570</c:v>
                </c:pt>
                <c:pt idx="4">
                  <c:v>9660</c:v>
                </c:pt>
                <c:pt idx="5">
                  <c:v>11910</c:v>
                </c:pt>
                <c:pt idx="6">
                  <c:v>15630</c:v>
                </c:pt>
                <c:pt idx="7">
                  <c:v>17820</c:v>
                </c:pt>
                <c:pt idx="8">
                  <c:v>22620</c:v>
                </c:pt>
                <c:pt idx="9">
                  <c:v>27960</c:v>
                </c:pt>
                <c:pt idx="10">
                  <c:v>32280</c:v>
                </c:pt>
                <c:pt idx="11">
                  <c:v>36720</c:v>
                </c:pt>
                <c:pt idx="12">
                  <c:v>41040</c:v>
                </c:pt>
                <c:pt idx="13">
                  <c:v>97920</c:v>
                </c:pt>
                <c:pt idx="14">
                  <c:v>1900000</c:v>
                </c:pt>
                <c:pt idx="15">
                  <c:v>2000000</c:v>
                </c:pt>
                <c:pt idx="16">
                  <c:v>2100000</c:v>
                </c:pt>
                <c:pt idx="17">
                  <c:v>2200000</c:v>
                </c:pt>
                <c:pt idx="18">
                  <c:v>2300000</c:v>
                </c:pt>
                <c:pt idx="19">
                  <c:v>2400000</c:v>
                </c:pt>
                <c:pt idx="20">
                  <c:v>2500000</c:v>
                </c:pt>
                <c:pt idx="21">
                  <c:v>2600000</c:v>
                </c:pt>
                <c:pt idx="22">
                  <c:v>2700000</c:v>
                </c:pt>
                <c:pt idx="23">
                  <c:v>2800000</c:v>
                </c:pt>
                <c:pt idx="24">
                  <c:v>2900000</c:v>
                </c:pt>
                <c:pt idx="25">
                  <c:v>3000000</c:v>
                </c:pt>
                <c:pt idx="26">
                  <c:v>3100000</c:v>
                </c:pt>
                <c:pt idx="27">
                  <c:v>3200000</c:v>
                </c:pt>
                <c:pt idx="28">
                  <c:v>3300000</c:v>
                </c:pt>
                <c:pt idx="29">
                  <c:v>3400000</c:v>
                </c:pt>
                <c:pt idx="30">
                  <c:v>3500000</c:v>
                </c:pt>
                <c:pt idx="31">
                  <c:v>3600000</c:v>
                </c:pt>
                <c:pt idx="32">
                  <c:v>3700000</c:v>
                </c:pt>
                <c:pt idx="33">
                  <c:v>3800000</c:v>
                </c:pt>
                <c:pt idx="34">
                  <c:v>3900000</c:v>
                </c:pt>
                <c:pt idx="35">
                  <c:v>4000000</c:v>
                </c:pt>
                <c:pt idx="36">
                  <c:v>4100000</c:v>
                </c:pt>
                <c:pt idx="37">
                  <c:v>4200000</c:v>
                </c:pt>
                <c:pt idx="38">
                  <c:v>4300000</c:v>
                </c:pt>
                <c:pt idx="39">
                  <c:v>4400000</c:v>
                </c:pt>
                <c:pt idx="40">
                  <c:v>4500000</c:v>
                </c:pt>
                <c:pt idx="41">
                  <c:v>4600000</c:v>
                </c:pt>
                <c:pt idx="42">
                  <c:v>4700000</c:v>
                </c:pt>
                <c:pt idx="43">
                  <c:v>4800000</c:v>
                </c:pt>
                <c:pt idx="44">
                  <c:v>4900000</c:v>
                </c:pt>
              </c:numCache>
            </c:numRef>
          </c:xVal>
          <c:yVal>
            <c:numRef>
              <c:f>'Reine Wassertrocknung alt'!$C$2:$C$46</c:f>
              <c:numCache>
                <c:formatCode>General</c:formatCode>
                <c:ptCount val="45"/>
                <c:pt idx="0">
                  <c:v>0.94999999999999984</c:v>
                </c:pt>
                <c:pt idx="1">
                  <c:v>0.94527517498254698</c:v>
                </c:pt>
                <c:pt idx="2">
                  <c:v>0.94146994355650737</c:v>
                </c:pt>
                <c:pt idx="3">
                  <c:v>0.9359055442384665</c:v>
                </c:pt>
                <c:pt idx="4">
                  <c:v>0.92729575054427216</c:v>
                </c:pt>
                <c:pt idx="5">
                  <c:v>0.92063966664103147</c:v>
                </c:pt>
                <c:pt idx="6">
                  <c:v>0.90900878951268604</c:v>
                </c:pt>
                <c:pt idx="7">
                  <c:v>0.90182403284446133</c:v>
                </c:pt>
                <c:pt idx="8">
                  <c:v>0.88527492946825181</c:v>
                </c:pt>
                <c:pt idx="9">
                  <c:v>0.86570142831210262</c:v>
                </c:pt>
                <c:pt idx="10">
                  <c:v>0.84909513523189084</c:v>
                </c:pt>
                <c:pt idx="11">
                  <c:v>0.83142763413470078</c:v>
                </c:pt>
                <c:pt idx="12">
                  <c:v>0.81376359396745279</c:v>
                </c:pt>
                <c:pt idx="13">
                  <c:v>0.16791880906407122</c:v>
                </c:pt>
                <c:pt idx="14">
                  <c:v>9.7240123445796162E-2</c:v>
                </c:pt>
                <c:pt idx="15">
                  <c:v>9.7240123445796092E-2</c:v>
                </c:pt>
                <c:pt idx="16">
                  <c:v>9.7240123445796023E-2</c:v>
                </c:pt>
                <c:pt idx="17">
                  <c:v>9.7240123445796023E-2</c:v>
                </c:pt>
                <c:pt idx="18">
                  <c:v>9.7240123445796023E-2</c:v>
                </c:pt>
                <c:pt idx="19">
                  <c:v>9.7240123445796023E-2</c:v>
                </c:pt>
                <c:pt idx="20">
                  <c:v>9.7240123445796023E-2</c:v>
                </c:pt>
                <c:pt idx="21">
                  <c:v>9.7240123445796023E-2</c:v>
                </c:pt>
                <c:pt idx="22">
                  <c:v>9.7240123445796023E-2</c:v>
                </c:pt>
                <c:pt idx="23">
                  <c:v>9.7240123445795995E-2</c:v>
                </c:pt>
                <c:pt idx="24">
                  <c:v>9.7240123445795995E-2</c:v>
                </c:pt>
                <c:pt idx="25">
                  <c:v>9.7240123445795995E-2</c:v>
                </c:pt>
                <c:pt idx="26">
                  <c:v>9.7240123445795995E-2</c:v>
                </c:pt>
                <c:pt idx="27">
                  <c:v>9.7240123445795995E-2</c:v>
                </c:pt>
                <c:pt idx="28">
                  <c:v>9.7240123445795995E-2</c:v>
                </c:pt>
                <c:pt idx="29">
                  <c:v>9.7240123445795995E-2</c:v>
                </c:pt>
                <c:pt idx="30">
                  <c:v>9.7240123445795995E-2</c:v>
                </c:pt>
                <c:pt idx="31">
                  <c:v>9.7240123445795995E-2</c:v>
                </c:pt>
                <c:pt idx="32">
                  <c:v>9.7240123445795995E-2</c:v>
                </c:pt>
                <c:pt idx="33">
                  <c:v>9.7240123445795995E-2</c:v>
                </c:pt>
                <c:pt idx="34">
                  <c:v>9.7240123445795995E-2</c:v>
                </c:pt>
                <c:pt idx="35">
                  <c:v>9.7240123445795995E-2</c:v>
                </c:pt>
                <c:pt idx="36">
                  <c:v>9.7240123445795995E-2</c:v>
                </c:pt>
                <c:pt idx="37">
                  <c:v>9.7240123445795995E-2</c:v>
                </c:pt>
                <c:pt idx="38">
                  <c:v>9.7240123445795995E-2</c:v>
                </c:pt>
                <c:pt idx="39">
                  <c:v>9.7240123445795995E-2</c:v>
                </c:pt>
                <c:pt idx="40">
                  <c:v>9.7240123445795995E-2</c:v>
                </c:pt>
                <c:pt idx="41">
                  <c:v>9.7240123445795995E-2</c:v>
                </c:pt>
                <c:pt idx="42">
                  <c:v>9.7240123445795995E-2</c:v>
                </c:pt>
                <c:pt idx="43">
                  <c:v>9.7240123445795995E-2</c:v>
                </c:pt>
                <c:pt idx="44">
                  <c:v>9.7240123445795995E-2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A22-4816-BC91-492BA21780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4551184"/>
        <c:axId val="1844556592"/>
      </c:scatterChar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'Reine Wassertrocknung alt'!$I$18:$I$33</c:f>
              <c:numCache>
                <c:formatCode>General</c:formatCode>
                <c:ptCount val="16"/>
                <c:pt idx="0">
                  <c:v>0</c:v>
                </c:pt>
                <c:pt idx="1">
                  <c:v>2790</c:v>
                </c:pt>
                <c:pt idx="2">
                  <c:v>4410</c:v>
                </c:pt>
                <c:pt idx="3">
                  <c:v>6570</c:v>
                </c:pt>
                <c:pt idx="4">
                  <c:v>9660</c:v>
                </c:pt>
                <c:pt idx="5">
                  <c:v>11910</c:v>
                </c:pt>
                <c:pt idx="6">
                  <c:v>15630</c:v>
                </c:pt>
                <c:pt idx="7">
                  <c:v>17820</c:v>
                </c:pt>
                <c:pt idx="8">
                  <c:v>22620</c:v>
                </c:pt>
                <c:pt idx="9">
                  <c:v>27960</c:v>
                </c:pt>
                <c:pt idx="10">
                  <c:v>32280</c:v>
                </c:pt>
                <c:pt idx="11">
                  <c:v>36720</c:v>
                </c:pt>
                <c:pt idx="12">
                  <c:v>41040</c:v>
                </c:pt>
                <c:pt idx="13">
                  <c:v>97920</c:v>
                </c:pt>
              </c:numCache>
            </c:numRef>
          </c:xVal>
          <c:yVal>
            <c:numRef>
              <c:f>'Reine Wassertrocknung alt'!$J$18:$J$33</c:f>
              <c:numCache>
                <c:formatCode>General</c:formatCode>
                <c:ptCount val="16"/>
                <c:pt idx="0">
                  <c:v>0.95000000000000007</c:v>
                </c:pt>
                <c:pt idx="1">
                  <c:v>0.94981791070455657</c:v>
                </c:pt>
                <c:pt idx="2">
                  <c:v>0.94952408422267098</c:v>
                </c:pt>
                <c:pt idx="3">
                  <c:v>0.9489803355636216</c:v>
                </c:pt>
                <c:pt idx="4">
                  <c:v>0.94791589160552991</c:v>
                </c:pt>
                <c:pt idx="5">
                  <c:v>0.94813047408746687</c:v>
                </c:pt>
                <c:pt idx="6">
                  <c:v>0.94697210732845483</c:v>
                </c:pt>
                <c:pt idx="7">
                  <c:v>0.94674376141205119</c:v>
                </c:pt>
                <c:pt idx="8">
                  <c:v>0.9461430747688</c:v>
                </c:pt>
                <c:pt idx="9">
                  <c:v>0.94404476418864913</c:v>
                </c:pt>
                <c:pt idx="10">
                  <c:v>0.93323286469163136</c:v>
                </c:pt>
                <c:pt idx="11">
                  <c:v>0.92318328468274702</c:v>
                </c:pt>
                <c:pt idx="12">
                  <c:v>0.90732404808557954</c:v>
                </c:pt>
                <c:pt idx="13">
                  <c:v>9.724013412432439E-2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A22-4816-BC91-492BA21780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4551184"/>
        <c:axId val="1844556592"/>
      </c:scatterChart>
      <c:valAx>
        <c:axId val="1844551184"/>
        <c:scaling>
          <c:orientation val="minMax"/>
          <c:max val="120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44556592"/>
        <c:crosses val="autoZero"/>
        <c:crossBetween val="midCat"/>
      </c:valAx>
      <c:valAx>
        <c:axId val="184455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44551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1076061</xdr:colOff>
      <xdr:row>22</xdr:row>
      <xdr:rowOff>74003</xdr:rowOff>
    </xdr:from>
    <xdr:to>
      <xdr:col>5</xdr:col>
      <xdr:colOff>642234</xdr:colOff>
      <xdr:row>36</xdr:row>
      <xdr:rowOff>150203</xdr:rowOff>
    </xdr:to>
    <xdr:graphicFrame macro="">
      <xdr:nvGraphicFramePr>
        <xdr:cNvPr id="2" name="Diagram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1076061</xdr:colOff>
      <xdr:row>22</xdr:row>
      <xdr:rowOff>74003</xdr:rowOff>
    </xdr:from>
    <xdr:to>
      <xdr:col>5</xdr:col>
      <xdr:colOff>642234</xdr:colOff>
      <xdr:row>36</xdr:row>
      <xdr:rowOff>150203</xdr:rowOff>
    </xdr:to>
    <xdr:graphicFrame macro="">
      <xdr:nvGraphicFramePr>
        <xdr:cNvPr id="2" name="Diagram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1076061</xdr:colOff>
      <xdr:row>22</xdr:row>
      <xdr:rowOff>74003</xdr:rowOff>
    </xdr:from>
    <xdr:to>
      <xdr:col>5</xdr:col>
      <xdr:colOff>642234</xdr:colOff>
      <xdr:row>36</xdr:row>
      <xdr:rowOff>150203</xdr:rowOff>
    </xdr:to>
    <xdr:graphicFrame macro="">
      <xdr:nvGraphicFramePr>
        <xdr:cNvPr id="2" name="Diagram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"/>
  <sheetViews>
    <sheetView zoomScale="85" zoomScaleNormal="85" workbookViewId="0">
      <selection activeCell="E18" sqref="E18"/>
    </sheetView>
  </sheetViews>
  <sheetFormatPr baseColWidth="10" defaultRowHeight="15" x14ac:dyDescent="0.25"/>
  <cols>
    <col min="3" max="3" width="47" customWidth="1"/>
    <col min="4" max="4" width="11.5703125" bestFit="1" customWidth="1"/>
    <col min="5" max="5" width="75" customWidth="1"/>
    <col min="7" max="7" width="12.28515625" bestFit="1" customWidth="1"/>
    <col min="8" max="8" width="19.7109375" customWidth="1"/>
    <col min="9" max="9" width="31.28515625" bestFit="1" customWidth="1"/>
    <col min="10" max="10" width="12" bestFit="1" customWidth="1"/>
    <col min="14" max="14" width="12.28515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1.6E-2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7" x14ac:dyDescent="0.25">
      <c r="A2">
        <v>0</v>
      </c>
      <c r="B2">
        <v>0</v>
      </c>
      <c r="C2">
        <f t="array" ref="C2:D65">_xll.Diffusion_MS_xloil(B2:B65,H1,I3:I4,J3:J4,K3:K4,M3:M4,N3:N4,FALSE,P2:Q65,TRUE,I8:I9)</f>
        <v>0.90000000000000024</v>
      </c>
      <c r="D2">
        <v>0.1</v>
      </c>
      <c r="G2" s="1"/>
      <c r="I2" s="1"/>
      <c r="K2" s="2"/>
      <c r="O2">
        <v>1</v>
      </c>
      <c r="P2">
        <v>1</v>
      </c>
      <c r="Q2">
        <v>1</v>
      </c>
    </row>
    <row r="3" spans="1:17" x14ac:dyDescent="0.25">
      <c r="A3">
        <v>1E-3</v>
      </c>
      <c r="B3">
        <v>3600</v>
      </c>
      <c r="C3">
        <v>0.87493368359494128</v>
      </c>
      <c r="D3">
        <v>0.12506631640505875</v>
      </c>
      <c r="F3" t="s">
        <v>23</v>
      </c>
      <c r="H3" t="s">
        <v>24</v>
      </c>
      <c r="I3" s="1">
        <f>3.02076103218184E-16*J8</f>
        <v>5.6865504427467027E-10</v>
      </c>
      <c r="J3">
        <f>J18</f>
        <v>0.9</v>
      </c>
      <c r="K3">
        <v>3.9253362613226407E-2</v>
      </c>
      <c r="M3">
        <v>18.015280000000001</v>
      </c>
      <c r="N3" t="b">
        <v>1</v>
      </c>
      <c r="O3">
        <v>1</v>
      </c>
      <c r="P3">
        <v>1</v>
      </c>
      <c r="Q3">
        <v>1</v>
      </c>
    </row>
    <row r="4" spans="1:17" x14ac:dyDescent="0.25">
      <c r="A4">
        <v>0.01</v>
      </c>
      <c r="B4">
        <v>7200</v>
      </c>
      <c r="C4">
        <v>0.8513655357995813</v>
      </c>
      <c r="D4">
        <v>0.14863446420041862</v>
      </c>
      <c r="F4" t="s">
        <v>13</v>
      </c>
      <c r="I4" s="1"/>
      <c r="J4">
        <f>1-J3</f>
        <v>9.9999999999999978E-2</v>
      </c>
      <c r="K4">
        <f>1-K3</f>
        <v>0.96074663738677357</v>
      </c>
      <c r="M4">
        <v>65000</v>
      </c>
      <c r="N4" t="b">
        <v>0</v>
      </c>
      <c r="O4">
        <v>1</v>
      </c>
      <c r="P4">
        <v>1</v>
      </c>
      <c r="Q4">
        <v>1</v>
      </c>
    </row>
    <row r="5" spans="1:17" x14ac:dyDescent="0.25">
      <c r="A5">
        <v>1.4999999999999999E-2</v>
      </c>
      <c r="B5">
        <v>11580</v>
      </c>
      <c r="C5">
        <v>0.82391027848039533</v>
      </c>
      <c r="D5">
        <v>0.17608972151960484</v>
      </c>
      <c r="O5">
        <v>1</v>
      </c>
      <c r="P5">
        <v>1</v>
      </c>
      <c r="Q5">
        <v>1</v>
      </c>
    </row>
    <row r="6" spans="1:17" x14ac:dyDescent="0.25">
      <c r="A6">
        <v>0.02</v>
      </c>
      <c r="B6">
        <v>15000</v>
      </c>
      <c r="C6">
        <v>0.80266822357845602</v>
      </c>
      <c r="D6">
        <v>0.19733177642154404</v>
      </c>
      <c r="F6" s="2"/>
      <c r="G6" s="2"/>
      <c r="H6" s="2"/>
      <c r="I6" s="2"/>
      <c r="J6" s="3"/>
      <c r="K6" s="2"/>
      <c r="L6" s="2"/>
      <c r="M6" s="2"/>
      <c r="O6">
        <v>1</v>
      </c>
      <c r="P6">
        <v>1</v>
      </c>
      <c r="Q6">
        <v>1</v>
      </c>
    </row>
    <row r="7" spans="1:17" x14ac:dyDescent="0.25">
      <c r="A7">
        <v>2.5000000000000001E-2</v>
      </c>
      <c r="B7">
        <v>17760</v>
      </c>
      <c r="C7">
        <v>0.78545361458858431</v>
      </c>
      <c r="D7">
        <v>0.2145463854114158</v>
      </c>
      <c r="F7" s="2"/>
      <c r="G7" s="2"/>
      <c r="H7" s="2"/>
      <c r="I7" s="2"/>
      <c r="J7" s="4"/>
      <c r="K7" s="4"/>
      <c r="L7" s="2"/>
      <c r="M7" s="2"/>
      <c r="O7">
        <v>1</v>
      </c>
      <c r="P7">
        <v>1</v>
      </c>
      <c r="Q7">
        <v>1</v>
      </c>
    </row>
    <row r="8" spans="1:17" x14ac:dyDescent="0.25">
      <c r="A8">
        <v>0.03</v>
      </c>
      <c r="B8">
        <v>19800</v>
      </c>
      <c r="C8">
        <v>0.7726430052419323</v>
      </c>
      <c r="D8">
        <v>0.22735699475806764</v>
      </c>
      <c r="F8" s="2"/>
      <c r="G8" s="2"/>
      <c r="H8" s="3" t="s">
        <v>14</v>
      </c>
      <c r="I8" s="2">
        <v>35711.025870259102</v>
      </c>
      <c r="J8" s="5">
        <v>1882489.3403234258</v>
      </c>
      <c r="K8" s="4"/>
      <c r="L8" s="2"/>
      <c r="M8" s="2"/>
      <c r="O8">
        <v>1</v>
      </c>
      <c r="P8">
        <v>1</v>
      </c>
      <c r="Q8">
        <v>1</v>
      </c>
    </row>
    <row r="9" spans="1:17" x14ac:dyDescent="0.25">
      <c r="A9">
        <v>3.5000000000000003E-2</v>
      </c>
      <c r="B9">
        <v>24600</v>
      </c>
      <c r="C9">
        <v>0.74208243064452184</v>
      </c>
      <c r="D9">
        <v>0.25791756935547822</v>
      </c>
      <c r="F9" s="2"/>
      <c r="G9" s="2"/>
      <c r="H9" s="3"/>
      <c r="I9" s="2"/>
      <c r="J9" s="6"/>
      <c r="K9" s="4"/>
      <c r="L9" s="2"/>
      <c r="M9" s="2"/>
      <c r="O9">
        <v>1</v>
      </c>
      <c r="P9">
        <v>1</v>
      </c>
      <c r="Q9">
        <v>1</v>
      </c>
    </row>
    <row r="10" spans="1:17" x14ac:dyDescent="0.25">
      <c r="A10">
        <v>0.04</v>
      </c>
      <c r="B10">
        <v>28200</v>
      </c>
      <c r="C10">
        <v>0.71854819521455615</v>
      </c>
      <c r="D10">
        <v>0.28145180478544379</v>
      </c>
      <c r="F10" s="2"/>
      <c r="G10" s="7"/>
      <c r="H10" s="7"/>
      <c r="I10" s="2"/>
      <c r="J10" s="6"/>
      <c r="K10" s="4"/>
      <c r="L10" s="2"/>
      <c r="M10" s="2"/>
      <c r="O10">
        <v>1</v>
      </c>
      <c r="P10">
        <v>1</v>
      </c>
      <c r="Q10">
        <v>1</v>
      </c>
    </row>
    <row r="11" spans="1:17" s="2" customFormat="1" x14ac:dyDescent="0.25">
      <c r="A11" s="2">
        <v>4.4999999999999998E-2</v>
      </c>
      <c r="B11" s="2">
        <v>31800</v>
      </c>
      <c r="C11" s="2">
        <v>0.69386652748162159</v>
      </c>
      <c r="D11" s="2">
        <v>0.30613347251837836</v>
      </c>
      <c r="G11" s="7"/>
      <c r="H11" s="7"/>
      <c r="I11" s="9"/>
      <c r="J11" s="6"/>
      <c r="K11" s="4"/>
      <c r="O11" s="2">
        <v>1</v>
      </c>
      <c r="P11" s="2">
        <v>1</v>
      </c>
      <c r="Q11" s="2">
        <v>1</v>
      </c>
    </row>
    <row r="12" spans="1:17" x14ac:dyDescent="0.25">
      <c r="A12">
        <v>0.05</v>
      </c>
      <c r="B12">
        <v>34200</v>
      </c>
      <c r="C12">
        <v>0.67612548700107</v>
      </c>
      <c r="D12">
        <v>0.32387451299893005</v>
      </c>
      <c r="F12" s="2"/>
      <c r="G12" s="7"/>
      <c r="H12" s="2"/>
      <c r="I12" s="2"/>
      <c r="J12" s="2"/>
      <c r="K12" s="2"/>
      <c r="L12" s="2"/>
      <c r="M12" s="2"/>
      <c r="O12">
        <v>1</v>
      </c>
      <c r="P12">
        <v>1</v>
      </c>
      <c r="Q12">
        <v>1</v>
      </c>
    </row>
    <row r="13" spans="1:17" x14ac:dyDescent="0.25">
      <c r="A13">
        <v>5.5E-2</v>
      </c>
      <c r="B13">
        <v>37800</v>
      </c>
      <c r="C13">
        <v>0.64575892549608593</v>
      </c>
      <c r="D13">
        <v>0.35424107450391407</v>
      </c>
      <c r="F13" s="3"/>
      <c r="G13" s="7"/>
      <c r="H13" s="2"/>
      <c r="I13" s="2"/>
      <c r="J13" s="2"/>
      <c r="K13" s="2"/>
      <c r="L13" s="2"/>
      <c r="M13" s="2"/>
      <c r="O13">
        <v>1</v>
      </c>
      <c r="P13">
        <v>1</v>
      </c>
      <c r="Q13">
        <v>1</v>
      </c>
    </row>
    <row r="14" spans="1:17" x14ac:dyDescent="0.25">
      <c r="A14">
        <v>0.06</v>
      </c>
      <c r="B14">
        <v>41460</v>
      </c>
      <c r="C14">
        <v>0.60671114944232041</v>
      </c>
      <c r="D14">
        <v>0.39328885055767948</v>
      </c>
      <c r="F14" s="2"/>
      <c r="G14" s="2"/>
      <c r="H14" s="2"/>
      <c r="I14" s="2"/>
      <c r="J14" s="2"/>
      <c r="K14" s="2"/>
      <c r="L14" s="2"/>
      <c r="M14" s="2"/>
      <c r="O14">
        <v>1</v>
      </c>
      <c r="P14">
        <v>1</v>
      </c>
      <c r="Q14">
        <v>1</v>
      </c>
    </row>
    <row r="15" spans="1:17" x14ac:dyDescent="0.25">
      <c r="A15">
        <v>6.5000000000000002E-2</v>
      </c>
      <c r="B15">
        <v>45240</v>
      </c>
      <c r="C15">
        <v>0.55235518737450728</v>
      </c>
      <c r="D15">
        <v>0.44764481262549272</v>
      </c>
      <c r="F15" s="2"/>
      <c r="G15" s="8"/>
      <c r="H15" s="2"/>
      <c r="I15" s="2"/>
      <c r="J15" s="2"/>
      <c r="K15" s="2"/>
      <c r="L15" s="2"/>
      <c r="M15" s="2"/>
      <c r="O15">
        <v>1</v>
      </c>
      <c r="P15">
        <v>1</v>
      </c>
      <c r="Q15">
        <v>1</v>
      </c>
    </row>
    <row r="16" spans="1:17" x14ac:dyDescent="0.25">
      <c r="A16">
        <v>7.0000000000000007E-2</v>
      </c>
      <c r="B16">
        <v>48600</v>
      </c>
      <c r="C16">
        <v>0.48870772457866524</v>
      </c>
      <c r="D16">
        <v>0.5112922754213346</v>
      </c>
      <c r="F16" s="2"/>
      <c r="G16" s="2"/>
      <c r="O16">
        <v>1</v>
      </c>
      <c r="P16">
        <v>1</v>
      </c>
      <c r="Q16">
        <v>1</v>
      </c>
    </row>
    <row r="17" spans="1:17" x14ac:dyDescent="0.25">
      <c r="A17">
        <v>7.4999999999999997E-2</v>
      </c>
      <c r="B17">
        <v>106800</v>
      </c>
      <c r="C17">
        <v>8.2712266627998562E-2</v>
      </c>
      <c r="D17">
        <v>0.91728773337200131</v>
      </c>
      <c r="F17" s="2"/>
      <c r="G17" s="2"/>
      <c r="O17">
        <v>1</v>
      </c>
      <c r="P17">
        <v>1</v>
      </c>
      <c r="Q17">
        <v>1</v>
      </c>
    </row>
    <row r="18" spans="1:17" x14ac:dyDescent="0.25">
      <c r="A18">
        <v>0.08</v>
      </c>
      <c r="B18">
        <v>2100000</v>
      </c>
      <c r="C18">
        <v>3.9253703539309154E-2</v>
      </c>
      <c r="D18">
        <v>0.96074629646069065</v>
      </c>
      <c r="F18" s="2"/>
      <c r="G18" s="2"/>
      <c r="H18" s="10">
        <v>0</v>
      </c>
      <c r="I18">
        <f>H18*60</f>
        <v>0</v>
      </c>
      <c r="J18">
        <v>0.9</v>
      </c>
      <c r="L18">
        <f>SUM(K19:K33)</f>
        <v>78.824587149387426</v>
      </c>
      <c r="O18">
        <v>1</v>
      </c>
      <c r="P18">
        <v>1</v>
      </c>
      <c r="Q18">
        <v>1</v>
      </c>
    </row>
    <row r="19" spans="1:17" x14ac:dyDescent="0.25">
      <c r="A19">
        <v>8.5000000000000006E-2</v>
      </c>
      <c r="B19">
        <v>2200000</v>
      </c>
      <c r="C19">
        <v>3.9253703539309154E-2</v>
      </c>
      <c r="D19">
        <v>0.96074629646069065</v>
      </c>
      <c r="F19" s="2"/>
      <c r="G19" s="2"/>
      <c r="H19" s="10">
        <v>60</v>
      </c>
      <c r="I19">
        <f t="shared" ref="I19:I33" si="0">H19*60</f>
        <v>3600</v>
      </c>
      <c r="J19">
        <v>0.89299417582585561</v>
      </c>
      <c r="K19">
        <f>(J19-C3)^2*1000</f>
        <v>0.32618137962291677</v>
      </c>
      <c r="O19">
        <v>1</v>
      </c>
      <c r="P19">
        <v>1</v>
      </c>
      <c r="Q19">
        <v>1</v>
      </c>
    </row>
    <row r="20" spans="1:17" x14ac:dyDescent="0.25">
      <c r="A20">
        <v>0.09</v>
      </c>
      <c r="B20">
        <v>2300000</v>
      </c>
      <c r="C20">
        <v>3.9253703539309154E-2</v>
      </c>
      <c r="D20">
        <v>0.96074629646069065</v>
      </c>
      <c r="F20" s="2"/>
      <c r="G20" s="2"/>
      <c r="H20" s="10">
        <v>120</v>
      </c>
      <c r="I20">
        <f t="shared" si="0"/>
        <v>7200</v>
      </c>
      <c r="J20">
        <v>0.88460460592472923</v>
      </c>
      <c r="K20">
        <f t="shared" ref="K20:K33" si="1">(J20-C4)^2*1000</f>
        <v>1.1048357827845015</v>
      </c>
      <c r="O20">
        <v>1</v>
      </c>
      <c r="P20">
        <v>1</v>
      </c>
      <c r="Q20">
        <v>1</v>
      </c>
    </row>
    <row r="21" spans="1:17" x14ac:dyDescent="0.25">
      <c r="A21">
        <v>9.5000000000000001E-2</v>
      </c>
      <c r="B21">
        <v>2400000</v>
      </c>
      <c r="C21">
        <v>3.9253703539309147E-2</v>
      </c>
      <c r="D21">
        <v>0.96074629646069065</v>
      </c>
      <c r="F21" s="2"/>
      <c r="G21" s="2"/>
      <c r="H21" s="10">
        <v>193</v>
      </c>
      <c r="I21">
        <f t="shared" si="0"/>
        <v>11580</v>
      </c>
      <c r="J21">
        <v>0.88365328679464805</v>
      </c>
      <c r="K21">
        <f t="shared" si="1"/>
        <v>3.5692270424368697</v>
      </c>
      <c r="O21">
        <v>1</v>
      </c>
      <c r="P21">
        <v>1</v>
      </c>
      <c r="Q21">
        <v>1</v>
      </c>
    </row>
    <row r="22" spans="1:17" x14ac:dyDescent="0.25">
      <c r="A22">
        <v>0.1</v>
      </c>
      <c r="B22">
        <v>2500000</v>
      </c>
      <c r="C22">
        <v>3.9253703539309147E-2</v>
      </c>
      <c r="D22">
        <v>0.96074629646069065</v>
      </c>
      <c r="F22" s="2"/>
      <c r="G22" s="2"/>
      <c r="H22" s="10">
        <v>250</v>
      </c>
      <c r="I22">
        <f t="shared" si="0"/>
        <v>15000</v>
      </c>
      <c r="J22">
        <v>0.86635100045822511</v>
      </c>
      <c r="K22">
        <f t="shared" si="1"/>
        <v>4.0554960711184522</v>
      </c>
      <c r="O22">
        <v>1</v>
      </c>
      <c r="P22">
        <v>1</v>
      </c>
      <c r="Q22">
        <v>1</v>
      </c>
    </row>
    <row r="23" spans="1:17" x14ac:dyDescent="0.25">
      <c r="A23">
        <v>0.105</v>
      </c>
      <c r="B23">
        <v>2600000</v>
      </c>
      <c r="C23">
        <v>3.9253703539309133E-2</v>
      </c>
      <c r="D23">
        <v>0.96074629646069065</v>
      </c>
      <c r="F23" s="2"/>
      <c r="G23" s="2"/>
      <c r="H23" s="10">
        <v>296</v>
      </c>
      <c r="I23">
        <f t="shared" si="0"/>
        <v>17760</v>
      </c>
      <c r="J23">
        <v>0.86052164903261796</v>
      </c>
      <c r="K23">
        <f t="shared" si="1"/>
        <v>5.6352097952906224</v>
      </c>
      <c r="O23">
        <v>1</v>
      </c>
      <c r="P23">
        <v>1</v>
      </c>
      <c r="Q23">
        <v>1</v>
      </c>
    </row>
    <row r="24" spans="1:17" x14ac:dyDescent="0.25">
      <c r="A24">
        <v>0.11</v>
      </c>
      <c r="B24">
        <v>2700000</v>
      </c>
      <c r="C24">
        <v>3.9253703539309133E-2</v>
      </c>
      <c r="D24">
        <v>0.96074629646069065</v>
      </c>
      <c r="F24" s="2"/>
      <c r="G24" s="2"/>
      <c r="H24" s="10">
        <v>330</v>
      </c>
      <c r="I24">
        <f t="shared" si="0"/>
        <v>19800</v>
      </c>
      <c r="J24">
        <v>0.85309548793284362</v>
      </c>
      <c r="K24">
        <f t="shared" si="1"/>
        <v>6.472601971131386</v>
      </c>
      <c r="O24">
        <v>1</v>
      </c>
      <c r="P24">
        <v>1</v>
      </c>
      <c r="Q24">
        <v>1</v>
      </c>
    </row>
    <row r="25" spans="1:17" x14ac:dyDescent="0.25">
      <c r="A25">
        <v>0.115</v>
      </c>
      <c r="B25">
        <v>2800000</v>
      </c>
      <c r="C25">
        <v>3.9253703539309133E-2</v>
      </c>
      <c r="D25">
        <v>0.96074629646069065</v>
      </c>
      <c r="F25" s="2"/>
      <c r="G25" s="2"/>
      <c r="H25" s="10">
        <v>410</v>
      </c>
      <c r="I25">
        <f t="shared" si="0"/>
        <v>24600</v>
      </c>
      <c r="J25">
        <v>0.8337568575296268</v>
      </c>
      <c r="K25">
        <f t="shared" si="1"/>
        <v>8.4042005447124559</v>
      </c>
      <c r="O25">
        <v>1</v>
      </c>
      <c r="P25">
        <v>1</v>
      </c>
      <c r="Q25">
        <v>1</v>
      </c>
    </row>
    <row r="26" spans="1:17" x14ac:dyDescent="0.25">
      <c r="A26">
        <v>0.12</v>
      </c>
      <c r="B26">
        <v>2900000</v>
      </c>
      <c r="C26">
        <v>3.9253703539309133E-2</v>
      </c>
      <c r="D26">
        <v>0.96074629646069065</v>
      </c>
      <c r="F26" s="2"/>
      <c r="G26" s="2"/>
      <c r="H26" s="10">
        <v>470</v>
      </c>
      <c r="I26">
        <f t="shared" si="0"/>
        <v>28200</v>
      </c>
      <c r="J26">
        <v>0.80719971355386011</v>
      </c>
      <c r="K26">
        <f t="shared" si="1"/>
        <v>7.859091703863947</v>
      </c>
      <c r="O26">
        <v>1</v>
      </c>
      <c r="P26">
        <v>1</v>
      </c>
      <c r="Q26">
        <v>1</v>
      </c>
    </row>
    <row r="27" spans="1:17" x14ac:dyDescent="0.25">
      <c r="A27">
        <v>0.125</v>
      </c>
      <c r="B27">
        <v>3000000</v>
      </c>
      <c r="C27">
        <v>3.9253703539309133E-2</v>
      </c>
      <c r="D27">
        <v>0.96074629646069065</v>
      </c>
      <c r="F27" s="2"/>
      <c r="G27" s="2"/>
      <c r="H27" s="10">
        <v>530</v>
      </c>
      <c r="I27">
        <f t="shared" si="0"/>
        <v>31800</v>
      </c>
      <c r="J27">
        <v>0.7758421929038043</v>
      </c>
      <c r="K27">
        <f t="shared" si="1"/>
        <v>6.7200097214096424</v>
      </c>
      <c r="O27">
        <v>1</v>
      </c>
      <c r="P27">
        <v>1</v>
      </c>
      <c r="Q27">
        <v>1</v>
      </c>
    </row>
    <row r="28" spans="1:17" x14ac:dyDescent="0.25">
      <c r="A28">
        <v>0.13</v>
      </c>
      <c r="B28">
        <v>3100000</v>
      </c>
      <c r="C28">
        <v>3.9253703539309133E-2</v>
      </c>
      <c r="D28">
        <v>0.96074629646069065</v>
      </c>
      <c r="F28" s="2"/>
      <c r="G28" s="2"/>
      <c r="H28" s="10">
        <v>570</v>
      </c>
      <c r="I28">
        <f t="shared" si="0"/>
        <v>34200</v>
      </c>
      <c r="J28">
        <v>0.75664024475038238</v>
      </c>
      <c r="K28">
        <f t="shared" si="1"/>
        <v>6.4826262154304581</v>
      </c>
      <c r="O28">
        <v>1</v>
      </c>
      <c r="P28">
        <v>1</v>
      </c>
      <c r="Q28">
        <v>1</v>
      </c>
    </row>
    <row r="29" spans="1:17" x14ac:dyDescent="0.25">
      <c r="A29">
        <v>0.13500000000000001</v>
      </c>
      <c r="B29">
        <v>3200000</v>
      </c>
      <c r="C29">
        <v>3.9253703539309133E-2</v>
      </c>
      <c r="D29">
        <v>0.96074629646069065</v>
      </c>
      <c r="F29" s="2"/>
      <c r="G29" s="2"/>
      <c r="H29" s="10">
        <v>630</v>
      </c>
      <c r="I29">
        <f t="shared" si="0"/>
        <v>37800</v>
      </c>
      <c r="J29">
        <v>0.71118537772826673</v>
      </c>
      <c r="K29">
        <f t="shared" si="1"/>
        <v>4.2806206516898353</v>
      </c>
      <c r="O29">
        <v>1</v>
      </c>
      <c r="P29">
        <v>1</v>
      </c>
      <c r="Q29">
        <v>1</v>
      </c>
    </row>
    <row r="30" spans="1:17" x14ac:dyDescent="0.25">
      <c r="A30">
        <v>0.14000000000000001</v>
      </c>
      <c r="B30">
        <v>3300000</v>
      </c>
      <c r="C30">
        <v>3.9253703539309133E-2</v>
      </c>
      <c r="D30">
        <v>0.96074629646069065</v>
      </c>
      <c r="F30" s="2"/>
      <c r="G30" s="2"/>
      <c r="H30" s="10">
        <v>691</v>
      </c>
      <c r="I30">
        <f t="shared" si="0"/>
        <v>41460</v>
      </c>
      <c r="J30">
        <v>0.64861201746900266</v>
      </c>
      <c r="K30">
        <f t="shared" si="1"/>
        <v>1.7556827413894427</v>
      </c>
      <c r="O30">
        <v>1</v>
      </c>
      <c r="P30">
        <v>1</v>
      </c>
      <c r="Q30">
        <v>1</v>
      </c>
    </row>
    <row r="31" spans="1:17" x14ac:dyDescent="0.25">
      <c r="A31">
        <v>0.14499999999999999</v>
      </c>
      <c r="B31">
        <v>3400000</v>
      </c>
      <c r="C31">
        <v>3.9253703539309133E-2</v>
      </c>
      <c r="D31">
        <v>0.96074629646069065</v>
      </c>
      <c r="F31" s="2"/>
      <c r="G31" s="2"/>
      <c r="H31" s="10">
        <v>754</v>
      </c>
      <c r="I31">
        <f t="shared" si="0"/>
        <v>45240</v>
      </c>
      <c r="J31">
        <v>0.56269132254638643</v>
      </c>
      <c r="K31">
        <f t="shared" si="1"/>
        <v>0.10683569029135714</v>
      </c>
      <c r="O31">
        <v>1</v>
      </c>
      <c r="P31">
        <v>1</v>
      </c>
      <c r="Q31">
        <v>1</v>
      </c>
    </row>
    <row r="32" spans="1:17" x14ac:dyDescent="0.25">
      <c r="A32">
        <v>0.15</v>
      </c>
      <c r="B32">
        <v>3500000</v>
      </c>
      <c r="C32">
        <v>3.9253703539309133E-2</v>
      </c>
      <c r="D32">
        <v>0.96074629646069065</v>
      </c>
      <c r="F32" s="2"/>
      <c r="G32" s="2"/>
      <c r="H32" s="10">
        <v>810</v>
      </c>
      <c r="I32">
        <f t="shared" si="0"/>
        <v>48600</v>
      </c>
      <c r="J32">
        <v>0.34671021931871232</v>
      </c>
      <c r="K32">
        <f t="shared" si="1"/>
        <v>20.163291500050356</v>
      </c>
      <c r="O32">
        <v>1</v>
      </c>
      <c r="P32">
        <v>1</v>
      </c>
      <c r="Q32">
        <v>1</v>
      </c>
    </row>
    <row r="33" spans="1:17" x14ac:dyDescent="0.25">
      <c r="A33">
        <v>0.155</v>
      </c>
      <c r="B33">
        <v>3600000</v>
      </c>
      <c r="C33">
        <v>3.9253703539309133E-2</v>
      </c>
      <c r="D33">
        <v>0.96074629646069065</v>
      </c>
      <c r="F33" s="2"/>
      <c r="G33" s="2"/>
      <c r="H33" s="10">
        <v>1780</v>
      </c>
      <c r="I33">
        <f t="shared" si="0"/>
        <v>106800</v>
      </c>
      <c r="J33">
        <v>3.9253362613226407E-2</v>
      </c>
      <c r="K33">
        <f t="shared" si="1"/>
        <v>1.8886763381651794</v>
      </c>
      <c r="O33">
        <v>1</v>
      </c>
      <c r="P33">
        <v>1</v>
      </c>
      <c r="Q33">
        <v>1</v>
      </c>
    </row>
    <row r="34" spans="1:17" x14ac:dyDescent="0.25">
      <c r="A34">
        <v>0.16</v>
      </c>
      <c r="B34">
        <v>3700000</v>
      </c>
      <c r="C34">
        <v>3.9253703539309133E-2</v>
      </c>
      <c r="D34">
        <v>0.96074629646069065</v>
      </c>
      <c r="F34" s="2"/>
      <c r="G34" s="2"/>
      <c r="O34">
        <v>1</v>
      </c>
      <c r="P34">
        <v>1</v>
      </c>
      <c r="Q34">
        <v>1</v>
      </c>
    </row>
    <row r="35" spans="1:17" x14ac:dyDescent="0.25">
      <c r="A35">
        <v>0.16500000000000001</v>
      </c>
      <c r="B35">
        <v>3800000</v>
      </c>
      <c r="C35">
        <v>3.9253703539309133E-2</v>
      </c>
      <c r="D35">
        <v>0.96074629646069065</v>
      </c>
      <c r="F35" s="2"/>
      <c r="G35" s="2"/>
      <c r="O35">
        <v>1</v>
      </c>
      <c r="P35">
        <v>1</v>
      </c>
      <c r="Q35">
        <v>1</v>
      </c>
    </row>
    <row r="36" spans="1:17" x14ac:dyDescent="0.25">
      <c r="A36">
        <v>0.17</v>
      </c>
      <c r="B36">
        <v>3900000</v>
      </c>
      <c r="C36">
        <v>3.9253703539309133E-2</v>
      </c>
      <c r="D36">
        <v>0.96074629646069065</v>
      </c>
      <c r="O36">
        <v>1</v>
      </c>
      <c r="P36">
        <v>1</v>
      </c>
      <c r="Q36">
        <v>1</v>
      </c>
    </row>
    <row r="37" spans="1:17" x14ac:dyDescent="0.25">
      <c r="A37">
        <v>0.17499999999999999</v>
      </c>
      <c r="B37">
        <v>4000000</v>
      </c>
      <c r="C37">
        <v>3.9253703539309133E-2</v>
      </c>
      <c r="D37">
        <v>0.96074629646069065</v>
      </c>
      <c r="O37">
        <v>1</v>
      </c>
      <c r="P37">
        <v>1</v>
      </c>
      <c r="Q37">
        <v>1</v>
      </c>
    </row>
    <row r="38" spans="1:17" x14ac:dyDescent="0.25">
      <c r="A38">
        <v>0.18</v>
      </c>
      <c r="B38">
        <v>4100000</v>
      </c>
      <c r="C38">
        <v>3.9253703539309133E-2</v>
      </c>
      <c r="D38">
        <v>0.96074629646069065</v>
      </c>
      <c r="I38" t="s">
        <v>15</v>
      </c>
      <c r="O38">
        <v>1</v>
      </c>
      <c r="P38">
        <v>1</v>
      </c>
      <c r="Q38">
        <v>1</v>
      </c>
    </row>
    <row r="39" spans="1:17" x14ac:dyDescent="0.25">
      <c r="A39">
        <v>0.185</v>
      </c>
      <c r="B39">
        <v>4200000</v>
      </c>
      <c r="C39">
        <v>3.9253703539309133E-2</v>
      </c>
      <c r="D39">
        <v>0.96074629646069065</v>
      </c>
      <c r="I39">
        <f>2*10^-2</f>
        <v>0.02</v>
      </c>
      <c r="J39" t="s">
        <v>16</v>
      </c>
      <c r="O39">
        <v>1</v>
      </c>
      <c r="P39">
        <v>1</v>
      </c>
      <c r="Q39">
        <v>1</v>
      </c>
    </row>
    <row r="40" spans="1:17" x14ac:dyDescent="0.25">
      <c r="A40">
        <v>0.19</v>
      </c>
      <c r="B40">
        <v>4300000</v>
      </c>
      <c r="C40">
        <v>3.9253703539309133E-2</v>
      </c>
      <c r="D40">
        <v>0.96074629646069065</v>
      </c>
      <c r="I40" t="s">
        <v>17</v>
      </c>
      <c r="O40">
        <v>1</v>
      </c>
      <c r="P40">
        <v>1</v>
      </c>
      <c r="Q40">
        <v>1</v>
      </c>
    </row>
    <row r="41" spans="1:17" x14ac:dyDescent="0.25">
      <c r="A41">
        <v>0.19500000000000001</v>
      </c>
      <c r="B41">
        <v>4400000</v>
      </c>
      <c r="C41">
        <v>3.9253703539309133E-2</v>
      </c>
      <c r="D41">
        <v>0.96074629646069065</v>
      </c>
      <c r="I41">
        <f>(I39/2)^2*PI()</f>
        <v>3.1415926535897931E-4</v>
      </c>
      <c r="J41" t="s">
        <v>18</v>
      </c>
      <c r="O41">
        <v>1</v>
      </c>
      <c r="P41">
        <v>1</v>
      </c>
      <c r="Q41">
        <v>1</v>
      </c>
    </row>
    <row r="42" spans="1:17" x14ac:dyDescent="0.25">
      <c r="A42">
        <v>0.2</v>
      </c>
      <c r="B42">
        <v>4500000</v>
      </c>
      <c r="C42">
        <v>3.9253703539309133E-2</v>
      </c>
      <c r="D42">
        <v>0.96074629646069065</v>
      </c>
      <c r="O42">
        <v>1</v>
      </c>
      <c r="P42">
        <v>1</v>
      </c>
      <c r="Q42">
        <v>1</v>
      </c>
    </row>
    <row r="43" spans="1:17" x14ac:dyDescent="0.25">
      <c r="A43">
        <v>0.20499999999999999</v>
      </c>
      <c r="B43">
        <v>4600000</v>
      </c>
      <c r="C43">
        <v>3.9253703539309133E-2</v>
      </c>
      <c r="D43">
        <v>0.96074629646069065</v>
      </c>
      <c r="I43" t="s">
        <v>19</v>
      </c>
      <c r="O43">
        <v>1</v>
      </c>
      <c r="P43">
        <v>1</v>
      </c>
      <c r="Q43">
        <v>1</v>
      </c>
    </row>
    <row r="44" spans="1:17" x14ac:dyDescent="0.25">
      <c r="A44">
        <v>0.21</v>
      </c>
      <c r="B44">
        <v>4700000</v>
      </c>
      <c r="C44">
        <v>3.9253703539309133E-2</v>
      </c>
      <c r="D44">
        <v>0.96074629646069065</v>
      </c>
      <c r="I44">
        <f xml:space="preserve"> 7 * 10^-6</f>
        <v>6.9999999999999999E-6</v>
      </c>
      <c r="J44" t="s">
        <v>20</v>
      </c>
      <c r="O44">
        <v>1</v>
      </c>
      <c r="P44">
        <v>1</v>
      </c>
      <c r="Q44">
        <v>1</v>
      </c>
    </row>
    <row r="45" spans="1:17" x14ac:dyDescent="0.25">
      <c r="A45">
        <v>0.215</v>
      </c>
      <c r="B45">
        <v>4800000</v>
      </c>
      <c r="C45">
        <v>3.9253703539309133E-2</v>
      </c>
      <c r="D45">
        <v>0.96074629646069065</v>
      </c>
      <c r="O45">
        <v>1</v>
      </c>
      <c r="P45">
        <v>1</v>
      </c>
      <c r="Q45">
        <v>1</v>
      </c>
    </row>
    <row r="46" spans="1:17" x14ac:dyDescent="0.25">
      <c r="A46">
        <v>0.22</v>
      </c>
      <c r="B46">
        <v>4900000</v>
      </c>
      <c r="C46">
        <v>3.9253703539309133E-2</v>
      </c>
      <c r="D46">
        <v>0.96074629646069065</v>
      </c>
      <c r="O46">
        <v>1</v>
      </c>
      <c r="P46">
        <v>1</v>
      </c>
      <c r="Q46">
        <v>1</v>
      </c>
    </row>
    <row r="47" spans="1:17" x14ac:dyDescent="0.25">
      <c r="A47">
        <v>0.22500000000000001</v>
      </c>
      <c r="B47">
        <v>5000000</v>
      </c>
      <c r="C47">
        <v>3.9253703539309133E-2</v>
      </c>
      <c r="D47">
        <v>0.96074629646069065</v>
      </c>
      <c r="I47" t="s">
        <v>21</v>
      </c>
      <c r="O47">
        <v>1</v>
      </c>
      <c r="P47">
        <v>1</v>
      </c>
      <c r="Q47">
        <v>1</v>
      </c>
    </row>
    <row r="48" spans="1:17" x14ac:dyDescent="0.25">
      <c r="A48">
        <v>0.23</v>
      </c>
      <c r="B48">
        <v>5100000</v>
      </c>
      <c r="C48">
        <v>3.9253703539309133E-2</v>
      </c>
      <c r="D48">
        <v>0.96074629646069065</v>
      </c>
      <c r="I48">
        <f>I44/I41</f>
        <v>2.2281692032865348E-2</v>
      </c>
      <c r="J48" t="s">
        <v>16</v>
      </c>
      <c r="O48">
        <v>1</v>
      </c>
      <c r="P48">
        <v>1</v>
      </c>
      <c r="Q48">
        <v>1</v>
      </c>
    </row>
    <row r="49" spans="1:17" x14ac:dyDescent="0.25">
      <c r="A49">
        <v>0.23499999999999999</v>
      </c>
      <c r="B49">
        <v>5200000</v>
      </c>
      <c r="C49">
        <v>3.9253703539309133E-2</v>
      </c>
      <c r="D49">
        <v>0.96074629646069065</v>
      </c>
      <c r="O49">
        <v>1</v>
      </c>
      <c r="P49">
        <v>1</v>
      </c>
      <c r="Q49">
        <v>1</v>
      </c>
    </row>
    <row r="50" spans="1:17" x14ac:dyDescent="0.25">
      <c r="A50">
        <v>0.24</v>
      </c>
      <c r="B50">
        <v>5300000</v>
      </c>
      <c r="C50">
        <v>3.9253703539309133E-2</v>
      </c>
      <c r="D50">
        <v>0.96074629646069065</v>
      </c>
      <c r="I50">
        <f>I48*100</f>
        <v>2.228169203286535</v>
      </c>
      <c r="J50" s="1" t="s">
        <v>22</v>
      </c>
      <c r="O50">
        <v>1</v>
      </c>
      <c r="P50">
        <v>1</v>
      </c>
      <c r="Q50">
        <v>1</v>
      </c>
    </row>
    <row r="51" spans="1:17" x14ac:dyDescent="0.25">
      <c r="A51">
        <v>0.245</v>
      </c>
      <c r="B51">
        <v>5400000</v>
      </c>
      <c r="C51">
        <v>3.9253703539309133E-2</v>
      </c>
      <c r="D51">
        <v>0.96074629646069065</v>
      </c>
      <c r="O51">
        <v>1</v>
      </c>
      <c r="P51">
        <v>1</v>
      </c>
      <c r="Q51">
        <v>1</v>
      </c>
    </row>
    <row r="52" spans="1:17" x14ac:dyDescent="0.25">
      <c r="A52">
        <v>0.25</v>
      </c>
      <c r="B52">
        <v>5500000</v>
      </c>
      <c r="C52">
        <v>3.9253703539309133E-2</v>
      </c>
      <c r="D52">
        <v>0.96074629646069065</v>
      </c>
      <c r="J52" s="1"/>
      <c r="O52">
        <v>1</v>
      </c>
      <c r="P52">
        <v>1</v>
      </c>
      <c r="Q52">
        <v>1</v>
      </c>
    </row>
    <row r="53" spans="1:17" x14ac:dyDescent="0.25">
      <c r="A53">
        <v>0.255</v>
      </c>
      <c r="B53">
        <v>5600000</v>
      </c>
      <c r="C53">
        <v>3.9253703539309133E-2</v>
      </c>
      <c r="D53">
        <v>0.96074629646069065</v>
      </c>
      <c r="J53" s="1"/>
      <c r="O53">
        <v>1</v>
      </c>
      <c r="P53">
        <v>1</v>
      </c>
      <c r="Q53">
        <v>1</v>
      </c>
    </row>
    <row r="54" spans="1:17" x14ac:dyDescent="0.25">
      <c r="A54">
        <v>0.26</v>
      </c>
      <c r="B54">
        <v>5700000</v>
      </c>
      <c r="C54">
        <v>3.9253703539309133E-2</v>
      </c>
      <c r="D54">
        <v>0.96074629646069065</v>
      </c>
      <c r="J54" s="1"/>
      <c r="O54">
        <v>1</v>
      </c>
      <c r="P54">
        <v>1</v>
      </c>
      <c r="Q54">
        <v>1</v>
      </c>
    </row>
    <row r="55" spans="1:17" x14ac:dyDescent="0.25">
      <c r="A55">
        <v>0.26500000000000001</v>
      </c>
      <c r="B55">
        <v>5800000</v>
      </c>
      <c r="C55">
        <v>3.9253703539309133E-2</v>
      </c>
      <c r="D55">
        <v>0.96074629646069065</v>
      </c>
      <c r="I55" s="2"/>
      <c r="J55" s="3"/>
      <c r="K55" s="2"/>
      <c r="O55">
        <v>1</v>
      </c>
      <c r="P55">
        <v>1</v>
      </c>
      <c r="Q55">
        <v>1</v>
      </c>
    </row>
    <row r="56" spans="1:17" x14ac:dyDescent="0.25">
      <c r="A56">
        <v>0.27</v>
      </c>
      <c r="B56">
        <v>5900000</v>
      </c>
      <c r="C56">
        <v>3.9253703539309133E-2</v>
      </c>
      <c r="D56">
        <v>0.96074629646069065</v>
      </c>
      <c r="I56" s="2"/>
      <c r="J56" s="3"/>
      <c r="K56" s="2"/>
      <c r="O56">
        <v>1</v>
      </c>
      <c r="P56">
        <v>1</v>
      </c>
      <c r="Q56">
        <v>1</v>
      </c>
    </row>
    <row r="57" spans="1:17" x14ac:dyDescent="0.25">
      <c r="A57">
        <v>0.27500000000000002</v>
      </c>
      <c r="B57">
        <v>6000000</v>
      </c>
      <c r="C57">
        <v>3.9253703539309133E-2</v>
      </c>
      <c r="D57">
        <v>0.96074629646069065</v>
      </c>
      <c r="I57" s="2"/>
      <c r="J57" s="3"/>
      <c r="K57" s="2"/>
      <c r="L57" s="2"/>
      <c r="M57" s="2"/>
      <c r="N57" s="2"/>
      <c r="O57">
        <v>1</v>
      </c>
      <c r="P57">
        <v>1</v>
      </c>
      <c r="Q57">
        <v>1</v>
      </c>
    </row>
    <row r="58" spans="1:17" x14ac:dyDescent="0.25">
      <c r="A58">
        <v>0.28000000000000003</v>
      </c>
      <c r="B58">
        <v>6100000</v>
      </c>
      <c r="C58">
        <v>3.9253703539309133E-2</v>
      </c>
      <c r="D58">
        <v>0.96074629646069065</v>
      </c>
      <c r="I58" s="2"/>
      <c r="J58" s="3"/>
      <c r="K58" s="2"/>
      <c r="L58" s="2"/>
      <c r="M58" s="2"/>
      <c r="N58" s="2"/>
      <c r="O58">
        <v>1</v>
      </c>
      <c r="P58">
        <v>1</v>
      </c>
      <c r="Q58">
        <v>1</v>
      </c>
    </row>
    <row r="59" spans="1:17" x14ac:dyDescent="0.25">
      <c r="A59">
        <v>0.28499999999999998</v>
      </c>
      <c r="B59">
        <v>6200000</v>
      </c>
      <c r="C59">
        <v>3.9253703539309133E-2</v>
      </c>
      <c r="D59">
        <v>0.96074629646069065</v>
      </c>
      <c r="I59" s="2"/>
      <c r="J59" s="3"/>
      <c r="K59" s="2"/>
      <c r="L59" s="2"/>
      <c r="M59" s="2"/>
      <c r="N59" s="2"/>
      <c r="O59">
        <v>1</v>
      </c>
      <c r="P59">
        <v>1</v>
      </c>
      <c r="Q59">
        <v>1</v>
      </c>
    </row>
    <row r="60" spans="1:17" x14ac:dyDescent="0.25">
      <c r="A60">
        <v>0.28999999999999998</v>
      </c>
      <c r="B60">
        <v>6300000</v>
      </c>
      <c r="C60">
        <v>3.9253703539309133E-2</v>
      </c>
      <c r="D60">
        <v>0.96074629646069065</v>
      </c>
      <c r="I60" s="2"/>
      <c r="J60" s="3"/>
      <c r="K60" s="2"/>
      <c r="L60" s="2"/>
      <c r="M60" s="2"/>
      <c r="N60" s="2"/>
      <c r="O60">
        <v>1</v>
      </c>
      <c r="P60">
        <v>1</v>
      </c>
      <c r="Q60">
        <v>1</v>
      </c>
    </row>
    <row r="61" spans="1:17" x14ac:dyDescent="0.25">
      <c r="A61">
        <v>0.29499999999999998</v>
      </c>
      <c r="B61">
        <v>6400000</v>
      </c>
      <c r="C61">
        <v>3.9253703539309133E-2</v>
      </c>
      <c r="D61">
        <v>0.96074629646069065</v>
      </c>
      <c r="I61" s="2"/>
      <c r="J61" s="3"/>
      <c r="K61" s="2"/>
      <c r="L61" s="2"/>
      <c r="M61" s="2"/>
      <c r="N61" s="2"/>
      <c r="O61">
        <v>1</v>
      </c>
      <c r="P61">
        <v>1</v>
      </c>
      <c r="Q61">
        <v>1</v>
      </c>
    </row>
    <row r="62" spans="1:17" x14ac:dyDescent="0.25">
      <c r="A62">
        <v>0.3</v>
      </c>
      <c r="B62">
        <v>6500000</v>
      </c>
      <c r="C62">
        <v>3.9253703539309133E-2</v>
      </c>
      <c r="D62">
        <v>0.96074629646069065</v>
      </c>
      <c r="I62" s="2"/>
      <c r="J62" s="3"/>
      <c r="K62" s="2"/>
      <c r="L62" s="2"/>
      <c r="M62" s="2"/>
      <c r="N62" s="2"/>
      <c r="O62">
        <v>1</v>
      </c>
      <c r="P62">
        <v>1</v>
      </c>
      <c r="Q62">
        <v>1</v>
      </c>
    </row>
    <row r="63" spans="1:17" x14ac:dyDescent="0.25">
      <c r="A63">
        <v>0.30499999999999999</v>
      </c>
      <c r="B63">
        <v>6600000</v>
      </c>
      <c r="C63">
        <v>3.9253703539309133E-2</v>
      </c>
      <c r="D63">
        <v>0.96074629646069065</v>
      </c>
      <c r="I63" s="2"/>
      <c r="J63" s="3"/>
      <c r="K63" s="2"/>
      <c r="L63" s="2"/>
      <c r="M63" s="2"/>
      <c r="N63" s="2"/>
      <c r="O63">
        <v>1</v>
      </c>
      <c r="P63">
        <v>1</v>
      </c>
      <c r="Q63">
        <v>1</v>
      </c>
    </row>
    <row r="64" spans="1:17" x14ac:dyDescent="0.25">
      <c r="A64">
        <v>0.31</v>
      </c>
      <c r="B64">
        <v>6700000</v>
      </c>
      <c r="C64">
        <v>3.9253703539309133E-2</v>
      </c>
      <c r="D64">
        <v>0.96074629646069065</v>
      </c>
      <c r="I64" s="2"/>
      <c r="J64" s="3"/>
      <c r="K64" s="2"/>
      <c r="L64" s="2"/>
      <c r="M64" s="2"/>
      <c r="N64" s="2"/>
      <c r="O64">
        <v>1</v>
      </c>
      <c r="P64">
        <v>1</v>
      </c>
      <c r="Q64">
        <v>1</v>
      </c>
    </row>
    <row r="65" spans="1:17" x14ac:dyDescent="0.25">
      <c r="A65">
        <v>0.315</v>
      </c>
      <c r="B65">
        <v>6800000</v>
      </c>
      <c r="C65">
        <v>3.9253703539309133E-2</v>
      </c>
      <c r="D65">
        <v>0.96074629646069065</v>
      </c>
      <c r="L65" s="2"/>
      <c r="M65" s="2"/>
      <c r="N65" s="2"/>
      <c r="O65">
        <v>1</v>
      </c>
      <c r="P65">
        <v>1</v>
      </c>
      <c r="Q65">
        <v>1</v>
      </c>
    </row>
    <row r="66" spans="1:17" x14ac:dyDescent="0.25">
      <c r="L66" s="2"/>
      <c r="M66" s="2"/>
      <c r="N66" s="2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"/>
  <sheetViews>
    <sheetView zoomScale="85" zoomScaleNormal="85" workbookViewId="0">
      <selection activeCell="H2" sqref="H2"/>
    </sheetView>
  </sheetViews>
  <sheetFormatPr baseColWidth="10" defaultRowHeight="15" x14ac:dyDescent="0.25"/>
  <cols>
    <col min="3" max="3" width="47" customWidth="1"/>
    <col min="4" max="4" width="11.5703125" bestFit="1" customWidth="1"/>
    <col min="5" max="5" width="75" customWidth="1"/>
    <col min="7" max="7" width="12.28515625" bestFit="1" customWidth="1"/>
    <col min="8" max="8" width="19.7109375" customWidth="1"/>
    <col min="9" max="9" width="31.28515625" bestFit="1" customWidth="1"/>
    <col min="10" max="10" width="12" bestFit="1" customWidth="1"/>
    <col min="14" max="14" width="12.28515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1.6E-2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7" x14ac:dyDescent="0.25">
      <c r="A2">
        <v>0</v>
      </c>
      <c r="B2">
        <v>0</v>
      </c>
      <c r="C2">
        <f t="array" ref="C2:D65">_xll.Diffusion_MS_xloil(B2:B65,H1,I3:I4,J3:J4,K3:K4,M3:M4,N3:N4,FALSE,P2:Q65,FALSE,I8:I9)</f>
        <v>0.71118537772826707</v>
      </c>
      <c r="D2">
        <v>0.28881462227173321</v>
      </c>
      <c r="G2" s="1"/>
      <c r="I2" s="1"/>
      <c r="K2" s="2"/>
      <c r="O2">
        <v>1</v>
      </c>
      <c r="P2">
        <v>1</v>
      </c>
      <c r="Q2">
        <v>1</v>
      </c>
    </row>
    <row r="3" spans="1:17" x14ac:dyDescent="0.25">
      <c r="A3">
        <v>1E-3</v>
      </c>
      <c r="B3">
        <v>3660</v>
      </c>
      <c r="C3">
        <v>0.57641228388000088</v>
      </c>
      <c r="D3">
        <v>0.42358771611999935</v>
      </c>
      <c r="F3" t="s">
        <v>23</v>
      </c>
      <c r="H3" t="s">
        <v>24</v>
      </c>
      <c r="I3" s="1">
        <f>3.02076103218184E-16*J8</f>
        <v>1.9269085144053864E-8</v>
      </c>
      <c r="J3">
        <f>J18</f>
        <v>0.71118537772826673</v>
      </c>
      <c r="K3">
        <v>3.9253362613226407E-2</v>
      </c>
      <c r="M3">
        <v>18.015280000000001</v>
      </c>
      <c r="N3" t="b">
        <v>1</v>
      </c>
      <c r="O3">
        <v>1</v>
      </c>
      <c r="P3">
        <v>1</v>
      </c>
      <c r="Q3">
        <v>1</v>
      </c>
    </row>
    <row r="4" spans="1:17" x14ac:dyDescent="0.25">
      <c r="A4">
        <v>0.01</v>
      </c>
      <c r="B4">
        <v>7440</v>
      </c>
      <c r="C4">
        <v>0.49879682168128725</v>
      </c>
      <c r="D4">
        <v>0.50120317831871286</v>
      </c>
      <c r="F4" t="s">
        <v>13</v>
      </c>
      <c r="I4" s="1"/>
      <c r="J4">
        <f>1-J3</f>
        <v>0.28881462227173327</v>
      </c>
      <c r="K4">
        <f>1-K3</f>
        <v>0.96074663738677357</v>
      </c>
      <c r="M4">
        <v>65000</v>
      </c>
      <c r="N4" t="b">
        <v>0</v>
      </c>
      <c r="O4">
        <v>1</v>
      </c>
      <c r="P4">
        <v>1</v>
      </c>
      <c r="Q4">
        <v>1</v>
      </c>
    </row>
    <row r="5" spans="1:17" x14ac:dyDescent="0.25">
      <c r="A5">
        <v>1.4999999999999999E-2</v>
      </c>
      <c r="B5">
        <v>10800</v>
      </c>
      <c r="C5">
        <v>0.44379654399563173</v>
      </c>
      <c r="D5">
        <v>0.55620345600436838</v>
      </c>
      <c r="O5">
        <v>1</v>
      </c>
      <c r="P5">
        <v>1</v>
      </c>
      <c r="Q5">
        <v>1</v>
      </c>
    </row>
    <row r="6" spans="1:17" x14ac:dyDescent="0.25">
      <c r="A6">
        <v>0.02</v>
      </c>
      <c r="B6">
        <v>69000</v>
      </c>
      <c r="C6">
        <v>0.1354652869721929</v>
      </c>
      <c r="D6">
        <v>0.86453471302780727</v>
      </c>
      <c r="F6" s="2"/>
      <c r="G6" s="2"/>
      <c r="H6" s="2"/>
      <c r="I6" s="2"/>
      <c r="J6" s="3"/>
      <c r="K6" s="2"/>
      <c r="L6" s="2"/>
      <c r="M6" s="2"/>
      <c r="O6">
        <v>1</v>
      </c>
      <c r="P6">
        <v>1</v>
      </c>
      <c r="Q6">
        <v>1</v>
      </c>
    </row>
    <row r="7" spans="1:17" x14ac:dyDescent="0.25">
      <c r="A7">
        <v>2.5000000000000001E-2</v>
      </c>
      <c r="B7">
        <v>1000000</v>
      </c>
      <c r="C7">
        <v>3.9253539067083579E-2</v>
      </c>
      <c r="D7">
        <v>0.96074646093291649</v>
      </c>
      <c r="F7" s="2"/>
      <c r="G7" s="2"/>
      <c r="H7" s="2"/>
      <c r="I7" s="2"/>
      <c r="J7" s="4"/>
      <c r="K7" s="4"/>
      <c r="L7" s="2"/>
      <c r="M7" s="2"/>
      <c r="O7">
        <v>1</v>
      </c>
      <c r="P7">
        <v>1</v>
      </c>
      <c r="Q7">
        <v>1</v>
      </c>
    </row>
    <row r="8" spans="1:17" x14ac:dyDescent="0.25">
      <c r="A8">
        <v>0.03</v>
      </c>
      <c r="B8">
        <v>1100000</v>
      </c>
      <c r="C8">
        <v>3.9253536728348769E-2</v>
      </c>
      <c r="D8">
        <v>0.96074646327165125</v>
      </c>
      <c r="F8" s="2"/>
      <c r="G8" s="2"/>
      <c r="H8" s="3" t="s">
        <v>14</v>
      </c>
      <c r="I8" s="2">
        <v>35691.247126194066</v>
      </c>
      <c r="J8" s="5">
        <v>63788843.072224617</v>
      </c>
      <c r="K8" s="4"/>
      <c r="L8" s="2"/>
      <c r="M8" s="2"/>
      <c r="O8">
        <v>1</v>
      </c>
      <c r="P8">
        <v>1</v>
      </c>
      <c r="Q8">
        <v>1</v>
      </c>
    </row>
    <row r="9" spans="1:17" x14ac:dyDescent="0.25">
      <c r="A9">
        <v>3.5000000000000003E-2</v>
      </c>
      <c r="B9">
        <v>1200000</v>
      </c>
      <c r="C9">
        <v>3.9253534558021948E-2</v>
      </c>
      <c r="D9">
        <v>0.96074646544197806</v>
      </c>
      <c r="F9" s="2"/>
      <c r="G9" s="2"/>
      <c r="H9" s="3"/>
      <c r="I9" s="2"/>
      <c r="J9" s="6"/>
      <c r="K9" s="4"/>
      <c r="L9" s="2"/>
      <c r="M9" s="2"/>
      <c r="O9">
        <v>1</v>
      </c>
      <c r="P9">
        <v>1</v>
      </c>
      <c r="Q9">
        <v>1</v>
      </c>
    </row>
    <row r="10" spans="1:17" x14ac:dyDescent="0.25">
      <c r="A10">
        <v>0.04</v>
      </c>
      <c r="B10">
        <v>1300000</v>
      </c>
      <c r="C10">
        <v>3.9253533990619642E-2</v>
      </c>
      <c r="D10">
        <v>0.96074646600938052</v>
      </c>
      <c r="F10" s="2"/>
      <c r="G10" s="7"/>
      <c r="H10" s="7"/>
      <c r="I10" s="2"/>
      <c r="J10" s="6"/>
      <c r="K10" s="4"/>
      <c r="L10" s="2"/>
      <c r="M10" s="2"/>
      <c r="O10">
        <v>1</v>
      </c>
      <c r="P10">
        <v>1</v>
      </c>
      <c r="Q10">
        <v>1</v>
      </c>
    </row>
    <row r="11" spans="1:17" s="2" customFormat="1" x14ac:dyDescent="0.25">
      <c r="A11" s="2">
        <v>4.4999999999999998E-2</v>
      </c>
      <c r="B11">
        <v>1400000</v>
      </c>
      <c r="C11" s="2">
        <v>3.9253533296225981E-2</v>
      </c>
      <c r="D11" s="2">
        <v>0.96074646670377406</v>
      </c>
      <c r="G11" s="7"/>
      <c r="H11" s="7"/>
      <c r="I11" s="9"/>
      <c r="J11" s="6"/>
      <c r="K11" s="4"/>
      <c r="O11" s="2">
        <v>1</v>
      </c>
      <c r="P11" s="2">
        <v>1</v>
      </c>
      <c r="Q11" s="2">
        <v>1</v>
      </c>
    </row>
    <row r="12" spans="1:17" x14ac:dyDescent="0.25">
      <c r="A12">
        <v>0.05</v>
      </c>
      <c r="B12">
        <v>1500000</v>
      </c>
      <c r="C12">
        <v>3.9253532748424143E-2</v>
      </c>
      <c r="D12">
        <v>0.96074646725157586</v>
      </c>
      <c r="F12" s="2"/>
      <c r="G12" s="7"/>
      <c r="H12" s="2"/>
      <c r="I12" s="2"/>
      <c r="J12" s="2"/>
      <c r="K12" s="2"/>
      <c r="L12" s="2"/>
      <c r="M12" s="2"/>
      <c r="O12">
        <v>1</v>
      </c>
      <c r="P12">
        <v>1</v>
      </c>
      <c r="Q12">
        <v>1</v>
      </c>
    </row>
    <row r="13" spans="1:17" x14ac:dyDescent="0.25">
      <c r="A13">
        <v>5.5E-2</v>
      </c>
      <c r="B13">
        <v>1600000</v>
      </c>
      <c r="C13">
        <v>3.9253532486163964E-2</v>
      </c>
      <c r="D13">
        <v>0.96074646751383608</v>
      </c>
      <c r="F13" s="3"/>
      <c r="G13" s="7"/>
      <c r="H13" s="2"/>
      <c r="I13" s="2"/>
      <c r="J13" s="2"/>
      <c r="K13" s="2"/>
      <c r="L13" s="2"/>
      <c r="M13" s="2"/>
      <c r="O13">
        <v>1</v>
      </c>
      <c r="P13">
        <v>1</v>
      </c>
      <c r="Q13">
        <v>1</v>
      </c>
    </row>
    <row r="14" spans="1:17" x14ac:dyDescent="0.25">
      <c r="A14">
        <v>0.06</v>
      </c>
      <c r="B14">
        <v>1700000</v>
      </c>
      <c r="C14">
        <v>3.925353248616708E-2</v>
      </c>
      <c r="D14">
        <v>0.96074646751383297</v>
      </c>
      <c r="F14" s="2"/>
      <c r="G14" s="2"/>
      <c r="H14" s="2"/>
      <c r="I14" s="2"/>
      <c r="J14" s="2"/>
      <c r="K14" s="2"/>
      <c r="L14" s="2"/>
      <c r="M14" s="2"/>
      <c r="O14">
        <v>1</v>
      </c>
      <c r="P14">
        <v>1</v>
      </c>
      <c r="Q14">
        <v>1</v>
      </c>
    </row>
    <row r="15" spans="1:17" x14ac:dyDescent="0.25">
      <c r="A15">
        <v>6.5000000000000002E-2</v>
      </c>
      <c r="B15">
        <v>1800000</v>
      </c>
      <c r="C15">
        <v>3.9253532486170202E-2</v>
      </c>
      <c r="D15">
        <v>0.96074646751382975</v>
      </c>
      <c r="F15" s="2"/>
      <c r="G15" s="8"/>
      <c r="H15" s="2"/>
      <c r="I15" s="2"/>
      <c r="J15" s="2"/>
      <c r="K15" s="2"/>
      <c r="L15" s="2"/>
      <c r="M15" s="2"/>
      <c r="O15">
        <v>1</v>
      </c>
      <c r="P15">
        <v>1</v>
      </c>
      <c r="Q15">
        <v>1</v>
      </c>
    </row>
    <row r="16" spans="1:17" x14ac:dyDescent="0.25">
      <c r="A16">
        <v>7.0000000000000007E-2</v>
      </c>
      <c r="B16">
        <v>1900000</v>
      </c>
      <c r="C16">
        <v>3.9253532486173318E-2</v>
      </c>
      <c r="D16">
        <v>0.96074646751382686</v>
      </c>
      <c r="F16" s="2"/>
      <c r="G16" s="2"/>
      <c r="O16">
        <v>1</v>
      </c>
      <c r="P16">
        <v>1</v>
      </c>
      <c r="Q16">
        <v>1</v>
      </c>
    </row>
    <row r="17" spans="1:17" x14ac:dyDescent="0.25">
      <c r="A17">
        <v>7.4999999999999997E-2</v>
      </c>
      <c r="B17">
        <v>2000000</v>
      </c>
      <c r="C17">
        <v>3.925353248617644E-2</v>
      </c>
      <c r="D17">
        <v>0.96074646751382364</v>
      </c>
      <c r="F17" s="2"/>
      <c r="G17" s="2"/>
      <c r="O17">
        <v>1</v>
      </c>
      <c r="P17">
        <v>1</v>
      </c>
      <c r="Q17">
        <v>1</v>
      </c>
    </row>
    <row r="18" spans="1:17" x14ac:dyDescent="0.25">
      <c r="A18">
        <v>0.08</v>
      </c>
      <c r="B18">
        <v>2100000</v>
      </c>
      <c r="C18">
        <v>3.9253532486179556E-2</v>
      </c>
      <c r="D18">
        <v>0.96074646751382053</v>
      </c>
      <c r="F18" s="2"/>
      <c r="G18" s="2"/>
      <c r="H18" s="10">
        <v>0</v>
      </c>
      <c r="I18">
        <f>H18*60</f>
        <v>0</v>
      </c>
      <c r="J18">
        <v>0.71118537772826673</v>
      </c>
      <c r="L18">
        <f>SUM(K19:K22)</f>
        <v>27.977797599250692</v>
      </c>
      <c r="O18">
        <v>1</v>
      </c>
      <c r="P18">
        <v>1</v>
      </c>
      <c r="Q18">
        <v>1</v>
      </c>
    </row>
    <row r="19" spans="1:17" x14ac:dyDescent="0.25">
      <c r="A19">
        <v>8.5000000000000006E-2</v>
      </c>
      <c r="B19">
        <v>2200000</v>
      </c>
      <c r="C19">
        <v>3.9253532486180541E-2</v>
      </c>
      <c r="D19">
        <v>0.96074646751381987</v>
      </c>
      <c r="F19" s="2"/>
      <c r="G19" s="2"/>
      <c r="H19" s="10">
        <v>61</v>
      </c>
      <c r="I19">
        <f t="shared" ref="I19:I22" si="0">H19*60</f>
        <v>3660</v>
      </c>
      <c r="J19">
        <v>0.64861201746900266</v>
      </c>
      <c r="K19">
        <f>(J19-C3)^2*1000</f>
        <v>5.2128015303228317</v>
      </c>
      <c r="O19">
        <v>1</v>
      </c>
      <c r="P19">
        <v>1</v>
      </c>
      <c r="Q19">
        <v>1</v>
      </c>
    </row>
    <row r="20" spans="1:17" x14ac:dyDescent="0.25">
      <c r="A20">
        <v>0.09</v>
      </c>
      <c r="B20">
        <v>2300000</v>
      </c>
      <c r="C20">
        <v>3.9253532486180555E-2</v>
      </c>
      <c r="D20">
        <v>0.96074646751381987</v>
      </c>
      <c r="F20" s="2"/>
      <c r="G20" s="2"/>
      <c r="H20" s="10">
        <v>124</v>
      </c>
      <c r="I20">
        <f t="shared" si="0"/>
        <v>7440</v>
      </c>
      <c r="J20">
        <v>0.56269132254638643</v>
      </c>
      <c r="K20">
        <f t="shared" ref="K20:K21" si="1">(J20-C4)^2*1000</f>
        <v>4.0825072408001599</v>
      </c>
      <c r="O20">
        <v>1</v>
      </c>
      <c r="P20">
        <v>1</v>
      </c>
      <c r="Q20">
        <v>1</v>
      </c>
    </row>
    <row r="21" spans="1:17" x14ac:dyDescent="0.25">
      <c r="A21">
        <v>9.5000000000000001E-2</v>
      </c>
      <c r="B21">
        <v>2400000</v>
      </c>
      <c r="C21">
        <v>3.9253532486180569E-2</v>
      </c>
      <c r="D21">
        <v>0.96074646751381987</v>
      </c>
      <c r="F21" s="2"/>
      <c r="G21" s="2"/>
      <c r="H21" s="10">
        <v>180</v>
      </c>
      <c r="I21">
        <f t="shared" si="0"/>
        <v>10800</v>
      </c>
      <c r="J21">
        <v>0.34671021931871232</v>
      </c>
      <c r="K21">
        <f t="shared" si="1"/>
        <v>9.425754439272211</v>
      </c>
      <c r="O21">
        <v>1</v>
      </c>
      <c r="P21">
        <v>1</v>
      </c>
      <c r="Q21">
        <v>1</v>
      </c>
    </row>
    <row r="22" spans="1:17" x14ac:dyDescent="0.25">
      <c r="A22">
        <v>0.1</v>
      </c>
      <c r="B22">
        <v>2500000</v>
      </c>
      <c r="C22">
        <v>3.9253532486180576E-2</v>
      </c>
      <c r="D22">
        <v>0.96074646751381987</v>
      </c>
      <c r="F22" s="2"/>
      <c r="G22" s="2"/>
      <c r="H22" s="10">
        <v>1150</v>
      </c>
      <c r="I22">
        <f t="shared" si="0"/>
        <v>69000</v>
      </c>
      <c r="J22">
        <v>3.9253362613226407E-2</v>
      </c>
      <c r="K22">
        <f>(J22-C6)^2*1000</f>
        <v>9.2567343888554916</v>
      </c>
      <c r="O22">
        <v>1</v>
      </c>
      <c r="P22">
        <v>1</v>
      </c>
      <c r="Q22">
        <v>1</v>
      </c>
    </row>
    <row r="23" spans="1:17" x14ac:dyDescent="0.25">
      <c r="A23">
        <v>0.105</v>
      </c>
      <c r="B23">
        <v>2600000</v>
      </c>
      <c r="C23">
        <v>3.9253532486180603E-2</v>
      </c>
      <c r="D23">
        <v>0.96074646751381965</v>
      </c>
      <c r="F23" s="2"/>
      <c r="G23" s="2"/>
      <c r="H23" s="10"/>
      <c r="O23">
        <v>1</v>
      </c>
      <c r="P23">
        <v>1</v>
      </c>
      <c r="Q23">
        <v>1</v>
      </c>
    </row>
    <row r="24" spans="1:17" x14ac:dyDescent="0.25">
      <c r="A24">
        <v>0.11</v>
      </c>
      <c r="B24">
        <v>2700000</v>
      </c>
      <c r="C24">
        <v>3.9253532486180603E-2</v>
      </c>
      <c r="D24">
        <v>0.96074646751381965</v>
      </c>
      <c r="F24" s="2"/>
      <c r="G24" s="2"/>
      <c r="H24" s="10"/>
      <c r="O24">
        <v>1</v>
      </c>
      <c r="P24">
        <v>1</v>
      </c>
      <c r="Q24">
        <v>1</v>
      </c>
    </row>
    <row r="25" spans="1:17" x14ac:dyDescent="0.25">
      <c r="A25">
        <v>0.115</v>
      </c>
      <c r="B25">
        <v>2800000</v>
      </c>
      <c r="C25">
        <v>3.9253532486180617E-2</v>
      </c>
      <c r="D25">
        <v>0.96074646751381954</v>
      </c>
      <c r="F25" s="2"/>
      <c r="G25" s="2"/>
      <c r="H25" s="10"/>
      <c r="O25">
        <v>1</v>
      </c>
      <c r="P25">
        <v>1</v>
      </c>
      <c r="Q25">
        <v>1</v>
      </c>
    </row>
    <row r="26" spans="1:17" x14ac:dyDescent="0.25">
      <c r="A26">
        <v>0.12</v>
      </c>
      <c r="B26">
        <v>2900000</v>
      </c>
      <c r="C26">
        <v>3.9253532486180638E-2</v>
      </c>
      <c r="D26">
        <v>0.96074646751381954</v>
      </c>
      <c r="F26" s="2"/>
      <c r="G26" s="2"/>
      <c r="H26" s="10"/>
      <c r="O26">
        <v>1</v>
      </c>
      <c r="P26">
        <v>1</v>
      </c>
      <c r="Q26">
        <v>1</v>
      </c>
    </row>
    <row r="27" spans="1:17" x14ac:dyDescent="0.25">
      <c r="A27">
        <v>0.125</v>
      </c>
      <c r="B27">
        <v>3000000</v>
      </c>
      <c r="C27">
        <v>3.9253532486180659E-2</v>
      </c>
      <c r="D27">
        <v>0.96074646751381954</v>
      </c>
      <c r="F27" s="2"/>
      <c r="G27" s="2"/>
      <c r="H27" s="10"/>
      <c r="O27">
        <v>1</v>
      </c>
      <c r="P27">
        <v>1</v>
      </c>
      <c r="Q27">
        <v>1</v>
      </c>
    </row>
    <row r="28" spans="1:17" x14ac:dyDescent="0.25">
      <c r="A28">
        <v>0.13</v>
      </c>
      <c r="B28">
        <v>3100000</v>
      </c>
      <c r="C28">
        <v>3.925353248618068E-2</v>
      </c>
      <c r="D28">
        <v>0.96074646751381954</v>
      </c>
      <c r="F28" s="2"/>
      <c r="G28" s="2"/>
      <c r="H28" s="10"/>
      <c r="O28">
        <v>1</v>
      </c>
      <c r="P28">
        <v>1</v>
      </c>
      <c r="Q28">
        <v>1</v>
      </c>
    </row>
    <row r="29" spans="1:17" x14ac:dyDescent="0.25">
      <c r="A29">
        <v>0.13500000000000001</v>
      </c>
      <c r="B29">
        <v>3200000</v>
      </c>
      <c r="C29">
        <v>3.9253532486180694E-2</v>
      </c>
      <c r="D29">
        <v>0.96074646751381954</v>
      </c>
      <c r="F29" s="2"/>
      <c r="G29" s="2"/>
      <c r="H29" s="10"/>
      <c r="O29">
        <v>1</v>
      </c>
      <c r="P29">
        <v>1</v>
      </c>
      <c r="Q29">
        <v>1</v>
      </c>
    </row>
    <row r="30" spans="1:17" x14ac:dyDescent="0.25">
      <c r="A30">
        <v>0.14000000000000001</v>
      </c>
      <c r="B30">
        <v>3300000</v>
      </c>
      <c r="C30">
        <v>3.9253532486180701E-2</v>
      </c>
      <c r="D30">
        <v>0.96074646751381954</v>
      </c>
      <c r="F30" s="2"/>
      <c r="G30" s="2"/>
      <c r="H30" s="10"/>
      <c r="O30">
        <v>1</v>
      </c>
      <c r="P30">
        <v>1</v>
      </c>
      <c r="Q30">
        <v>1</v>
      </c>
    </row>
    <row r="31" spans="1:17" x14ac:dyDescent="0.25">
      <c r="A31">
        <v>0.14499999999999999</v>
      </c>
      <c r="B31">
        <v>3400000</v>
      </c>
      <c r="C31">
        <v>3.9253532486180701E-2</v>
      </c>
      <c r="D31">
        <v>0.96074646751381954</v>
      </c>
      <c r="F31" s="2"/>
      <c r="G31" s="2"/>
      <c r="H31" s="10"/>
      <c r="O31">
        <v>1</v>
      </c>
      <c r="P31">
        <v>1</v>
      </c>
      <c r="Q31">
        <v>1</v>
      </c>
    </row>
    <row r="32" spans="1:17" x14ac:dyDescent="0.25">
      <c r="A32">
        <v>0.15</v>
      </c>
      <c r="B32">
        <v>3500000</v>
      </c>
      <c r="C32">
        <v>3.9253532486180701E-2</v>
      </c>
      <c r="D32">
        <v>0.96074646751381954</v>
      </c>
      <c r="F32" s="2"/>
      <c r="G32" s="2"/>
      <c r="H32" s="10"/>
      <c r="O32">
        <v>1</v>
      </c>
      <c r="P32">
        <v>1</v>
      </c>
      <c r="Q32">
        <v>1</v>
      </c>
    </row>
    <row r="33" spans="1:17" x14ac:dyDescent="0.25">
      <c r="A33">
        <v>0.155</v>
      </c>
      <c r="B33">
        <v>3600000</v>
      </c>
      <c r="C33">
        <v>3.9253532486180701E-2</v>
      </c>
      <c r="D33">
        <v>0.96074646751381954</v>
      </c>
      <c r="F33" s="2"/>
      <c r="G33" s="2"/>
      <c r="H33" s="10"/>
      <c r="O33">
        <v>1</v>
      </c>
      <c r="P33">
        <v>1</v>
      </c>
      <c r="Q33">
        <v>1</v>
      </c>
    </row>
    <row r="34" spans="1:17" x14ac:dyDescent="0.25">
      <c r="A34">
        <v>0.16</v>
      </c>
      <c r="B34">
        <v>3700000</v>
      </c>
      <c r="C34">
        <v>3.9253532486180701E-2</v>
      </c>
      <c r="D34">
        <v>0.96074646751381954</v>
      </c>
      <c r="F34" s="2"/>
      <c r="G34" s="2"/>
      <c r="O34">
        <v>1</v>
      </c>
      <c r="P34">
        <v>1</v>
      </c>
      <c r="Q34">
        <v>1</v>
      </c>
    </row>
    <row r="35" spans="1:17" x14ac:dyDescent="0.25">
      <c r="A35">
        <v>0.16500000000000001</v>
      </c>
      <c r="B35">
        <v>3800000</v>
      </c>
      <c r="C35">
        <v>3.9253532486180714E-2</v>
      </c>
      <c r="D35">
        <v>0.96074646751381954</v>
      </c>
      <c r="F35" s="2"/>
      <c r="G35" s="2"/>
      <c r="O35">
        <v>1</v>
      </c>
      <c r="P35">
        <v>1</v>
      </c>
      <c r="Q35">
        <v>1</v>
      </c>
    </row>
    <row r="36" spans="1:17" x14ac:dyDescent="0.25">
      <c r="A36">
        <v>0.17</v>
      </c>
      <c r="B36">
        <v>3900000</v>
      </c>
      <c r="C36">
        <v>3.9253532486180714E-2</v>
      </c>
      <c r="D36">
        <v>0.96074646751381954</v>
      </c>
      <c r="O36">
        <v>1</v>
      </c>
      <c r="P36">
        <v>1</v>
      </c>
      <c r="Q36">
        <v>1</v>
      </c>
    </row>
    <row r="37" spans="1:17" x14ac:dyDescent="0.25">
      <c r="A37">
        <v>0.17499999999999999</v>
      </c>
      <c r="B37">
        <v>4000000</v>
      </c>
      <c r="C37">
        <v>3.9253532486180714E-2</v>
      </c>
      <c r="D37">
        <v>0.96074646751381954</v>
      </c>
      <c r="O37">
        <v>1</v>
      </c>
      <c r="P37">
        <v>1</v>
      </c>
      <c r="Q37">
        <v>1</v>
      </c>
    </row>
    <row r="38" spans="1:17" x14ac:dyDescent="0.25">
      <c r="A38">
        <v>0.18</v>
      </c>
      <c r="B38">
        <v>4100000</v>
      </c>
      <c r="C38">
        <v>3.9253532486180714E-2</v>
      </c>
      <c r="D38">
        <v>0.96074646751381954</v>
      </c>
      <c r="I38" t="s">
        <v>15</v>
      </c>
      <c r="O38">
        <v>1</v>
      </c>
      <c r="P38">
        <v>1</v>
      </c>
      <c r="Q38">
        <v>1</v>
      </c>
    </row>
    <row r="39" spans="1:17" x14ac:dyDescent="0.25">
      <c r="A39">
        <v>0.185</v>
      </c>
      <c r="B39">
        <v>4200000</v>
      </c>
      <c r="C39">
        <v>3.9253532486180714E-2</v>
      </c>
      <c r="D39">
        <v>0.96074646751381954</v>
      </c>
      <c r="I39">
        <f>2.5*10^-2</f>
        <v>2.5000000000000001E-2</v>
      </c>
      <c r="J39" t="s">
        <v>16</v>
      </c>
      <c r="O39">
        <v>1</v>
      </c>
      <c r="P39">
        <v>1</v>
      </c>
      <c r="Q39">
        <v>1</v>
      </c>
    </row>
    <row r="40" spans="1:17" x14ac:dyDescent="0.25">
      <c r="A40">
        <v>0.19</v>
      </c>
      <c r="B40">
        <v>4300000</v>
      </c>
      <c r="C40">
        <v>3.9253532486180714E-2</v>
      </c>
      <c r="D40">
        <v>0.96074646751381954</v>
      </c>
      <c r="I40" t="s">
        <v>17</v>
      </c>
      <c r="O40">
        <v>1</v>
      </c>
      <c r="P40">
        <v>1</v>
      </c>
      <c r="Q40">
        <v>1</v>
      </c>
    </row>
    <row r="41" spans="1:17" x14ac:dyDescent="0.25">
      <c r="A41">
        <v>0.19500000000000001</v>
      </c>
      <c r="B41">
        <v>4400000</v>
      </c>
      <c r="C41">
        <v>3.9253532486180714E-2</v>
      </c>
      <c r="D41">
        <v>0.96074646751381954</v>
      </c>
      <c r="I41">
        <f>(I39/2)^2*PI()</f>
        <v>4.9087385212340522E-4</v>
      </c>
      <c r="J41" t="s">
        <v>18</v>
      </c>
      <c r="O41">
        <v>1</v>
      </c>
      <c r="P41">
        <v>1</v>
      </c>
      <c r="Q41">
        <v>1</v>
      </c>
    </row>
    <row r="42" spans="1:17" x14ac:dyDescent="0.25">
      <c r="A42">
        <v>0.2</v>
      </c>
      <c r="B42">
        <v>4500000</v>
      </c>
      <c r="C42">
        <v>3.9253532486180714E-2</v>
      </c>
      <c r="D42">
        <v>0.96074646751381954</v>
      </c>
      <c r="O42">
        <v>1</v>
      </c>
      <c r="P42">
        <v>1</v>
      </c>
      <c r="Q42">
        <v>1</v>
      </c>
    </row>
    <row r="43" spans="1:17" x14ac:dyDescent="0.25">
      <c r="A43">
        <v>0.20499999999999999</v>
      </c>
      <c r="B43">
        <v>4600000</v>
      </c>
      <c r="C43">
        <v>3.9253532486180721E-2</v>
      </c>
      <c r="D43">
        <v>0.96074646751381954</v>
      </c>
      <c r="I43" t="s">
        <v>19</v>
      </c>
      <c r="O43">
        <v>1</v>
      </c>
      <c r="P43">
        <v>1</v>
      </c>
      <c r="Q43">
        <v>1</v>
      </c>
    </row>
    <row r="44" spans="1:17" x14ac:dyDescent="0.25">
      <c r="A44">
        <v>0.21</v>
      </c>
      <c r="B44">
        <v>4700000</v>
      </c>
      <c r="C44">
        <v>3.9253532486180721E-2</v>
      </c>
      <c r="D44">
        <v>0.96074646751381954</v>
      </c>
      <c r="I44">
        <f xml:space="preserve"> 2.4 * 10^-6</f>
        <v>2.3999999999999999E-6</v>
      </c>
      <c r="J44" t="s">
        <v>20</v>
      </c>
      <c r="O44">
        <v>1</v>
      </c>
      <c r="P44">
        <v>1</v>
      </c>
      <c r="Q44">
        <v>1</v>
      </c>
    </row>
    <row r="45" spans="1:17" x14ac:dyDescent="0.25">
      <c r="A45">
        <v>0.215</v>
      </c>
      <c r="B45">
        <v>4800000</v>
      </c>
      <c r="C45">
        <v>3.9253532486180721E-2</v>
      </c>
      <c r="D45">
        <v>0.96074646751381954</v>
      </c>
      <c r="O45">
        <v>1</v>
      </c>
      <c r="P45">
        <v>1</v>
      </c>
      <c r="Q45">
        <v>1</v>
      </c>
    </row>
    <row r="46" spans="1:17" x14ac:dyDescent="0.25">
      <c r="A46">
        <v>0.22</v>
      </c>
      <c r="B46">
        <v>4900000</v>
      </c>
      <c r="C46">
        <v>3.9253532486180714E-2</v>
      </c>
      <c r="D46">
        <v>0.96074646751381954</v>
      </c>
      <c r="O46">
        <v>1</v>
      </c>
      <c r="P46">
        <v>1</v>
      </c>
      <c r="Q46">
        <v>1</v>
      </c>
    </row>
    <row r="47" spans="1:17" x14ac:dyDescent="0.25">
      <c r="A47">
        <v>0.22500000000000001</v>
      </c>
      <c r="B47">
        <v>5000000</v>
      </c>
      <c r="C47">
        <v>3.9253532486180714E-2</v>
      </c>
      <c r="D47">
        <v>0.96074646751381954</v>
      </c>
      <c r="I47" t="s">
        <v>21</v>
      </c>
      <c r="O47">
        <v>1</v>
      </c>
      <c r="P47">
        <v>1</v>
      </c>
      <c r="Q47">
        <v>1</v>
      </c>
    </row>
    <row r="48" spans="1:17" x14ac:dyDescent="0.25">
      <c r="A48">
        <v>0.23</v>
      </c>
      <c r="B48">
        <v>5100000</v>
      </c>
      <c r="C48">
        <v>3.9253532486180714E-2</v>
      </c>
      <c r="D48">
        <v>0.96074646751381954</v>
      </c>
      <c r="I48">
        <f>I44/I41</f>
        <v>4.8892398517830244E-3</v>
      </c>
      <c r="J48" t="s">
        <v>16</v>
      </c>
      <c r="O48">
        <v>1</v>
      </c>
      <c r="P48">
        <v>1</v>
      </c>
      <c r="Q48">
        <v>1</v>
      </c>
    </row>
    <row r="49" spans="1:17" x14ac:dyDescent="0.25">
      <c r="A49">
        <v>0.23499999999999999</v>
      </c>
      <c r="B49">
        <v>5200000</v>
      </c>
      <c r="C49">
        <v>3.9253532486180714E-2</v>
      </c>
      <c r="D49">
        <v>0.96074646751381954</v>
      </c>
      <c r="O49">
        <v>1</v>
      </c>
      <c r="P49">
        <v>1</v>
      </c>
      <c r="Q49">
        <v>1</v>
      </c>
    </row>
    <row r="50" spans="1:17" x14ac:dyDescent="0.25">
      <c r="A50">
        <v>0.24</v>
      </c>
      <c r="B50">
        <v>5300000</v>
      </c>
      <c r="C50">
        <v>3.9253532486180714E-2</v>
      </c>
      <c r="D50">
        <v>0.96074646751381954</v>
      </c>
      <c r="I50">
        <f>I48*100</f>
        <v>0.48892398517830243</v>
      </c>
      <c r="J50" s="1" t="s">
        <v>22</v>
      </c>
      <c r="O50">
        <v>1</v>
      </c>
      <c r="P50">
        <v>1</v>
      </c>
      <c r="Q50">
        <v>1</v>
      </c>
    </row>
    <row r="51" spans="1:17" x14ac:dyDescent="0.25">
      <c r="A51">
        <v>0.245</v>
      </c>
      <c r="B51">
        <v>5400000</v>
      </c>
      <c r="C51">
        <v>3.9253532486180714E-2</v>
      </c>
      <c r="D51">
        <v>0.96074646751381954</v>
      </c>
      <c r="O51">
        <v>1</v>
      </c>
      <c r="P51">
        <v>1</v>
      </c>
      <c r="Q51">
        <v>1</v>
      </c>
    </row>
    <row r="52" spans="1:17" x14ac:dyDescent="0.25">
      <c r="A52">
        <v>0.25</v>
      </c>
      <c r="B52">
        <v>5500000</v>
      </c>
      <c r="C52">
        <v>3.9253532486180714E-2</v>
      </c>
      <c r="D52">
        <v>0.96074646751381954</v>
      </c>
      <c r="J52" s="1"/>
      <c r="O52">
        <v>1</v>
      </c>
      <c r="P52">
        <v>1</v>
      </c>
      <c r="Q52">
        <v>1</v>
      </c>
    </row>
    <row r="53" spans="1:17" x14ac:dyDescent="0.25">
      <c r="A53">
        <v>0.255</v>
      </c>
      <c r="B53">
        <v>5600000</v>
      </c>
      <c r="C53">
        <v>3.9253532486180714E-2</v>
      </c>
      <c r="D53">
        <v>0.96074646751381954</v>
      </c>
      <c r="J53" s="1"/>
      <c r="O53">
        <v>1</v>
      </c>
      <c r="P53">
        <v>1</v>
      </c>
      <c r="Q53">
        <v>1</v>
      </c>
    </row>
    <row r="54" spans="1:17" x14ac:dyDescent="0.25">
      <c r="A54">
        <v>0.26</v>
      </c>
      <c r="B54">
        <v>5700000</v>
      </c>
      <c r="C54">
        <v>3.9253532486180721E-2</v>
      </c>
      <c r="D54">
        <v>0.96074646751381954</v>
      </c>
      <c r="J54" s="1"/>
      <c r="O54">
        <v>1</v>
      </c>
      <c r="P54">
        <v>1</v>
      </c>
      <c r="Q54">
        <v>1</v>
      </c>
    </row>
    <row r="55" spans="1:17" x14ac:dyDescent="0.25">
      <c r="A55">
        <v>0.26500000000000001</v>
      </c>
      <c r="B55">
        <v>5800000</v>
      </c>
      <c r="C55">
        <v>3.9253532486180721E-2</v>
      </c>
      <c r="D55">
        <v>0.96074646751381954</v>
      </c>
      <c r="I55" s="2"/>
      <c r="J55" s="3"/>
      <c r="K55" s="2"/>
      <c r="O55">
        <v>1</v>
      </c>
      <c r="P55">
        <v>1</v>
      </c>
      <c r="Q55">
        <v>1</v>
      </c>
    </row>
    <row r="56" spans="1:17" x14ac:dyDescent="0.25">
      <c r="A56">
        <v>0.27</v>
      </c>
      <c r="B56">
        <v>5900000</v>
      </c>
      <c r="C56">
        <v>3.9253532486180714E-2</v>
      </c>
      <c r="D56">
        <v>0.96074646751381954</v>
      </c>
      <c r="I56" s="2"/>
      <c r="J56" s="3"/>
      <c r="K56" s="2"/>
      <c r="O56">
        <v>1</v>
      </c>
      <c r="P56">
        <v>1</v>
      </c>
      <c r="Q56">
        <v>1</v>
      </c>
    </row>
    <row r="57" spans="1:17" x14ac:dyDescent="0.25">
      <c r="A57">
        <v>0.27500000000000002</v>
      </c>
      <c r="B57">
        <v>6000000</v>
      </c>
      <c r="C57">
        <v>3.9253532486180714E-2</v>
      </c>
      <c r="D57">
        <v>0.96074646751381954</v>
      </c>
      <c r="I57" s="2"/>
      <c r="J57" s="3"/>
      <c r="K57" s="2"/>
      <c r="L57" s="2"/>
      <c r="M57" s="2"/>
      <c r="N57" s="2"/>
      <c r="O57">
        <v>1</v>
      </c>
      <c r="P57">
        <v>1</v>
      </c>
      <c r="Q57">
        <v>1</v>
      </c>
    </row>
    <row r="58" spans="1:17" x14ac:dyDescent="0.25">
      <c r="A58">
        <v>0.28000000000000003</v>
      </c>
      <c r="B58">
        <v>6100000</v>
      </c>
      <c r="C58">
        <v>3.9253532486180708E-2</v>
      </c>
      <c r="D58">
        <v>0.96074646751381954</v>
      </c>
      <c r="I58" s="2"/>
      <c r="J58" s="3"/>
      <c r="K58" s="2"/>
      <c r="L58" s="2"/>
      <c r="M58" s="2"/>
      <c r="N58" s="2"/>
      <c r="O58">
        <v>1</v>
      </c>
      <c r="P58">
        <v>1</v>
      </c>
      <c r="Q58">
        <v>1</v>
      </c>
    </row>
    <row r="59" spans="1:17" x14ac:dyDescent="0.25">
      <c r="A59">
        <v>0.28499999999999998</v>
      </c>
      <c r="B59">
        <v>6200000</v>
      </c>
      <c r="C59">
        <v>3.9253532486180708E-2</v>
      </c>
      <c r="D59">
        <v>0.96074646751381954</v>
      </c>
      <c r="I59" s="2"/>
      <c r="J59" s="3"/>
      <c r="K59" s="2"/>
      <c r="L59" s="2"/>
      <c r="M59" s="2"/>
      <c r="N59" s="2"/>
      <c r="O59">
        <v>1</v>
      </c>
      <c r="P59">
        <v>1</v>
      </c>
      <c r="Q59">
        <v>1</v>
      </c>
    </row>
    <row r="60" spans="1:17" x14ac:dyDescent="0.25">
      <c r="A60">
        <v>0.28999999999999998</v>
      </c>
      <c r="B60">
        <v>6300000</v>
      </c>
      <c r="C60">
        <v>3.9253532486180708E-2</v>
      </c>
      <c r="D60">
        <v>0.96074646751381954</v>
      </c>
      <c r="I60" s="2"/>
      <c r="J60" s="3"/>
      <c r="K60" s="2"/>
      <c r="L60" s="2"/>
      <c r="M60" s="2"/>
      <c r="N60" s="2"/>
      <c r="O60">
        <v>1</v>
      </c>
      <c r="P60">
        <v>1</v>
      </c>
      <c r="Q60">
        <v>1</v>
      </c>
    </row>
    <row r="61" spans="1:17" x14ac:dyDescent="0.25">
      <c r="A61">
        <v>0.29499999999999998</v>
      </c>
      <c r="B61">
        <v>6400000</v>
      </c>
      <c r="C61">
        <v>3.9253532486180708E-2</v>
      </c>
      <c r="D61">
        <v>0.96074646751381954</v>
      </c>
      <c r="I61" s="2"/>
      <c r="J61" s="3"/>
      <c r="K61" s="2"/>
      <c r="L61" s="2"/>
      <c r="M61" s="2"/>
      <c r="N61" s="2"/>
      <c r="O61">
        <v>1</v>
      </c>
      <c r="P61">
        <v>1</v>
      </c>
      <c r="Q61">
        <v>1</v>
      </c>
    </row>
    <row r="62" spans="1:17" x14ac:dyDescent="0.25">
      <c r="A62">
        <v>0.3</v>
      </c>
      <c r="B62">
        <v>6500000</v>
      </c>
      <c r="C62">
        <v>3.9253532486180708E-2</v>
      </c>
      <c r="D62">
        <v>0.96074646751381954</v>
      </c>
      <c r="I62" s="2"/>
      <c r="J62" s="3"/>
      <c r="K62" s="2"/>
      <c r="L62" s="2"/>
      <c r="M62" s="2"/>
      <c r="N62" s="2"/>
      <c r="O62">
        <v>1</v>
      </c>
      <c r="P62">
        <v>1</v>
      </c>
      <c r="Q62">
        <v>1</v>
      </c>
    </row>
    <row r="63" spans="1:17" x14ac:dyDescent="0.25">
      <c r="A63">
        <v>0.30499999999999999</v>
      </c>
      <c r="B63">
        <v>6600000</v>
      </c>
      <c r="C63">
        <v>3.9253532486180701E-2</v>
      </c>
      <c r="D63">
        <v>0.96074646751381954</v>
      </c>
      <c r="I63" s="2"/>
      <c r="J63" s="3"/>
      <c r="K63" s="2"/>
      <c r="L63" s="2"/>
      <c r="M63" s="2"/>
      <c r="N63" s="2"/>
      <c r="O63">
        <v>1</v>
      </c>
      <c r="P63">
        <v>1</v>
      </c>
      <c r="Q63">
        <v>1</v>
      </c>
    </row>
    <row r="64" spans="1:17" x14ac:dyDescent="0.25">
      <c r="A64">
        <v>0.31</v>
      </c>
      <c r="B64">
        <v>6700000</v>
      </c>
      <c r="C64">
        <v>3.9253532486180701E-2</v>
      </c>
      <c r="D64">
        <v>0.96074646751381954</v>
      </c>
      <c r="I64" s="2"/>
      <c r="J64" s="3"/>
      <c r="K64" s="2"/>
      <c r="L64" s="2"/>
      <c r="M64" s="2"/>
      <c r="N64" s="2"/>
      <c r="O64">
        <v>1</v>
      </c>
      <c r="P64">
        <v>1</v>
      </c>
      <c r="Q64">
        <v>1</v>
      </c>
    </row>
    <row r="65" spans="1:17" x14ac:dyDescent="0.25">
      <c r="A65">
        <v>0.315</v>
      </c>
      <c r="B65">
        <v>6800000</v>
      </c>
      <c r="C65">
        <v>3.9253532486180701E-2</v>
      </c>
      <c r="D65">
        <v>0.96074646751381954</v>
      </c>
      <c r="L65" s="2"/>
      <c r="M65" s="2"/>
      <c r="N65" s="2"/>
      <c r="O65">
        <v>1</v>
      </c>
      <c r="P65">
        <v>1</v>
      </c>
      <c r="Q65">
        <v>1</v>
      </c>
    </row>
    <row r="66" spans="1:17" x14ac:dyDescent="0.25">
      <c r="L66" s="2"/>
      <c r="M66" s="2"/>
      <c r="N66" s="2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"/>
  <sheetViews>
    <sheetView tabSelected="1" topLeftCell="B1" zoomScale="85" zoomScaleNormal="85" workbookViewId="0">
      <selection activeCell="N38" sqref="N38"/>
    </sheetView>
  </sheetViews>
  <sheetFormatPr baseColWidth="10" defaultRowHeight="15" x14ac:dyDescent="0.25"/>
  <cols>
    <col min="3" max="3" width="47" customWidth="1"/>
    <col min="4" max="4" width="11.5703125" bestFit="1" customWidth="1"/>
    <col min="5" max="5" width="75" customWidth="1"/>
    <col min="7" max="7" width="12.28515625" bestFit="1" customWidth="1"/>
    <col min="8" max="8" width="19.7109375" customWidth="1"/>
    <col min="9" max="9" width="31.28515625" bestFit="1" customWidth="1"/>
    <col min="10" max="10" width="12" bestFit="1" customWidth="1"/>
    <col min="14" max="14" width="12.28515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1.6E-2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7" x14ac:dyDescent="0.25">
      <c r="A2">
        <v>0</v>
      </c>
      <c r="B2">
        <v>0</v>
      </c>
      <c r="C2">
        <f t="array" ref="C2:D65">_xll.Diffusion_MS_xloil(B2:B65,H1,I3:I4,J3:J4,K3:K4,M3:M4,N3:N4,FALSE,P2:Q65,TRUE,I8:I9)</f>
        <v>0.94999999999999984</v>
      </c>
      <c r="D2">
        <v>4.999999999999992E-2</v>
      </c>
      <c r="G2" s="1"/>
      <c r="I2" s="1"/>
      <c r="K2" s="2"/>
      <c r="O2">
        <v>1</v>
      </c>
      <c r="P2">
        <v>1</v>
      </c>
      <c r="Q2">
        <v>1</v>
      </c>
    </row>
    <row r="3" spans="1:17" x14ac:dyDescent="0.25">
      <c r="A3">
        <v>1E-3</v>
      </c>
      <c r="B3">
        <v>2790</v>
      </c>
      <c r="C3">
        <v>0.94527517498254698</v>
      </c>
      <c r="D3">
        <v>5.4724825017453162E-2</v>
      </c>
      <c r="F3" t="s">
        <v>23</v>
      </c>
      <c r="H3" t="s">
        <v>24</v>
      </c>
      <c r="I3" s="1">
        <f>3.02076103218184E-16*J8</f>
        <v>1.8537936872707977E-10</v>
      </c>
      <c r="J3">
        <f>J18</f>
        <v>0.95000000000000007</v>
      </c>
      <c r="K3">
        <v>9.724013412432439E-2</v>
      </c>
      <c r="M3">
        <v>18.015280000000001</v>
      </c>
      <c r="N3" t="b">
        <v>1</v>
      </c>
      <c r="O3">
        <v>1</v>
      </c>
      <c r="P3">
        <v>1</v>
      </c>
      <c r="Q3">
        <v>1</v>
      </c>
    </row>
    <row r="4" spans="1:17" x14ac:dyDescent="0.25">
      <c r="A4">
        <v>0.01</v>
      </c>
      <c r="B4">
        <v>4410</v>
      </c>
      <c r="C4">
        <v>0.94146994355650737</v>
      </c>
      <c r="D4">
        <v>5.8530056443492427E-2</v>
      </c>
      <c r="F4" t="s">
        <v>13</v>
      </c>
      <c r="I4" s="1"/>
      <c r="J4">
        <f>1-J3</f>
        <v>4.9999999999999933E-2</v>
      </c>
      <c r="K4">
        <f>1-K3</f>
        <v>0.90275986587567558</v>
      </c>
      <c r="M4">
        <v>65000</v>
      </c>
      <c r="N4" t="b">
        <v>0</v>
      </c>
      <c r="O4">
        <v>1</v>
      </c>
      <c r="P4">
        <v>1</v>
      </c>
      <c r="Q4">
        <v>1</v>
      </c>
    </row>
    <row r="5" spans="1:17" x14ac:dyDescent="0.25">
      <c r="A5">
        <v>1.4999999999999999E-2</v>
      </c>
      <c r="B5">
        <v>6570</v>
      </c>
      <c r="C5">
        <v>0.9359055442384665</v>
      </c>
      <c r="D5">
        <v>6.4094455761533359E-2</v>
      </c>
      <c r="O5">
        <v>1</v>
      </c>
      <c r="P5">
        <v>1</v>
      </c>
      <c r="Q5">
        <v>1</v>
      </c>
    </row>
    <row r="6" spans="1:17" x14ac:dyDescent="0.25">
      <c r="A6">
        <v>0.02</v>
      </c>
      <c r="B6">
        <v>9660</v>
      </c>
      <c r="C6">
        <v>0.92729575054427216</v>
      </c>
      <c r="D6">
        <v>7.2704249455727718E-2</v>
      </c>
      <c r="F6" s="2"/>
      <c r="G6" s="2"/>
      <c r="H6" s="2"/>
      <c r="I6" s="2"/>
      <c r="J6" s="3"/>
      <c r="K6" s="2"/>
      <c r="L6" s="2"/>
      <c r="M6" s="2"/>
      <c r="O6">
        <v>1</v>
      </c>
      <c r="P6">
        <v>1</v>
      </c>
      <c r="Q6">
        <v>1</v>
      </c>
    </row>
    <row r="7" spans="1:17" x14ac:dyDescent="0.25">
      <c r="A7">
        <v>2.5000000000000001E-2</v>
      </c>
      <c r="B7">
        <v>11910</v>
      </c>
      <c r="C7">
        <v>0.92063966664103147</v>
      </c>
      <c r="D7">
        <v>7.9360333358968513E-2</v>
      </c>
      <c r="F7" s="2"/>
      <c r="G7" s="2"/>
      <c r="H7" s="2"/>
      <c r="I7" s="2"/>
      <c r="J7" s="4"/>
      <c r="K7" s="4"/>
      <c r="L7" s="2"/>
      <c r="M7" s="2"/>
      <c r="O7">
        <v>1</v>
      </c>
      <c r="P7">
        <v>1</v>
      </c>
      <c r="Q7">
        <v>1</v>
      </c>
    </row>
    <row r="8" spans="1:17" x14ac:dyDescent="0.25">
      <c r="A8">
        <v>0.03</v>
      </c>
      <c r="B8">
        <v>15630</v>
      </c>
      <c r="C8">
        <v>0.90900878951268604</v>
      </c>
      <c r="D8">
        <v>9.0991210487314012E-2</v>
      </c>
      <c r="F8" s="2"/>
      <c r="G8" s="2"/>
      <c r="H8" s="3" t="s">
        <v>14</v>
      </c>
      <c r="I8" s="2">
        <v>32331.932931615895</v>
      </c>
      <c r="J8" s="5">
        <v>613684.32243441546</v>
      </c>
      <c r="K8" s="4"/>
      <c r="L8" s="2"/>
      <c r="M8" s="2"/>
      <c r="O8">
        <v>1</v>
      </c>
      <c r="P8">
        <v>1</v>
      </c>
      <c r="Q8">
        <v>1</v>
      </c>
    </row>
    <row r="9" spans="1:17" x14ac:dyDescent="0.25">
      <c r="A9">
        <v>3.5000000000000003E-2</v>
      </c>
      <c r="B9">
        <v>17820</v>
      </c>
      <c r="C9">
        <v>0.90182403284446133</v>
      </c>
      <c r="D9">
        <v>9.8175967155538738E-2</v>
      </c>
      <c r="F9" s="2"/>
      <c r="G9" s="2"/>
      <c r="H9" s="3"/>
      <c r="I9" s="2"/>
      <c r="J9" s="6"/>
      <c r="K9" s="4"/>
      <c r="L9" s="2"/>
      <c r="M9" s="2"/>
      <c r="O9">
        <v>1</v>
      </c>
      <c r="P9">
        <v>1</v>
      </c>
      <c r="Q9">
        <v>1</v>
      </c>
    </row>
    <row r="10" spans="1:17" x14ac:dyDescent="0.25">
      <c r="A10">
        <v>0.04</v>
      </c>
      <c r="B10">
        <v>22620</v>
      </c>
      <c r="C10">
        <v>0.88527492946825181</v>
      </c>
      <c r="D10">
        <v>0.11472507053174827</v>
      </c>
      <c r="F10" s="2"/>
      <c r="G10" s="7"/>
      <c r="H10" s="7"/>
      <c r="I10" s="2"/>
      <c r="J10" s="6"/>
      <c r="K10" s="4"/>
      <c r="L10" s="2"/>
      <c r="M10" s="2"/>
      <c r="O10">
        <v>1</v>
      </c>
      <c r="P10">
        <v>1</v>
      </c>
      <c r="Q10">
        <v>1</v>
      </c>
    </row>
    <row r="11" spans="1:17" s="2" customFormat="1" x14ac:dyDescent="0.25">
      <c r="A11" s="2">
        <v>4.4999999999999998E-2</v>
      </c>
      <c r="B11" s="2">
        <v>27960</v>
      </c>
      <c r="C11" s="2">
        <v>0.86570142831210262</v>
      </c>
      <c r="D11" s="2">
        <v>0.13429857168789724</v>
      </c>
      <c r="G11" s="7"/>
      <c r="H11" s="7"/>
      <c r="I11" s="9"/>
      <c r="J11" s="6"/>
      <c r="K11" s="4"/>
      <c r="O11" s="2">
        <v>1</v>
      </c>
      <c r="P11" s="2">
        <v>1</v>
      </c>
      <c r="Q11" s="2">
        <v>1</v>
      </c>
    </row>
    <row r="12" spans="1:17" x14ac:dyDescent="0.25">
      <c r="A12">
        <v>0.05</v>
      </c>
      <c r="B12">
        <v>32280</v>
      </c>
      <c r="C12">
        <v>0.84909513523189084</v>
      </c>
      <c r="D12">
        <v>0.15090486476810916</v>
      </c>
      <c r="F12" s="2"/>
      <c r="G12" s="7"/>
      <c r="H12" s="2"/>
      <c r="I12" s="2"/>
      <c r="J12" s="2"/>
      <c r="K12" s="2"/>
      <c r="L12" s="2"/>
      <c r="M12" s="2"/>
      <c r="O12">
        <v>1</v>
      </c>
      <c r="P12">
        <v>1</v>
      </c>
      <c r="Q12">
        <v>1</v>
      </c>
    </row>
    <row r="13" spans="1:17" x14ac:dyDescent="0.25">
      <c r="A13">
        <v>5.5E-2</v>
      </c>
      <c r="B13">
        <v>36720</v>
      </c>
      <c r="C13">
        <v>0.83142763413470078</v>
      </c>
      <c r="D13">
        <v>0.16857236586529917</v>
      </c>
      <c r="F13" s="3"/>
      <c r="G13" s="7"/>
      <c r="H13" s="2"/>
      <c r="I13" s="2"/>
      <c r="J13" s="2"/>
      <c r="K13" s="2"/>
      <c r="L13" s="2"/>
      <c r="M13" s="2"/>
      <c r="O13">
        <v>1</v>
      </c>
      <c r="P13">
        <v>1</v>
      </c>
      <c r="Q13">
        <v>1</v>
      </c>
    </row>
    <row r="14" spans="1:17" x14ac:dyDescent="0.25">
      <c r="A14">
        <v>0.06</v>
      </c>
      <c r="B14">
        <v>41040</v>
      </c>
      <c r="C14">
        <v>0.81376359396745279</v>
      </c>
      <c r="D14">
        <v>0.18623640603254693</v>
      </c>
      <c r="F14" s="2"/>
      <c r="G14" s="2"/>
      <c r="H14" s="2"/>
      <c r="I14" s="2"/>
      <c r="J14" s="2"/>
      <c r="K14" s="2"/>
      <c r="L14" s="2"/>
      <c r="M14" s="2"/>
      <c r="O14">
        <v>1</v>
      </c>
      <c r="P14">
        <v>1</v>
      </c>
      <c r="Q14">
        <v>1</v>
      </c>
    </row>
    <row r="15" spans="1:17" x14ac:dyDescent="0.25">
      <c r="A15">
        <v>6.5000000000000002E-2</v>
      </c>
      <c r="B15">
        <v>97920</v>
      </c>
      <c r="C15">
        <v>0.16791880906407122</v>
      </c>
      <c r="D15">
        <v>0.8320811909359288</v>
      </c>
      <c r="F15" s="2"/>
      <c r="G15" s="8"/>
      <c r="H15" s="2"/>
      <c r="I15" s="2"/>
      <c r="J15" s="2"/>
      <c r="K15" s="2"/>
      <c r="L15" s="2"/>
      <c r="M15" s="2"/>
      <c r="O15">
        <v>1</v>
      </c>
      <c r="P15">
        <v>1</v>
      </c>
      <c r="Q15">
        <v>1</v>
      </c>
    </row>
    <row r="16" spans="1:17" x14ac:dyDescent="0.25">
      <c r="A16">
        <v>7.0000000000000007E-2</v>
      </c>
      <c r="B16">
        <v>1900000</v>
      </c>
      <c r="C16">
        <v>9.7240123445796162E-2</v>
      </c>
      <c r="D16">
        <v>0.9027598765542042</v>
      </c>
      <c r="F16" s="2"/>
      <c r="G16" s="2"/>
      <c r="O16">
        <v>1</v>
      </c>
      <c r="P16">
        <v>1</v>
      </c>
      <c r="Q16">
        <v>1</v>
      </c>
    </row>
    <row r="17" spans="1:17" x14ac:dyDescent="0.25">
      <c r="A17">
        <v>7.4999999999999997E-2</v>
      </c>
      <c r="B17">
        <v>2000000</v>
      </c>
      <c r="C17">
        <v>9.7240123445796092E-2</v>
      </c>
      <c r="D17">
        <v>0.9027598765542042</v>
      </c>
      <c r="F17" s="2"/>
      <c r="G17" s="2"/>
      <c r="O17">
        <v>1</v>
      </c>
      <c r="P17">
        <v>1</v>
      </c>
      <c r="Q17">
        <v>1</v>
      </c>
    </row>
    <row r="18" spans="1:17" x14ac:dyDescent="0.25">
      <c r="A18">
        <v>0.08</v>
      </c>
      <c r="B18">
        <v>2100000</v>
      </c>
      <c r="C18">
        <v>9.7240123445796023E-2</v>
      </c>
      <c r="D18">
        <v>0.9027598765542042</v>
      </c>
      <c r="F18" s="2"/>
      <c r="G18" s="2"/>
      <c r="H18" s="10">
        <v>0</v>
      </c>
      <c r="I18">
        <f>H18*60</f>
        <v>0</v>
      </c>
      <c r="J18">
        <v>0.95000000000000007</v>
      </c>
      <c r="L18">
        <f>SUM(K19:K33)</f>
        <v>43.986286004275087</v>
      </c>
      <c r="O18">
        <v>1</v>
      </c>
      <c r="P18">
        <v>1</v>
      </c>
      <c r="Q18">
        <v>1</v>
      </c>
    </row>
    <row r="19" spans="1:17" x14ac:dyDescent="0.25">
      <c r="A19">
        <v>8.5000000000000006E-2</v>
      </c>
      <c r="B19">
        <v>2200000</v>
      </c>
      <c r="C19">
        <v>9.7240123445796023E-2</v>
      </c>
      <c r="D19">
        <v>0.9027598765542042</v>
      </c>
      <c r="F19" s="2"/>
      <c r="G19" s="2"/>
      <c r="H19" s="10">
        <v>46.5</v>
      </c>
      <c r="I19">
        <f t="shared" ref="I19:I33" si="0">H19*60</f>
        <v>2790</v>
      </c>
      <c r="J19">
        <v>0.94981791070455657</v>
      </c>
      <c r="K19">
        <f>(J19-C3)^2*1000</f>
        <v>2.0636447840021929E-2</v>
      </c>
      <c r="O19">
        <v>1</v>
      </c>
      <c r="P19">
        <v>1</v>
      </c>
      <c r="Q19">
        <v>1</v>
      </c>
    </row>
    <row r="20" spans="1:17" x14ac:dyDescent="0.25">
      <c r="A20">
        <v>0.09</v>
      </c>
      <c r="B20">
        <v>2300000</v>
      </c>
      <c r="C20">
        <v>9.7240123445796023E-2</v>
      </c>
      <c r="D20">
        <v>0.90275987655420431</v>
      </c>
      <c r="F20" s="2"/>
      <c r="G20" s="2"/>
      <c r="H20" s="10">
        <v>73.5</v>
      </c>
      <c r="I20">
        <f t="shared" si="0"/>
        <v>4410</v>
      </c>
      <c r="J20">
        <v>0.94952408422267098</v>
      </c>
      <c r="K20">
        <f t="shared" ref="K20:K33" si="1">(J20-C4)^2*1000</f>
        <v>6.4869181870350429E-2</v>
      </c>
      <c r="O20">
        <v>1</v>
      </c>
      <c r="P20">
        <v>1</v>
      </c>
      <c r="Q20">
        <v>1</v>
      </c>
    </row>
    <row r="21" spans="1:17" x14ac:dyDescent="0.25">
      <c r="A21">
        <v>9.5000000000000001E-2</v>
      </c>
      <c r="B21">
        <v>2400000</v>
      </c>
      <c r="C21">
        <v>9.7240123445796023E-2</v>
      </c>
      <c r="D21">
        <v>0.90275987655420431</v>
      </c>
      <c r="F21" s="2"/>
      <c r="G21" s="2"/>
      <c r="H21" s="10">
        <v>109.5</v>
      </c>
      <c r="I21">
        <f t="shared" si="0"/>
        <v>6570</v>
      </c>
      <c r="J21">
        <v>0.9489803355636216</v>
      </c>
      <c r="K21">
        <f t="shared" si="1"/>
        <v>0.17095016819635103</v>
      </c>
      <c r="O21">
        <v>1</v>
      </c>
      <c r="P21">
        <v>1</v>
      </c>
      <c r="Q21">
        <v>1</v>
      </c>
    </row>
    <row r="22" spans="1:17" x14ac:dyDescent="0.25">
      <c r="A22">
        <v>0.1</v>
      </c>
      <c r="B22">
        <v>2500000</v>
      </c>
      <c r="C22">
        <v>9.7240123445796023E-2</v>
      </c>
      <c r="D22">
        <v>0.90275987655420431</v>
      </c>
      <c r="F22" s="2"/>
      <c r="G22" s="2"/>
      <c r="H22" s="10">
        <v>161</v>
      </c>
      <c r="I22">
        <f t="shared" si="0"/>
        <v>9660</v>
      </c>
      <c r="J22">
        <v>0.94791589160552991</v>
      </c>
      <c r="K22">
        <f t="shared" si="1"/>
        <v>0.42519021738616819</v>
      </c>
      <c r="O22">
        <v>1</v>
      </c>
      <c r="P22">
        <v>1</v>
      </c>
      <c r="Q22">
        <v>1</v>
      </c>
    </row>
    <row r="23" spans="1:17" x14ac:dyDescent="0.25">
      <c r="A23">
        <v>0.105</v>
      </c>
      <c r="B23">
        <v>2600000</v>
      </c>
      <c r="C23">
        <v>9.7240123445796023E-2</v>
      </c>
      <c r="D23">
        <v>0.90275987655420431</v>
      </c>
      <c r="F23" s="2"/>
      <c r="G23" s="2"/>
      <c r="H23" s="10">
        <v>198.5</v>
      </c>
      <c r="I23">
        <f t="shared" si="0"/>
        <v>11910</v>
      </c>
      <c r="J23">
        <v>0.94813047408746687</v>
      </c>
      <c r="K23">
        <f t="shared" si="1"/>
        <v>0.75574449405698774</v>
      </c>
      <c r="O23">
        <v>1</v>
      </c>
      <c r="P23">
        <v>1</v>
      </c>
      <c r="Q23">
        <v>1</v>
      </c>
    </row>
    <row r="24" spans="1:17" x14ac:dyDescent="0.25">
      <c r="A24">
        <v>0.11</v>
      </c>
      <c r="B24">
        <v>2700000</v>
      </c>
      <c r="C24">
        <v>9.7240123445796023E-2</v>
      </c>
      <c r="D24">
        <v>0.90275987655420431</v>
      </c>
      <c r="F24" s="2"/>
      <c r="G24" s="2"/>
      <c r="H24" s="10">
        <v>260.5</v>
      </c>
      <c r="I24">
        <f t="shared" si="0"/>
        <v>15630</v>
      </c>
      <c r="J24">
        <v>0.94697210732845483</v>
      </c>
      <c r="K24">
        <f t="shared" si="1"/>
        <v>1.4412134995810675</v>
      </c>
      <c r="O24">
        <v>1</v>
      </c>
      <c r="P24">
        <v>1</v>
      </c>
      <c r="Q24">
        <v>1</v>
      </c>
    </row>
    <row r="25" spans="1:17" x14ac:dyDescent="0.25">
      <c r="A25">
        <v>0.115</v>
      </c>
      <c r="B25">
        <v>2800000</v>
      </c>
      <c r="C25">
        <v>9.7240123445795995E-2</v>
      </c>
      <c r="D25">
        <v>0.90275987655420431</v>
      </c>
      <c r="F25" s="2"/>
      <c r="G25" s="2"/>
      <c r="H25" s="10">
        <v>297</v>
      </c>
      <c r="I25">
        <f t="shared" si="0"/>
        <v>17820</v>
      </c>
      <c r="J25">
        <v>0.94674376141205119</v>
      </c>
      <c r="K25">
        <f t="shared" si="1"/>
        <v>2.0177820145859484</v>
      </c>
      <c r="O25">
        <v>1</v>
      </c>
      <c r="P25">
        <v>1</v>
      </c>
      <c r="Q25">
        <v>1</v>
      </c>
    </row>
    <row r="26" spans="1:17" x14ac:dyDescent="0.25">
      <c r="A26">
        <v>0.12</v>
      </c>
      <c r="B26">
        <v>2900000</v>
      </c>
      <c r="C26">
        <v>9.7240123445795995E-2</v>
      </c>
      <c r="D26">
        <v>0.90275987655420431</v>
      </c>
      <c r="F26" s="2"/>
      <c r="G26" s="2"/>
      <c r="H26" s="10">
        <v>377</v>
      </c>
      <c r="I26">
        <f t="shared" si="0"/>
        <v>22620</v>
      </c>
      <c r="J26">
        <v>0.9461430747688</v>
      </c>
      <c r="K26">
        <f t="shared" si="1"/>
        <v>3.7049311123286457</v>
      </c>
      <c r="O26">
        <v>1</v>
      </c>
      <c r="P26">
        <v>1</v>
      </c>
      <c r="Q26">
        <v>1</v>
      </c>
    </row>
    <row r="27" spans="1:17" x14ac:dyDescent="0.25">
      <c r="A27">
        <v>0.125</v>
      </c>
      <c r="B27">
        <v>3000000</v>
      </c>
      <c r="C27">
        <v>9.7240123445795995E-2</v>
      </c>
      <c r="D27">
        <v>0.90275987655420431</v>
      </c>
      <c r="F27" s="2"/>
      <c r="G27" s="2"/>
      <c r="H27" s="10">
        <v>466</v>
      </c>
      <c r="I27">
        <f t="shared" si="0"/>
        <v>27960</v>
      </c>
      <c r="J27">
        <v>0.94404476418864913</v>
      </c>
      <c r="K27">
        <f t="shared" si="1"/>
        <v>6.1376782762653797</v>
      </c>
      <c r="O27">
        <v>1</v>
      </c>
      <c r="P27">
        <v>1</v>
      </c>
      <c r="Q27">
        <v>1</v>
      </c>
    </row>
    <row r="28" spans="1:17" x14ac:dyDescent="0.25">
      <c r="A28">
        <v>0.13</v>
      </c>
      <c r="B28">
        <v>3100000</v>
      </c>
      <c r="C28">
        <v>9.7240123445795995E-2</v>
      </c>
      <c r="D28">
        <v>0.90275987655420431</v>
      </c>
      <c r="F28" s="2"/>
      <c r="G28" s="2"/>
      <c r="H28" s="10">
        <v>538</v>
      </c>
      <c r="I28">
        <f t="shared" si="0"/>
        <v>32280</v>
      </c>
      <c r="J28">
        <v>0.93323286469163136</v>
      </c>
      <c r="K28">
        <f t="shared" si="1"/>
        <v>7.0791575186404874</v>
      </c>
      <c r="O28">
        <v>1</v>
      </c>
      <c r="P28">
        <v>1</v>
      </c>
      <c r="Q28">
        <v>1</v>
      </c>
    </row>
    <row r="29" spans="1:17" x14ac:dyDescent="0.25">
      <c r="A29">
        <v>0.13500000000000001</v>
      </c>
      <c r="B29">
        <v>3200000</v>
      </c>
      <c r="C29">
        <v>9.7240123445795995E-2</v>
      </c>
      <c r="D29">
        <v>0.90275987655420431</v>
      </c>
      <c r="F29" s="2"/>
      <c r="G29" s="2"/>
      <c r="H29" s="10">
        <v>612</v>
      </c>
      <c r="I29">
        <f t="shared" si="0"/>
        <v>36720</v>
      </c>
      <c r="J29">
        <v>0.92318328468274702</v>
      </c>
      <c r="K29">
        <f t="shared" si="1"/>
        <v>8.4190994074951799</v>
      </c>
      <c r="O29">
        <v>1</v>
      </c>
      <c r="P29">
        <v>1</v>
      </c>
      <c r="Q29">
        <v>1</v>
      </c>
    </row>
    <row r="30" spans="1:17" x14ac:dyDescent="0.25">
      <c r="A30">
        <v>0.14000000000000001</v>
      </c>
      <c r="B30">
        <v>3300000</v>
      </c>
      <c r="C30">
        <v>9.7240123445795995E-2</v>
      </c>
      <c r="D30">
        <v>0.90275987655420431</v>
      </c>
      <c r="F30" s="2"/>
      <c r="G30" s="2"/>
      <c r="H30" s="10">
        <v>684</v>
      </c>
      <c r="I30">
        <f t="shared" si="0"/>
        <v>41040</v>
      </c>
      <c r="J30">
        <v>0.90732404808557954</v>
      </c>
      <c r="K30">
        <f t="shared" si="1"/>
        <v>8.7535585747900999</v>
      </c>
      <c r="O30">
        <v>1</v>
      </c>
      <c r="P30">
        <v>1</v>
      </c>
      <c r="Q30">
        <v>1</v>
      </c>
    </row>
    <row r="31" spans="1:17" x14ac:dyDescent="0.25">
      <c r="A31">
        <v>0.14499999999999999</v>
      </c>
      <c r="B31">
        <v>3400000</v>
      </c>
      <c r="C31">
        <v>9.7240123445795995E-2</v>
      </c>
      <c r="D31">
        <v>0.90275987655420431</v>
      </c>
      <c r="F31" s="2"/>
      <c r="G31" s="2"/>
      <c r="H31" s="10">
        <v>1632</v>
      </c>
      <c r="I31">
        <f t="shared" si="0"/>
        <v>97920</v>
      </c>
      <c r="J31">
        <v>9.724013412432439E-2</v>
      </c>
      <c r="K31">
        <f t="shared" si="1"/>
        <v>4.9954750912383972</v>
      </c>
      <c r="O31">
        <v>1</v>
      </c>
      <c r="P31">
        <v>1</v>
      </c>
      <c r="Q31">
        <v>1</v>
      </c>
    </row>
    <row r="32" spans="1:17" x14ac:dyDescent="0.25">
      <c r="A32">
        <v>0.15</v>
      </c>
      <c r="B32">
        <v>3500000</v>
      </c>
      <c r="C32">
        <v>9.7240123445795995E-2</v>
      </c>
      <c r="D32">
        <v>0.90275987655420431</v>
      </c>
      <c r="F32" s="2"/>
      <c r="G32" s="2"/>
      <c r="H32" s="10"/>
      <c r="O32">
        <v>1</v>
      </c>
      <c r="P32">
        <v>1</v>
      </c>
      <c r="Q32">
        <v>1</v>
      </c>
    </row>
    <row r="33" spans="1:17" x14ac:dyDescent="0.25">
      <c r="A33">
        <v>0.155</v>
      </c>
      <c r="B33">
        <v>3600000</v>
      </c>
      <c r="C33">
        <v>9.7240123445795995E-2</v>
      </c>
      <c r="D33">
        <v>0.90275987655420431</v>
      </c>
      <c r="F33" s="2"/>
      <c r="G33" s="2"/>
      <c r="H33" s="10"/>
      <c r="O33">
        <v>1</v>
      </c>
      <c r="P33">
        <v>1</v>
      </c>
      <c r="Q33">
        <v>1</v>
      </c>
    </row>
    <row r="34" spans="1:17" x14ac:dyDescent="0.25">
      <c r="A34">
        <v>0.16</v>
      </c>
      <c r="B34">
        <v>3700000</v>
      </c>
      <c r="C34">
        <v>9.7240123445795995E-2</v>
      </c>
      <c r="D34">
        <v>0.90275987655420431</v>
      </c>
      <c r="F34" s="2"/>
      <c r="G34" s="2"/>
      <c r="O34">
        <v>1</v>
      </c>
      <c r="P34">
        <v>1</v>
      </c>
      <c r="Q34">
        <v>1</v>
      </c>
    </row>
    <row r="35" spans="1:17" x14ac:dyDescent="0.25">
      <c r="A35">
        <v>0.16500000000000001</v>
      </c>
      <c r="B35">
        <v>3800000</v>
      </c>
      <c r="C35">
        <v>9.7240123445795995E-2</v>
      </c>
      <c r="D35">
        <v>0.90275987655420431</v>
      </c>
      <c r="F35" s="2"/>
      <c r="G35" s="2"/>
      <c r="O35">
        <v>1</v>
      </c>
      <c r="P35">
        <v>1</v>
      </c>
      <c r="Q35">
        <v>1</v>
      </c>
    </row>
    <row r="36" spans="1:17" x14ac:dyDescent="0.25">
      <c r="A36">
        <v>0.17</v>
      </c>
      <c r="B36">
        <v>3900000</v>
      </c>
      <c r="C36">
        <v>9.7240123445795995E-2</v>
      </c>
      <c r="D36">
        <v>0.90275987655420431</v>
      </c>
      <c r="O36">
        <v>1</v>
      </c>
      <c r="P36">
        <v>1</v>
      </c>
      <c r="Q36">
        <v>1</v>
      </c>
    </row>
    <row r="37" spans="1:17" x14ac:dyDescent="0.25">
      <c r="A37">
        <v>0.17499999999999999</v>
      </c>
      <c r="B37">
        <v>4000000</v>
      </c>
      <c r="C37">
        <v>9.7240123445795995E-2</v>
      </c>
      <c r="D37">
        <v>0.90275987655420431</v>
      </c>
      <c r="O37">
        <v>1</v>
      </c>
      <c r="P37">
        <v>1</v>
      </c>
      <c r="Q37">
        <v>1</v>
      </c>
    </row>
    <row r="38" spans="1:17" x14ac:dyDescent="0.25">
      <c r="A38">
        <v>0.18</v>
      </c>
      <c r="B38">
        <v>4100000</v>
      </c>
      <c r="C38">
        <v>9.7240123445795995E-2</v>
      </c>
      <c r="D38">
        <v>0.90275987655420431</v>
      </c>
      <c r="I38" t="s">
        <v>15</v>
      </c>
      <c r="O38">
        <v>1</v>
      </c>
      <c r="P38">
        <v>1</v>
      </c>
      <c r="Q38">
        <v>1</v>
      </c>
    </row>
    <row r="39" spans="1:17" x14ac:dyDescent="0.25">
      <c r="A39">
        <v>0.185</v>
      </c>
      <c r="B39">
        <v>4200000</v>
      </c>
      <c r="C39">
        <v>9.7240123445795995E-2</v>
      </c>
      <c r="D39">
        <v>0.90275987655420431</v>
      </c>
      <c r="I39">
        <f>2*10^-2</f>
        <v>0.02</v>
      </c>
      <c r="J39" t="s">
        <v>16</v>
      </c>
      <c r="O39">
        <v>1</v>
      </c>
      <c r="P39">
        <v>1</v>
      </c>
      <c r="Q39">
        <v>1</v>
      </c>
    </row>
    <row r="40" spans="1:17" x14ac:dyDescent="0.25">
      <c r="A40">
        <v>0.19</v>
      </c>
      <c r="B40">
        <v>4300000</v>
      </c>
      <c r="C40">
        <v>9.7240123445795995E-2</v>
      </c>
      <c r="D40">
        <v>0.90275987655420431</v>
      </c>
      <c r="I40" t="s">
        <v>17</v>
      </c>
      <c r="O40">
        <v>1</v>
      </c>
      <c r="P40">
        <v>1</v>
      </c>
      <c r="Q40">
        <v>1</v>
      </c>
    </row>
    <row r="41" spans="1:17" x14ac:dyDescent="0.25">
      <c r="A41">
        <v>0.19500000000000001</v>
      </c>
      <c r="B41">
        <v>4400000</v>
      </c>
      <c r="C41">
        <v>9.7240123445795995E-2</v>
      </c>
      <c r="D41">
        <v>0.90275987655420431</v>
      </c>
      <c r="I41">
        <f>(I39/2)^2*PI()</f>
        <v>3.1415926535897931E-4</v>
      </c>
      <c r="J41" t="s">
        <v>18</v>
      </c>
      <c r="O41">
        <v>1</v>
      </c>
      <c r="P41">
        <v>1</v>
      </c>
      <c r="Q41">
        <v>1</v>
      </c>
    </row>
    <row r="42" spans="1:17" x14ac:dyDescent="0.25">
      <c r="A42">
        <v>0.2</v>
      </c>
      <c r="B42">
        <v>4500000</v>
      </c>
      <c r="C42">
        <v>9.7240123445795995E-2</v>
      </c>
      <c r="D42">
        <v>0.90275987655420431</v>
      </c>
      <c r="O42">
        <v>1</v>
      </c>
      <c r="P42">
        <v>1</v>
      </c>
      <c r="Q42">
        <v>1</v>
      </c>
    </row>
    <row r="43" spans="1:17" x14ac:dyDescent="0.25">
      <c r="A43">
        <v>0.20499999999999999</v>
      </c>
      <c r="B43">
        <v>4600000</v>
      </c>
      <c r="C43">
        <v>9.7240123445795995E-2</v>
      </c>
      <c r="D43">
        <v>0.90275987655420431</v>
      </c>
      <c r="I43" t="s">
        <v>19</v>
      </c>
      <c r="O43">
        <v>1</v>
      </c>
      <c r="P43">
        <v>1</v>
      </c>
      <c r="Q43">
        <v>1</v>
      </c>
    </row>
    <row r="44" spans="1:17" x14ac:dyDescent="0.25">
      <c r="A44">
        <v>0.21</v>
      </c>
      <c r="B44">
        <v>4700000</v>
      </c>
      <c r="C44">
        <v>9.7240123445795995E-2</v>
      </c>
      <c r="D44">
        <v>0.90275987655420431</v>
      </c>
      <c r="I44">
        <f xml:space="preserve"> 7 * 10^-6</f>
        <v>6.9999999999999999E-6</v>
      </c>
      <c r="J44" t="s">
        <v>20</v>
      </c>
      <c r="O44">
        <v>1</v>
      </c>
      <c r="P44">
        <v>1</v>
      </c>
      <c r="Q44">
        <v>1</v>
      </c>
    </row>
    <row r="45" spans="1:17" x14ac:dyDescent="0.25">
      <c r="A45">
        <v>0.215</v>
      </c>
      <c r="B45">
        <v>4800000</v>
      </c>
      <c r="C45">
        <v>9.7240123445795995E-2</v>
      </c>
      <c r="D45">
        <v>0.90275987655420431</v>
      </c>
      <c r="O45">
        <v>1</v>
      </c>
      <c r="P45">
        <v>1</v>
      </c>
      <c r="Q45">
        <v>1</v>
      </c>
    </row>
    <row r="46" spans="1:17" x14ac:dyDescent="0.25">
      <c r="A46">
        <v>0.22</v>
      </c>
      <c r="B46">
        <v>4900000</v>
      </c>
      <c r="C46">
        <v>9.7240123445795995E-2</v>
      </c>
      <c r="D46">
        <v>0.90275987655420431</v>
      </c>
      <c r="O46">
        <v>1</v>
      </c>
      <c r="P46">
        <v>1</v>
      </c>
      <c r="Q46">
        <v>1</v>
      </c>
    </row>
    <row r="47" spans="1:17" x14ac:dyDescent="0.25">
      <c r="A47">
        <v>0.22500000000000001</v>
      </c>
      <c r="B47">
        <v>5000000</v>
      </c>
      <c r="C47">
        <v>9.7240123445795995E-2</v>
      </c>
      <c r="D47">
        <v>0.90275987655420431</v>
      </c>
      <c r="I47" t="s">
        <v>21</v>
      </c>
      <c r="O47">
        <v>1</v>
      </c>
      <c r="P47">
        <v>1</v>
      </c>
      <c r="Q47">
        <v>1</v>
      </c>
    </row>
    <row r="48" spans="1:17" x14ac:dyDescent="0.25">
      <c r="A48">
        <v>0.23</v>
      </c>
      <c r="B48">
        <v>5100000</v>
      </c>
      <c r="C48">
        <v>9.7240123445795995E-2</v>
      </c>
      <c r="D48">
        <v>0.90275987655420431</v>
      </c>
      <c r="I48">
        <f>I44/I41</f>
        <v>2.2281692032865348E-2</v>
      </c>
      <c r="J48" t="s">
        <v>16</v>
      </c>
      <c r="O48">
        <v>1</v>
      </c>
      <c r="P48">
        <v>1</v>
      </c>
      <c r="Q48">
        <v>1</v>
      </c>
    </row>
    <row r="49" spans="1:17" x14ac:dyDescent="0.25">
      <c r="A49">
        <v>0.23499999999999999</v>
      </c>
      <c r="B49">
        <v>5200000</v>
      </c>
      <c r="C49">
        <v>9.7240123445795995E-2</v>
      </c>
      <c r="D49">
        <v>0.90275987655420431</v>
      </c>
      <c r="O49">
        <v>1</v>
      </c>
      <c r="P49">
        <v>1</v>
      </c>
      <c r="Q49">
        <v>1</v>
      </c>
    </row>
    <row r="50" spans="1:17" x14ac:dyDescent="0.25">
      <c r="A50">
        <v>0.24</v>
      </c>
      <c r="B50">
        <v>5300000</v>
      </c>
      <c r="C50">
        <v>9.7240123445795995E-2</v>
      </c>
      <c r="D50">
        <v>0.90275987655420431</v>
      </c>
      <c r="I50">
        <f>I48*100</f>
        <v>2.228169203286535</v>
      </c>
      <c r="J50" s="1" t="s">
        <v>22</v>
      </c>
      <c r="O50">
        <v>1</v>
      </c>
      <c r="P50">
        <v>1</v>
      </c>
      <c r="Q50">
        <v>1</v>
      </c>
    </row>
    <row r="51" spans="1:17" x14ac:dyDescent="0.25">
      <c r="A51">
        <v>0.245</v>
      </c>
      <c r="B51">
        <v>5400000</v>
      </c>
      <c r="C51">
        <v>9.7240123445795995E-2</v>
      </c>
      <c r="D51">
        <v>0.90275987655420431</v>
      </c>
      <c r="O51">
        <v>1</v>
      </c>
      <c r="P51">
        <v>1</v>
      </c>
      <c r="Q51">
        <v>1</v>
      </c>
    </row>
    <row r="52" spans="1:17" x14ac:dyDescent="0.25">
      <c r="A52">
        <v>0.25</v>
      </c>
      <c r="B52">
        <v>5500000</v>
      </c>
      <c r="C52">
        <v>9.7240123445795995E-2</v>
      </c>
      <c r="D52">
        <v>0.90275987655420431</v>
      </c>
      <c r="J52" s="1"/>
      <c r="O52">
        <v>1</v>
      </c>
      <c r="P52">
        <v>1</v>
      </c>
      <c r="Q52">
        <v>1</v>
      </c>
    </row>
    <row r="53" spans="1:17" x14ac:dyDescent="0.25">
      <c r="A53">
        <v>0.255</v>
      </c>
      <c r="B53">
        <v>5600000</v>
      </c>
      <c r="C53">
        <v>9.7240123445795995E-2</v>
      </c>
      <c r="D53">
        <v>0.90275987655420431</v>
      </c>
      <c r="J53" s="1"/>
      <c r="O53">
        <v>1</v>
      </c>
      <c r="P53">
        <v>1</v>
      </c>
      <c r="Q53">
        <v>1</v>
      </c>
    </row>
    <row r="54" spans="1:17" x14ac:dyDescent="0.25">
      <c r="A54">
        <v>0.26</v>
      </c>
      <c r="B54">
        <v>5700000</v>
      </c>
      <c r="C54">
        <v>9.7240123445795995E-2</v>
      </c>
      <c r="D54">
        <v>0.90275987655420431</v>
      </c>
      <c r="J54" s="1"/>
      <c r="O54">
        <v>1</v>
      </c>
      <c r="P54">
        <v>1</v>
      </c>
      <c r="Q54">
        <v>1</v>
      </c>
    </row>
    <row r="55" spans="1:17" x14ac:dyDescent="0.25">
      <c r="A55">
        <v>0.26500000000000001</v>
      </c>
      <c r="B55">
        <v>5800000</v>
      </c>
      <c r="C55">
        <v>9.7240123445795995E-2</v>
      </c>
      <c r="D55">
        <v>0.90275987655420431</v>
      </c>
      <c r="I55" s="2"/>
      <c r="J55" s="3"/>
      <c r="K55" s="2"/>
      <c r="O55">
        <v>1</v>
      </c>
      <c r="P55">
        <v>1</v>
      </c>
      <c r="Q55">
        <v>1</v>
      </c>
    </row>
    <row r="56" spans="1:17" x14ac:dyDescent="0.25">
      <c r="A56">
        <v>0.27</v>
      </c>
      <c r="B56">
        <v>5900000</v>
      </c>
      <c r="C56">
        <v>9.7240123445795995E-2</v>
      </c>
      <c r="D56">
        <v>0.90275987655420431</v>
      </c>
      <c r="I56" s="2"/>
      <c r="J56" s="3"/>
      <c r="K56" s="2"/>
      <c r="O56">
        <v>1</v>
      </c>
      <c r="P56">
        <v>1</v>
      </c>
      <c r="Q56">
        <v>1</v>
      </c>
    </row>
    <row r="57" spans="1:17" x14ac:dyDescent="0.25">
      <c r="A57">
        <v>0.27500000000000002</v>
      </c>
      <c r="B57">
        <v>6000000</v>
      </c>
      <c r="C57">
        <v>9.7240123445795995E-2</v>
      </c>
      <c r="D57">
        <v>0.90275987655420431</v>
      </c>
      <c r="I57" s="2"/>
      <c r="J57" s="3"/>
      <c r="K57" s="2"/>
      <c r="L57" s="2"/>
      <c r="M57" s="2"/>
      <c r="N57" s="2"/>
      <c r="O57">
        <v>1</v>
      </c>
      <c r="P57">
        <v>1</v>
      </c>
      <c r="Q57">
        <v>1</v>
      </c>
    </row>
    <row r="58" spans="1:17" x14ac:dyDescent="0.25">
      <c r="A58">
        <v>0.28000000000000003</v>
      </c>
      <c r="B58">
        <v>6100000</v>
      </c>
      <c r="C58">
        <v>9.7240123445795995E-2</v>
      </c>
      <c r="D58">
        <v>0.90275987655420431</v>
      </c>
      <c r="I58" s="2"/>
      <c r="J58" s="3"/>
      <c r="K58" s="2"/>
      <c r="L58" s="2"/>
      <c r="M58" s="2"/>
      <c r="N58" s="2"/>
      <c r="O58">
        <v>1</v>
      </c>
      <c r="P58">
        <v>1</v>
      </c>
      <c r="Q58">
        <v>1</v>
      </c>
    </row>
    <row r="59" spans="1:17" x14ac:dyDescent="0.25">
      <c r="A59">
        <v>0.28499999999999998</v>
      </c>
      <c r="B59">
        <v>6200000</v>
      </c>
      <c r="C59">
        <v>9.7240123445795995E-2</v>
      </c>
      <c r="D59">
        <v>0.90275987655420431</v>
      </c>
      <c r="I59" s="2"/>
      <c r="J59" s="3"/>
      <c r="K59" s="2"/>
      <c r="L59" s="2"/>
      <c r="M59" s="2"/>
      <c r="N59" s="2"/>
      <c r="O59">
        <v>1</v>
      </c>
      <c r="P59">
        <v>1</v>
      </c>
      <c r="Q59">
        <v>1</v>
      </c>
    </row>
    <row r="60" spans="1:17" x14ac:dyDescent="0.25">
      <c r="A60">
        <v>0.28999999999999998</v>
      </c>
      <c r="B60">
        <v>6300000</v>
      </c>
      <c r="C60">
        <v>9.7240123445795995E-2</v>
      </c>
      <c r="D60">
        <v>0.90275987655420431</v>
      </c>
      <c r="I60" s="2"/>
      <c r="J60" s="3"/>
      <c r="K60" s="2"/>
      <c r="L60" s="2"/>
      <c r="M60" s="2"/>
      <c r="N60" s="2"/>
      <c r="O60">
        <v>1</v>
      </c>
      <c r="P60">
        <v>1</v>
      </c>
      <c r="Q60">
        <v>1</v>
      </c>
    </row>
    <row r="61" spans="1:17" x14ac:dyDescent="0.25">
      <c r="A61">
        <v>0.29499999999999998</v>
      </c>
      <c r="B61">
        <v>6400000</v>
      </c>
      <c r="C61">
        <v>9.7240123445795995E-2</v>
      </c>
      <c r="D61">
        <v>0.90275987655420431</v>
      </c>
      <c r="I61" s="2"/>
      <c r="J61" s="3"/>
      <c r="K61" s="2"/>
      <c r="L61" s="2"/>
      <c r="M61" s="2"/>
      <c r="N61" s="2"/>
      <c r="O61">
        <v>1</v>
      </c>
      <c r="P61">
        <v>1</v>
      </c>
      <c r="Q61">
        <v>1</v>
      </c>
    </row>
    <row r="62" spans="1:17" x14ac:dyDescent="0.25">
      <c r="A62">
        <v>0.3</v>
      </c>
      <c r="B62">
        <v>6500000</v>
      </c>
      <c r="C62">
        <v>9.7240123445795995E-2</v>
      </c>
      <c r="D62">
        <v>0.90275987655420431</v>
      </c>
      <c r="I62" s="2"/>
      <c r="J62" s="3"/>
      <c r="K62" s="2"/>
      <c r="L62" s="2"/>
      <c r="M62" s="2"/>
      <c r="N62" s="2"/>
      <c r="O62">
        <v>1</v>
      </c>
      <c r="P62">
        <v>1</v>
      </c>
      <c r="Q62">
        <v>1</v>
      </c>
    </row>
    <row r="63" spans="1:17" x14ac:dyDescent="0.25">
      <c r="A63">
        <v>0.30499999999999999</v>
      </c>
      <c r="B63">
        <v>6600000</v>
      </c>
      <c r="C63">
        <v>9.7240123445795995E-2</v>
      </c>
      <c r="D63">
        <v>0.90275987655420431</v>
      </c>
      <c r="I63" s="2"/>
      <c r="J63" s="3"/>
      <c r="K63" s="2"/>
      <c r="L63" s="2"/>
      <c r="M63" s="2"/>
      <c r="N63" s="2"/>
      <c r="O63">
        <v>1</v>
      </c>
      <c r="P63">
        <v>1</v>
      </c>
      <c r="Q63">
        <v>1</v>
      </c>
    </row>
    <row r="64" spans="1:17" x14ac:dyDescent="0.25">
      <c r="A64">
        <v>0.31</v>
      </c>
      <c r="B64">
        <v>6700000</v>
      </c>
      <c r="C64">
        <v>9.7240123445795995E-2</v>
      </c>
      <c r="D64">
        <v>0.90275987655420431</v>
      </c>
      <c r="I64" s="2"/>
      <c r="J64" s="3"/>
      <c r="K64" s="2"/>
      <c r="L64" s="2"/>
      <c r="M64" s="2"/>
      <c r="N64" s="2"/>
      <c r="O64">
        <v>1</v>
      </c>
      <c r="P64">
        <v>1</v>
      </c>
      <c r="Q64">
        <v>1</v>
      </c>
    </row>
    <row r="65" spans="1:17" x14ac:dyDescent="0.25">
      <c r="A65">
        <v>0.315</v>
      </c>
      <c r="B65">
        <v>6800000</v>
      </c>
      <c r="C65">
        <v>9.7240123445795995E-2</v>
      </c>
      <c r="D65">
        <v>0.90275987655420431</v>
      </c>
      <c r="L65" s="2"/>
      <c r="M65" s="2"/>
      <c r="N65" s="2"/>
      <c r="O65">
        <v>1</v>
      </c>
      <c r="P65">
        <v>1</v>
      </c>
      <c r="Q65">
        <v>1</v>
      </c>
    </row>
    <row r="66" spans="1:17" x14ac:dyDescent="0.25">
      <c r="L66" s="2"/>
      <c r="M66" s="2"/>
      <c r="N66" s="2"/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Reine Wassertrocknung komplett</vt:lpstr>
      <vt:lpstr>Reine Wassertrocknung steil</vt:lpstr>
      <vt:lpstr>Reine Wassertrocknung alt</vt:lpstr>
    </vt:vector>
  </TitlesOfParts>
  <Company>TU Dortmund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Kerkhoff, Jana</dc:creator>
  <cp:lastModifiedBy>Opitz, Niklas</cp:lastModifiedBy>
  <dcterms:created xsi:type="dcterms:W3CDTF">2023-04-03T12:44:46Z</dcterms:created>
  <dcterms:modified xsi:type="dcterms:W3CDTF">2023-04-14T15:13:51Z</dcterms:modified>
</cp:coreProperties>
</file>