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465" windowWidth="18855" windowHeight="11445"/>
  </bookViews>
  <sheets>
    <sheet name="Full List" sheetId="1" r:id="rId1"/>
  </sheets>
  <definedNames>
    <definedName name="_xlnm._FilterDatabase" localSheetId="0" hidden="1">'Full List'!$A$1:$G$1</definedName>
  </definedNames>
  <calcPr calcId="125725"/>
</workbook>
</file>

<file path=xl/calcChain.xml><?xml version="1.0" encoding="utf-8"?>
<calcChain xmlns="http://schemas.openxmlformats.org/spreadsheetml/2006/main">
  <c r="C199" i="1"/>
  <c r="C198"/>
  <c r="C196"/>
  <c r="C195"/>
  <c r="C194"/>
  <c r="C192"/>
  <c r="C191"/>
  <c r="C189"/>
  <c r="C188"/>
  <c r="C186"/>
  <c r="C185"/>
  <c r="C184"/>
  <c r="C183"/>
  <c r="C182"/>
  <c r="C181"/>
  <c r="C180"/>
  <c r="C178"/>
  <c r="C177"/>
  <c r="C176"/>
  <c r="C175"/>
  <c r="C174"/>
  <c r="C173"/>
  <c r="C172"/>
  <c r="C171"/>
  <c r="C170"/>
  <c r="C169"/>
  <c r="C168"/>
  <c r="C167"/>
  <c r="C166"/>
  <c r="C165"/>
  <c r="C164"/>
  <c r="C163"/>
  <c r="C162"/>
  <c r="C160"/>
  <c r="C159"/>
  <c r="C158"/>
  <c r="C157"/>
  <c r="C156"/>
  <c r="C152"/>
  <c r="C148"/>
  <c r="C147"/>
  <c r="C145"/>
  <c r="C144"/>
  <c r="C143"/>
  <c r="C142"/>
  <c r="C141"/>
  <c r="C140"/>
  <c r="C139"/>
  <c r="C138"/>
  <c r="C137"/>
  <c r="C136"/>
  <c r="C135"/>
  <c r="C134"/>
  <c r="C132"/>
  <c r="C131"/>
  <c r="C130"/>
  <c r="C129"/>
  <c r="C127"/>
  <c r="C126"/>
  <c r="C125"/>
  <c r="C124"/>
  <c r="C123"/>
  <c r="C122"/>
  <c r="C121"/>
  <c r="C120"/>
  <c r="C119"/>
  <c r="C118"/>
  <c r="C117"/>
  <c r="C116"/>
  <c r="C115"/>
  <c r="C113"/>
  <c r="C110"/>
  <c r="C109"/>
  <c r="C108"/>
  <c r="C107"/>
  <c r="C106"/>
  <c r="C105"/>
  <c r="C104"/>
  <c r="C100"/>
  <c r="C99"/>
  <c r="C98"/>
  <c r="C96"/>
  <c r="C95"/>
  <c r="C94"/>
  <c r="C93"/>
  <c r="C92"/>
  <c r="C90"/>
  <c r="C89"/>
  <c r="C88"/>
  <c r="C87"/>
  <c r="C86"/>
  <c r="C85"/>
  <c r="C84"/>
  <c r="C82"/>
  <c r="C81"/>
  <c r="C80"/>
  <c r="C79"/>
  <c r="C78"/>
  <c r="C77"/>
  <c r="C76"/>
  <c r="C75"/>
  <c r="C74"/>
  <c r="C73"/>
  <c r="C72"/>
  <c r="C69"/>
  <c r="C68"/>
  <c r="C67"/>
  <c r="C66"/>
  <c r="C65"/>
  <c r="C64"/>
  <c r="C63"/>
  <c r="C62"/>
  <c r="C60"/>
  <c r="C59"/>
  <c r="C58"/>
  <c r="C56"/>
  <c r="C55"/>
  <c r="C54"/>
  <c r="C53"/>
  <c r="C52"/>
  <c r="C50"/>
  <c r="C49"/>
  <c r="C48"/>
  <c r="C47"/>
  <c r="C46"/>
  <c r="C45"/>
  <c r="C43"/>
  <c r="C42"/>
  <c r="C39"/>
  <c r="C38"/>
  <c r="C37"/>
  <c r="C35"/>
  <c r="C34"/>
  <c r="C33"/>
  <c r="C32"/>
  <c r="C30"/>
  <c r="C29"/>
  <c r="C28"/>
  <c r="C27"/>
  <c r="C26"/>
  <c r="C24"/>
  <c r="C23"/>
  <c r="C22"/>
  <c r="C21"/>
  <c r="C20"/>
  <c r="C19"/>
  <c r="C18"/>
  <c r="C17"/>
  <c r="C14"/>
  <c r="C11"/>
  <c r="C10"/>
  <c r="C4"/>
  <c r="C3"/>
</calcChain>
</file>

<file path=xl/sharedStrings.xml><?xml version="1.0" encoding="utf-8"?>
<sst xmlns="http://schemas.openxmlformats.org/spreadsheetml/2006/main" count="1053" uniqueCount="472">
  <si>
    <t>Company</t>
  </si>
  <si>
    <t>Address</t>
  </si>
  <si>
    <t>Website</t>
  </si>
  <si>
    <t>Category 1</t>
  </si>
  <si>
    <t>Category 2</t>
  </si>
  <si>
    <t>1-Liner</t>
  </si>
  <si>
    <t>State</t>
  </si>
  <si>
    <t>Services</t>
  </si>
  <si>
    <t>IT Firm - Cyber Services</t>
  </si>
  <si>
    <t>VA</t>
  </si>
  <si>
    <t>1Source</t>
  </si>
  <si>
    <t>1250 H Street, Suite 250, Washington, DC 20005</t>
  </si>
  <si>
    <t>www.1-sc.com/</t>
  </si>
  <si>
    <t>Consulting Firm - Cyber Services</t>
  </si>
  <si>
    <t xml:space="preserve">Founded in 1999, 1 Source is a Veteran-owned, minority-owned, award-winning business, whose passion is to support our clients’ business and mission objectives by relentlessly pursuing operational excellence and exceeding customer expectations. </t>
  </si>
  <si>
    <t>DC</t>
  </si>
  <si>
    <t>202 Partners, LLC.</t>
  </si>
  <si>
    <t>12007 Galena Rd, North Bethesda, MD 20852</t>
  </si>
  <si>
    <t>MD</t>
  </si>
  <si>
    <t>22nd Century Technologies Inc.</t>
  </si>
  <si>
    <t>8251 Greensboro Drive, Suite 250, McLean, VA 22102</t>
  </si>
  <si>
    <t>360 IT Partners</t>
  </si>
  <si>
    <t>5269 Cleveland Street, Suite 201, Virginia Beach, VA 23462</t>
  </si>
  <si>
    <t>www.360itpartners.com/</t>
  </si>
  <si>
    <t>418 Intelligence</t>
  </si>
  <si>
    <t>2214 Rock Hill Road, Herndon, VA 20170</t>
  </si>
  <si>
    <t>www.418intelligence.com/home.html</t>
  </si>
  <si>
    <t>Solutions</t>
  </si>
  <si>
    <t>7 River Systems</t>
  </si>
  <si>
    <t>P.O. Box 2404 Montgomery Village, MD 20886</t>
  </si>
  <si>
    <t>www.7riversys.com/</t>
  </si>
  <si>
    <t>A Square Group</t>
  </si>
  <si>
    <t>1801 Rockville Pike, Suite 110 Rockville, MD 20854</t>
  </si>
  <si>
    <t>www.a2-g.com/</t>
  </si>
  <si>
    <t>A&amp;T Systems, Inc.</t>
  </si>
  <si>
    <t>12200 Tech Road, Suite 100 Silver Spring, MD 20904</t>
  </si>
  <si>
    <t>www.ats.com/</t>
  </si>
  <si>
    <t>A.T. Kearney Public Sector and Defense Services LLC</t>
  </si>
  <si>
    <t>1300 Wilson Blvd., Suite 1050, Arlington, VA 22209</t>
  </si>
  <si>
    <t>Consulting Firm - Cyber Solutions</t>
  </si>
  <si>
    <t>AASKI Technology</t>
  </si>
  <si>
    <t>1104 S. Philadelphia Blvd., Suite 100, Aberdeen, MD 21001</t>
  </si>
  <si>
    <t>Our highly trained, certified and cleared AASKI Cybersecurity/Information Assurance (IA) team provides our DoD, Federal and private sector customers with cutting edge expertise and unsurpassed experience securing information systems, networks and enterprise systems from a continuously evolving threat environment. Our security approach is concerned with more than securing systems; we provide our customers with a cost effective total Security Management Program, incorporating a process of Information Risk Management, reducing the overall level of risk to the customer from malware, attackers, and environmental threats.</t>
  </si>
  <si>
    <t>Abacus Technologies Corp.</t>
  </si>
  <si>
    <t>5454 Wisconsin Ave., Suite 1100, Chevy Chase, MD 20815</t>
  </si>
  <si>
    <t>www.abacustech.com/</t>
  </si>
  <si>
    <t>Abbey Services, Inc.</t>
  </si>
  <si>
    <t>17823 Central Ave., Upper Marlboro, MD 20774</t>
  </si>
  <si>
    <t>www.abbeyservicesinc.us/</t>
  </si>
  <si>
    <t>Able Communications Technology Corporation</t>
  </si>
  <si>
    <t>4959 New Design Road, Suite 113, Frederick, MD 21703</t>
  </si>
  <si>
    <t>IT Firm - Cyber Solutions</t>
  </si>
  <si>
    <t>About Web, LLC.</t>
  </si>
  <si>
    <t>101 Chestnut Street, Suite 240 Gaithersburg, MD 20877</t>
  </si>
  <si>
    <t>www.aboutweb.com/</t>
  </si>
  <si>
    <t>Acadia Cyber Solutions, LLC.</t>
  </si>
  <si>
    <t>1395 Piccard Dr., Suite 210, Rockville MD 20850</t>
  </si>
  <si>
    <t>www.acadiacyber.com/</t>
  </si>
  <si>
    <t>Accelera Solutions</t>
  </si>
  <si>
    <t>12150 Monument Drive, Suite 800, Fairfax, VA 22033</t>
  </si>
  <si>
    <t>Accenture</t>
  </si>
  <si>
    <t>800 Connecticut Ave., Suite 600, Washington, DC 20006</t>
  </si>
  <si>
    <t>AceInfo Solutions</t>
  </si>
  <si>
    <t>11490 Commerce Park Drive, Reston, VA 20191</t>
  </si>
  <si>
    <t>Acentia, LLC.</t>
  </si>
  <si>
    <t>3130 Fairview Park Drive, Suite 800, Falls Church, VA 22042</t>
  </si>
  <si>
    <t>Aces, Inc.</t>
  </si>
  <si>
    <t>6700 Alexander Bell Dr., Suite 200, Columbia, MD 21046</t>
  </si>
  <si>
    <t>ACI Solutions</t>
  </si>
  <si>
    <t>2900 Crystal Drive, Suite 201, Arlington, VA 22202</t>
  </si>
  <si>
    <t>Acquired Data Solutions</t>
  </si>
  <si>
    <t>11900 Parklawn Dr., Suite 420, Rockville, MD 20852</t>
  </si>
  <si>
    <t>Actifio Federal Inc.</t>
  </si>
  <si>
    <t>7111 Woodmont Avenue, Bethesda, MD 20815</t>
  </si>
  <si>
    <t>ActioNet, Inc.</t>
  </si>
  <si>
    <t>2600 Park Tower Drive, Suite 1000, Vienna, VA 22180</t>
  </si>
  <si>
    <t>www.actionet.com/</t>
  </si>
  <si>
    <t>Acuity Solutions (BlueVector)</t>
  </si>
  <si>
    <t>7575 Colshire Dr., McLean, VA 22102</t>
  </si>
  <si>
    <t>Products</t>
  </si>
  <si>
    <t>Acuity, Inc.</t>
  </si>
  <si>
    <t>11710 Plaza America Drive, Reston, VA 20190</t>
  </si>
  <si>
    <t>Adaequare</t>
  </si>
  <si>
    <t>4451 Brookfield Corporate Dr., Chantilly, VA 20151</t>
  </si>
  <si>
    <t>Adams Communication &amp; Engineering Technology</t>
  </si>
  <si>
    <t>11637 Terrace Drive, Suite 201, Waldorf, MD 20602</t>
  </si>
  <si>
    <t>Mission success depends on superiority! ACET’s Defense Solutions Group provides this advantage to the Department of Defense with latest technology integration on multiple platforms, higher system availability, and highly skilled and well trained personnel supporting the warfighter on the ground and in the air. ACET’s DSD infrastructure promotes rapid response to low risk solutions. Defense Solutions is headquartered at Aberdeen Proving Ground (APG), Maryland with personnel located throughout the U.S. and Outside the Continental U.S. (OCONUS). ACET has contract vehicles in place that allow us to provide rapid responses and solutions to customers. Our current partnerships provide a stable of large and small teaming partners allowing us to bring the right team to solve your problem.</t>
  </si>
  <si>
    <t>Addx Corporation</t>
  </si>
  <si>
    <t>4900 Seminary Road, Suite 570, Alexandria, VA 22311</t>
  </si>
  <si>
    <t>ADF Solutions, Inc.</t>
  </si>
  <si>
    <t>7910 Woodmont Ave., Suite 260, Bethesda, MD 20814</t>
  </si>
  <si>
    <t>www.adfsolutions.com/</t>
  </si>
  <si>
    <t>Adlumin</t>
  </si>
  <si>
    <t>Arlington, VA</t>
  </si>
  <si>
    <t>Advanced Computer Concepts (ACC) Inc.</t>
  </si>
  <si>
    <t>7927 Jones Branch Drive, Suite 600, McLean, VA 22102</t>
  </si>
  <si>
    <t>Advanced Programs Inc.</t>
  </si>
  <si>
    <t>7125 Riverwood Drive, Columbia, MD 21046</t>
  </si>
  <si>
    <t>Advanced Resource Technologies, Inc.</t>
  </si>
  <si>
    <t>1555 King Street, Suite 400, Alexandria, VA 22314</t>
  </si>
  <si>
    <t>Advanced Storage Technology Consultants, Inc.</t>
  </si>
  <si>
    <t>5850 Waterloo Road, Suite 140 Columbia, MD 21045</t>
  </si>
  <si>
    <t>www.astc-inc.com</t>
  </si>
  <si>
    <t>Advanced Systems Development (ASD) Inc.</t>
  </si>
  <si>
    <t>4401 Ford Ave., Suite 500, Alexandria, VA 22302</t>
  </si>
  <si>
    <t>AECOM</t>
  </si>
  <si>
    <t>20501 Seneca Meadows Parkway, Suite 300, Germantown, MD 20876</t>
  </si>
  <si>
    <t>Global IT Firm - Cyber Solutions</t>
  </si>
  <si>
    <t>Aequus Strategy Group</t>
  </si>
  <si>
    <t>774A Walker Road, Great Falls, VA 22066</t>
  </si>
  <si>
    <t>Aerstone</t>
  </si>
  <si>
    <t>12113 Nebel Street
Rockville, MD 20852</t>
  </si>
  <si>
    <t>www.aerstone.com/</t>
  </si>
  <si>
    <t>Affigent LLC.</t>
  </si>
  <si>
    <t>13873 Park Center Road, Suite 127, Herndon, VA 20171</t>
  </si>
  <si>
    <t>www.affigent.com/</t>
  </si>
  <si>
    <t>AfGlobe Communications</t>
  </si>
  <si>
    <t>2900 Crystal Dr., Arlington, VA 22202</t>
  </si>
  <si>
    <t>Agil3Tech (A3T)</t>
  </si>
  <si>
    <t>P.O. Box 44713, Fort Washington, MD 20749</t>
  </si>
  <si>
    <t>Agile Defense, Inc.</t>
  </si>
  <si>
    <t>11600 Sunrise Valley Drive, Suite 320, Reston, VA 20191</t>
  </si>
  <si>
    <t>www.agile-defense.com/</t>
  </si>
  <si>
    <t>AIM Innovations LLC</t>
  </si>
  <si>
    <t>13455 Greenham Ct., Chester, VA 23831</t>
  </si>
  <si>
    <t>AINS, Inc.</t>
  </si>
  <si>
    <t>806 W. Diamond Avenue, Suite 400, Gaithersburg, MD 20878</t>
  </si>
  <si>
    <t>Airbus Defense and Space, Inc.</t>
  </si>
  <si>
    <t>2550 Wasser Terrace, Suite 9000, Herndon, VA 20171</t>
  </si>
  <si>
    <t>AirPatrol</t>
  </si>
  <si>
    <t>8171 Maple Lawn Blvd., Fulton, MD 20759</t>
  </si>
  <si>
    <t>Akamai Technologies Inc.</t>
  </si>
  <si>
    <t>11111 Sunset Hills Rd., Suite 250, Reston, VA 20190</t>
  </si>
  <si>
    <t>Alethix</t>
  </si>
  <si>
    <t>12587 Fair Lakes Circle, Suite 600, Fairfax, VA 22033</t>
  </si>
  <si>
    <t>Alion Science and Technologly Corp.</t>
  </si>
  <si>
    <t>12510 Prosperity Drive, Suite 360, Silver Spring, MD 20904</t>
  </si>
  <si>
    <t>www.alionscience.com/</t>
  </si>
  <si>
    <t>Allegheny Science &amp; Technology</t>
  </si>
  <si>
    <t>8251 Greensboro Drive, Suite 330, Tysons, VA 22102</t>
  </si>
  <si>
    <t>Allen Corporation Of America</t>
  </si>
  <si>
    <t>10400 Eaton Place, Suite 450, Fairfax, VA 22030</t>
  </si>
  <si>
    <t>Alliance Technology Group, LLC.</t>
  </si>
  <si>
    <t>7010 Hi Tech Dr., Hanover, MD 21076</t>
  </si>
  <si>
    <t>Alliant Solutions, LLC.</t>
  </si>
  <si>
    <t>7926 Jones Branch Drive, McLean, VA 22102</t>
  </si>
  <si>
    <t>Other</t>
  </si>
  <si>
    <t>Allied Associates International, Inc.</t>
  </si>
  <si>
    <t>8078 Crescent Park Drive, Suite 300, Gainesville, VA 20155</t>
  </si>
  <si>
    <t>Allied Technology Group, Inc.</t>
  </si>
  <si>
    <t>1803 Research Blvd., Suite 601 Rockville, MD 20850</t>
  </si>
  <si>
    <t>www.alliedtechgroup.com/</t>
  </si>
  <si>
    <t>Alqimi</t>
  </si>
  <si>
    <t>9210 Corporate Blvd., Rockville, MD 20850</t>
  </si>
  <si>
    <t>Altagrove LLC</t>
  </si>
  <si>
    <t>590 Grove Street, Suite 1109, Herndon VA 20170</t>
  </si>
  <si>
    <t>Altus Technical Solutions, LLC.</t>
  </si>
  <si>
    <t>1121 Annapolis Road, Suite 211, Odenton, MD 21113</t>
  </si>
  <si>
    <t>Alvarez, LLC.</t>
  </si>
  <si>
    <t>8251 Greensboro Drive, Suite 230, McLean, VA 22102</t>
  </si>
  <si>
    <t>www.alvarezit.com/</t>
  </si>
  <si>
    <t>Ambit Group, LLC.</t>
  </si>
  <si>
    <t>1902 Campus Commons Drive, Suite 300, Reston VA 20191</t>
  </si>
  <si>
    <t>AMDEX Corporation</t>
  </si>
  <si>
    <t>8403 Colesville Road, Suite 850, Silver Spring, MD 20910</t>
  </si>
  <si>
    <t>American Cyber</t>
  </si>
  <si>
    <t>11324 Chapel Road, Clifton, VA 20124</t>
  </si>
  <si>
    <t>American Cyber, Inc. has decades of experience leading transformational C4ISR and Cyber initiatives in support of National Security missions. American Cyber identifies, implements, and integrates the latest proven technology solutions based upon our unique insight into the needs and processes of the U.S. Government, along with our specialized knowledge in all aspects of C4ISR and Cyber technologies. Our ability to solve any challenge from network gateways to end-users, including mobile device challenges, allows American Cyber to offer Solutions with Velocity.</t>
  </si>
  <si>
    <t>American Infotech Solutions, Inc.</t>
  </si>
  <si>
    <t>12359 Sunrise Valley Drive, Suite 170, Reston, VA 20191</t>
  </si>
  <si>
    <t>AMERICAN SYSTEMS</t>
  </si>
  <si>
    <t>14151 Park Meadow Drive, Suite 500, Chantilly, VA 20151</t>
  </si>
  <si>
    <t>American Technology Solutions International</t>
  </si>
  <si>
    <t>49 Bethany Way Fredericksburg, VA 22406</t>
  </si>
  <si>
    <t>AMSEC, LLC</t>
  </si>
  <si>
    <t>5701 Cleveland Street, Virginia Beach, VA 23462</t>
  </si>
  <si>
    <t>ANALYTIC</t>
  </si>
  <si>
    <t>1705 DeSales Street, NW, Suite 400, Washington DC 20036</t>
  </si>
  <si>
    <t>ANALYTICA is a leading consulting and information technology solution provider for public sector civilian, health care, intelligence, and financial services clients. The company is an SBA HUBZone and 8(a) small business that specializes in providing innovative, value driven solutions that help clients manage, analyze, and protect information.</t>
  </si>
  <si>
    <t>Anchor Technologies, Inc.</t>
  </si>
  <si>
    <t>2 Compromise St., Annapolis, MD 21401</t>
  </si>
  <si>
    <t>www.anchortechnologies.com</t>
  </si>
  <si>
    <t>Apogee Research, LLC.</t>
  </si>
  <si>
    <t>4075 Wilson Blvd., Suite 600 Arlington, VA 22203</t>
  </si>
  <si>
    <t>www.apogee-research.com/</t>
  </si>
  <si>
    <t>Applied Computing Technologies, Inc.</t>
  </si>
  <si>
    <t>6361 Walker Lane, Suite 710, Alexandria, VA 22310</t>
  </si>
  <si>
    <t>Applied Network Solutions Inc.</t>
  </si>
  <si>
    <t xml:space="preserve">9891 Broken Land Parkway, Suite 100, Columbia, MD 21046 </t>
  </si>
  <si>
    <t>ApplyLogic Consulting Group, LLC.</t>
  </si>
  <si>
    <t>8201 Greensboro Drive, Suite 300, McLean, VA  22102</t>
  </si>
  <si>
    <t>ApplyLogic, a veteran-owned small business, designs and delivers customized IT infrastructure and cyber security solutions for government, corporate, healthcare and non-profit enterprises. We realize that no two clients are created equal: That’s why our consultants work closely with you to find out what makes your business function, then use the full force of their knowledge and experience to develop solutions that make your network more secure, efficient and cost-effective.</t>
  </si>
  <si>
    <t>Arena Technologies, LLC</t>
  </si>
  <si>
    <t>14425 Penrose Place, Suite 250, Chantilly, VA 20151</t>
  </si>
  <si>
    <t>Aretec, Inc.</t>
  </si>
  <si>
    <t xml:space="preserve"> 10201 Fairfax Blvd., Fairfax, VA 22030</t>
  </si>
  <si>
    <t>Argotis,Inc.</t>
  </si>
  <si>
    <t xml:space="preserve">9934 Hughes Ave., Laurel, MD 20723 </t>
  </si>
  <si>
    <t>Aries Systems International, Inc.</t>
  </si>
  <si>
    <t>8000 Towers Crescent Drive, Suite 1359, Vienna, VA 22182</t>
  </si>
  <si>
    <t>Global IT Firm - Cyber Services</t>
  </si>
  <si>
    <t>Armored Cloud</t>
  </si>
  <si>
    <t>2000 Edmund Halley Dr., Reston, VA 20191</t>
  </si>
  <si>
    <t>Array Information Technology</t>
  </si>
  <si>
    <t>7474 Greenway Center Drive, Suite 600, Greenbelt, MD 20770</t>
  </si>
  <si>
    <t>Artech Government Services, LLC</t>
  </si>
  <si>
    <t>2200 Research Blvd., Suite 530, Rockville, MD 20850</t>
  </si>
  <si>
    <t>Artel</t>
  </si>
  <si>
    <t>13665 Dulles Technology Drive, Herndon, VA 20171</t>
  </si>
  <si>
    <t>Arxan</t>
  </si>
  <si>
    <t>6903 Rockledge Dr., Bethesda, MD 20817</t>
  </si>
  <si>
    <t>www.arxan.com/</t>
  </si>
  <si>
    <t>Ashton-Group Services, LLC</t>
  </si>
  <si>
    <t>10810 Guilford Road, Suite 107, Annapolis Junction, MD 20701</t>
  </si>
  <si>
    <t>ASI Government</t>
  </si>
  <si>
    <t xml:space="preserve">1655 North Fort Myer Drive, Suite 1000, Arlington, VA 22209 </t>
  </si>
  <si>
    <t>ASI Security, Inc.</t>
  </si>
  <si>
    <t>12674 Patrick Henry Dr., Newport News, VA 23602</t>
  </si>
  <si>
    <t>Sensor Security Firm</t>
  </si>
  <si>
    <t>Aspiration Software</t>
  </si>
  <si>
    <t>601 Morgan Ford Road, Front Royal, VA 22630</t>
  </si>
  <si>
    <t>ASRC Federal</t>
  </si>
  <si>
    <t>7000 Muirkirk Meadows Dr., Beltsville, MD 20705</t>
  </si>
  <si>
    <t>Assura Inc.</t>
  </si>
  <si>
    <t>11129 Air Park Road, Suite A, Ashland, VA 23005</t>
  </si>
  <si>
    <t>Assured Consulting Solutions, LLC</t>
  </si>
  <si>
    <t>4041 University Drive, Suite 200-J, Fairfax, VA 22030</t>
  </si>
  <si>
    <t>Aster Engineering, Inc.</t>
  </si>
  <si>
    <t>8403 Colesville Road, Suite 635, Silver Spring, MD 20910</t>
  </si>
  <si>
    <t>www.asterengineering.com</t>
  </si>
  <si>
    <t>Astor &amp; Sanders Corporation</t>
  </si>
  <si>
    <t>9900 Belward Campus Drive, Suite 275, Rockville, MD 20850</t>
  </si>
  <si>
    <t>AT&amp;T Global Business- Public Sector Solutions</t>
  </si>
  <si>
    <t>1900 Gallows Road, Vienna, VA 22182</t>
  </si>
  <si>
    <t>Ataata</t>
  </si>
  <si>
    <t>2231 Crystal Dr., Arlington, VA 22202</t>
  </si>
  <si>
    <t>A-TEK, Inc.</t>
  </si>
  <si>
    <t>1430 Spring Hill Road, Suite 450, McLean, VA 22102</t>
  </si>
  <si>
    <t>Athena Consulting Group, LLC</t>
  </si>
  <si>
    <t>131 East Broad Street, Suite 206, Falls Church, VA 22046</t>
  </si>
  <si>
    <t>Atlantech Online, Inc.</t>
  </si>
  <si>
    <t>1010 Wayne Ave., Suite 630, Silver Spring, MD 20910</t>
  </si>
  <si>
    <t>www.atlantech.net/</t>
  </si>
  <si>
    <t>Atlantic CommTech Corp.</t>
  </si>
  <si>
    <t>2509 Walmer Avenue, Norfolk, VA 23513</t>
  </si>
  <si>
    <t>Atomicorp</t>
  </si>
  <si>
    <t>14121 Parke Long Ct., Chantilly, VA 20151</t>
  </si>
  <si>
    <t>Attain, LLC</t>
  </si>
  <si>
    <t>1600 Tysons Boulevard, Suite 1400, McLean, VA 22102</t>
  </si>
  <si>
    <t>Attronica</t>
  </si>
  <si>
    <t>15867 Gaither Drive, Gaithersburg, MD 20877</t>
  </si>
  <si>
    <t>www.attronica.com/</t>
  </si>
  <si>
    <t>August Schell Enterprises</t>
  </si>
  <si>
    <t>51 Monroe Street, Rockville, MD 20850</t>
  </si>
  <si>
    <t>www.augustschell.com/</t>
  </si>
  <si>
    <t>Auxilium Technology</t>
  </si>
  <si>
    <t>9710 Traville Gateway Dr., Suite 124, Rockville, MD 20850</t>
  </si>
  <si>
    <t>www.auxiliumtechnology.com/</t>
  </si>
  <si>
    <t>AVANTI Technologies, Inc.</t>
  </si>
  <si>
    <t>3711 Spicewood Drive, Annandale, VA 22003</t>
  </si>
  <si>
    <t>Avaya Government Solutions</t>
  </si>
  <si>
    <t>12730 Fair Lakes Cir., Fairfax, VA 22033</t>
  </si>
  <si>
    <t>Aveshka, Inc.</t>
  </si>
  <si>
    <t>4075 Wilson Blvd., Suite 800, Arlington, VA 22203</t>
  </si>
  <si>
    <t xml:space="preserve">Aveshka employs industry-leading experts to partner with IC, Civilian, DoD, and commercial customers to solve complex cyber and intelligence community challenges.
We offer a wide range of intelligence, cyber, and enterprise solutions to effectively detect, deter, and defeat cyber threats. Our results enhance the situational awareness of decision-makers; identify and repair gaps in capabilities; reduce costs; and improve the ability to achieve mission objectives. </t>
  </si>
  <si>
    <t>Avineon, Inc.</t>
  </si>
  <si>
    <t>1430 Spring Hill Road, Suite 300, McLean, VA 22102</t>
  </si>
  <si>
    <t>AxonAl Inc.</t>
  </si>
  <si>
    <t>2 South Main St., Suite 501, Harrisonburg, VA 22802</t>
  </si>
  <si>
    <t>Axway</t>
  </si>
  <si>
    <t>8300 Greensboro Dr., Suite 800, McLean, VA 22102</t>
  </si>
  <si>
    <t>B&amp;D Consulting, Inc.</t>
  </si>
  <si>
    <t>13331 Pennsylvania Avenue, Suite D, Hagerstown, MD 21742</t>
  </si>
  <si>
    <t>We help our clients assess, manage, migrate, protect, and share information assets to increase communication, knowledge, level-of-service, and mission assurance. Our approach is based on finding the proper balance between being IA focused and providing full functionality to end users, ensuring data is protected and Information Systems are compliant, while ensuring that the functional needs of users are met.</t>
  </si>
  <si>
    <t>B&amp;M Consulting Group, Inc.</t>
  </si>
  <si>
    <t>10401 Grosvenor Place, Suite 925 Rockville, MD 20852</t>
  </si>
  <si>
    <t>www.bm-consulting-group.com/</t>
  </si>
  <si>
    <t>BAE Systems Support Solutions</t>
  </si>
  <si>
    <t>520 Gaither Road, Rockville, MD 20850</t>
  </si>
  <si>
    <t>www.baesystems.com/en/what-we-do/cyber-security---intelligence</t>
  </si>
  <si>
    <t>BAI Federal</t>
  </si>
  <si>
    <t>1835-A Forest Drive, Annapolis, MD 21401</t>
  </si>
  <si>
    <t>Banyan Technology Solutions</t>
  </si>
  <si>
    <t>1901 Research Blvd., Suite 320, Rockville, MD 20850</t>
  </si>
  <si>
    <t>www.banyan.com</t>
  </si>
  <si>
    <t>Base2 Engineering LLC</t>
  </si>
  <si>
    <t>2661 Riva Road, Suite 1025, Annapolis, MD 21401</t>
  </si>
  <si>
    <t>Basis Technology Corporation</t>
  </si>
  <si>
    <t>2553 Dulles View Drive, Herndon, VA 20171</t>
  </si>
  <si>
    <t>Bayshore Networks</t>
  </si>
  <si>
    <t>Belay Technologies, Inc.</t>
  </si>
  <si>
    <t>5850 Waterloo Road, Suite 140, Columbia, MD 21045</t>
  </si>
  <si>
    <t>Betis Group, Inc.</t>
  </si>
  <si>
    <t>1420 Beverly Road, Suite 330, McLean, VA 22101</t>
  </si>
  <si>
    <t>BIAS Corporation</t>
  </si>
  <si>
    <t>11700 Plaza America Drive, Suite 300, Reston, VA 20190</t>
  </si>
  <si>
    <t>Bingham Technical Solutions</t>
  </si>
  <si>
    <t>10786 Taylor Farm Road, Woodstock, MD 21163</t>
  </si>
  <si>
    <t>Biometric Associates, LP</t>
  </si>
  <si>
    <t>1101 E 33rd Street, Suite E303, Baltimore, MD 21218</t>
  </si>
  <si>
    <t>Black Box Network Services</t>
  </si>
  <si>
    <t>510 Spring Street, Suite 200, Herndon, VA 20170</t>
  </si>
  <si>
    <t>BlackBag Technologies, Inc.</t>
  </si>
  <si>
    <t>2250 Corporate Park Drive, Suite 130, Herndon, VA 20171</t>
  </si>
  <si>
    <t>BlackBerry</t>
  </si>
  <si>
    <t>1050 K Street NW, Suite 100, Washington, DC 20001</t>
  </si>
  <si>
    <t>BlackMesh</t>
  </si>
  <si>
    <t>20130 Lakeview Center Plaza, Suite 310, Ashburn, VA 20147</t>
  </si>
  <si>
    <t>Blackpoint Cyber</t>
  </si>
  <si>
    <t>6031 University Blvd., Ellicott City, MD 21043</t>
  </si>
  <si>
    <t>Blue Coat Systems, Inc.</t>
  </si>
  <si>
    <t>1945 Old Gallows Rd., Suite 320, Vienna, VA 22182</t>
  </si>
  <si>
    <t>www.bluecoat.com/</t>
  </si>
  <si>
    <t>Blue Ridge Networks</t>
  </si>
  <si>
    <t>14120 Parke Long Ct., Chantilly, VA 20151</t>
  </si>
  <si>
    <t>BlueCat Networks</t>
  </si>
  <si>
    <t>1818 Library Street, Suite 500, Reston, VA 20190</t>
  </si>
  <si>
    <t>BMC Software Inc.</t>
  </si>
  <si>
    <t>8401 Greensboro Drive, Suite 100, McLean, VA 22102</t>
  </si>
  <si>
    <t>BMK Secure Solutions</t>
  </si>
  <si>
    <t>4400 Fair Lakes Court, Suite 107, Fairfax, VA 22033</t>
  </si>
  <si>
    <t>Booz Allen Hamilton, Inc.</t>
  </si>
  <si>
    <t>1 Preserve Parkway, Suite 200, Rockville, MD 20852</t>
  </si>
  <si>
    <t>www.boozallen.com/</t>
  </si>
  <si>
    <t>BOSH Global Services</t>
  </si>
  <si>
    <t>1 Compass Way, Suite 250, Newport News, VA 23606</t>
  </si>
  <si>
    <t>Bravura Information Technology Systems, Inc.</t>
  </si>
  <si>
    <t>209 Research Blvd., Aberdeen, MD 21001</t>
  </si>
  <si>
    <t>Braxton-Grant Technologies, Inc.</t>
  </si>
  <si>
    <t>7180 Troy Hill Dr., Elkridge, MD 21075</t>
  </si>
  <si>
    <t>Bricata</t>
  </si>
  <si>
    <t>9190 Red Branch Road, Suite D, Columbia, MD 21045</t>
  </si>
  <si>
    <t>BridgePhase</t>
  </si>
  <si>
    <t>2800 Shirlington Rd., Suite 704, Arlington, VA 22206</t>
  </si>
  <si>
    <t>Bridges Consulting Inc.</t>
  </si>
  <si>
    <t>2701 Technology Drive, Suite 210, Annapolis Junction, MD 20701</t>
  </si>
  <si>
    <t>Brillient Corporation</t>
  </si>
  <si>
    <t>1893 Metro Center Dr., Suite 210, Reston, VA 20190</t>
  </si>
  <si>
    <t>BruinWave Solutions, LLC.</t>
  </si>
  <si>
    <t>8300 Boone Blvd., Suite 500, Vienna, VA 22182</t>
  </si>
  <si>
    <t>BSC Systems, Inc.</t>
  </si>
  <si>
    <t>14340 Sullyfield Circle Suite 250, Chantilly, VA 20151</t>
  </si>
  <si>
    <t>BT Federal</t>
  </si>
  <si>
    <t>11440 Commerce Park Dr., 100, Reston, VA 20191</t>
  </si>
  <si>
    <t>Buchanan &amp; Edwards</t>
  </si>
  <si>
    <t>1700 N. Moore Street, Suite 2110, Arlington, VA 22209</t>
  </si>
  <si>
    <t>Buchanan &amp; Edwards delivers our service offerings with one common goal: to help our customers become faster, smarter and more operationally efficient while offering the best possible value for their investments.</t>
  </si>
  <si>
    <t>Business Computers Management Consulting Group, LLC (BCMC)</t>
  </si>
  <si>
    <t>3130 Fairview Park Drive, Suite 350, Falls Church, VA 22042</t>
  </si>
  <si>
    <t>Business Integra, Inc.</t>
  </si>
  <si>
    <t>6550 Rock Spring Dr., Bethesda, MD 20817</t>
  </si>
  <si>
    <t>www.businessintegra.com/</t>
  </si>
  <si>
    <t>By Light Professional IT Services Inc.</t>
  </si>
  <si>
    <t>3101 Wilson Boulevard, Suite 850, Arlington, VA 22201</t>
  </si>
  <si>
    <t>C2S Consulting Group</t>
  </si>
  <si>
    <t>Ashburn, VA 20148</t>
  </si>
  <si>
    <t>CA Technologies</t>
  </si>
  <si>
    <t>10792 Brewer House Rd., Rockville, MD 20850</t>
  </si>
  <si>
    <t>www.ca.com</t>
  </si>
  <si>
    <t>CA Services has helped thousands of companies navigate their IT challenges to get real results, real fast. From IT strategy to implementation to management, we eliminate roadblocks so you can move beyond maintenance to focus on innovation.</t>
  </si>
  <si>
    <t>CACI International, Inc.</t>
  </si>
  <si>
    <t>1100 N. Glebe Road, Arlington, VA 22201</t>
  </si>
  <si>
    <t>www.caci.com/cyber_security/</t>
  </si>
  <si>
    <t>Caelum Research Corp.</t>
  </si>
  <si>
    <t>1700 Research Blvd., Suite 250 Rockville, MD 20850</t>
  </si>
  <si>
    <t>www.caelum.com/</t>
  </si>
  <si>
    <t>Cambridge International Systems, Inc.</t>
  </si>
  <si>
    <t>2300 Clarendon Blvd., Suite 705, Arlington, VA 22201</t>
  </si>
  <si>
    <t>Carahsoft Technology Corp.</t>
  </si>
  <si>
    <t>1860 Michael Faraday Drive, Suite 100, Reston, VA 20190</t>
  </si>
  <si>
    <t>www.carahsoft.com/</t>
  </si>
  <si>
    <t>Cardinal Technology Solutions</t>
  </si>
  <si>
    <t>120 South Stewart Street, Winchester, VA 22601</t>
  </si>
  <si>
    <t>www.cardinaltek.com/</t>
  </si>
  <si>
    <t>Carson, Inc.</t>
  </si>
  <si>
    <t>4719 Montgomery Lane, Suite 800, Bethesda, MD 20814</t>
  </si>
  <si>
    <t>www.carsoninc.com/</t>
  </si>
  <si>
    <t>Cas Severn</t>
  </si>
  <si>
    <t>6201 Chevy Chase Dr., Laurel, MD 20707</t>
  </si>
  <si>
    <t>Catapult Technology</t>
  </si>
  <si>
    <t>11 Canal Center Plaza, Alexandria, VA 22314</t>
  </si>
  <si>
    <t>CDW Government Inc.</t>
  </si>
  <si>
    <t>13461 Sunrise Valley, Suite 350, Herndon, VA 20171</t>
  </si>
  <si>
    <t>Centech Group, Inc.</t>
  </si>
  <si>
    <t>6402 Arlington Blvd., 10th Floor, Falls Church, VA 22042</t>
  </si>
  <si>
    <t>Center for Cyber Security Training</t>
  </si>
  <si>
    <t>1152 Tyler Ave, Annapolis, MD 21403</t>
  </si>
  <si>
    <t>Centerpoint</t>
  </si>
  <si>
    <t>1 E Market Street, 203,  Leesburg, VA 20176</t>
  </si>
  <si>
    <t>www.centerpoint.biz/</t>
  </si>
  <si>
    <t>Centripetal</t>
  </si>
  <si>
    <t>2251 Corporate Park Drive, Suite 150, Herndon, VA 20171</t>
  </si>
  <si>
    <t>Centroid, LLC</t>
  </si>
  <si>
    <t>409 Champion Court, Severn, MD 21144</t>
  </si>
  <si>
    <t>Centurum Inc.</t>
  </si>
  <si>
    <t>8180 Greensboro Drive, Suite 625, McLean, VA 22102</t>
  </si>
  <si>
    <t>CenturyLink Government</t>
  </si>
  <si>
    <t>4250 Fairfax Dr., Arlington, VA 22203</t>
  </si>
  <si>
    <t>Certipath</t>
  </si>
  <si>
    <t>11921 Freedom Drive, Suite 710, Reston, VA 20190</t>
  </si>
  <si>
    <t>CETECH-Triumph</t>
  </si>
  <si>
    <t>11325 Random Hills Rd., Fairfax, VA 22030</t>
  </si>
  <si>
    <t>cFocus Software Incorporated</t>
  </si>
  <si>
    <t>10536 Joyceton Drive, Largo, MD 20774</t>
  </si>
  <si>
    <t>CGH Technologies, Inc.</t>
  </si>
  <si>
    <t>600 Maryland Ave., SW, Washington, DC 20024</t>
  </si>
  <si>
    <t>CGI</t>
  </si>
  <si>
    <t>12601 Fair Lakes Circle, Fairfax VA 22033</t>
  </si>
  <si>
    <t>Charon Technologies</t>
  </si>
  <si>
    <t>13615 Dulles Technology Drive, Suite 100, Herndon, VA 20171</t>
  </si>
  <si>
    <t>Chenega Applied Solutions</t>
  </si>
  <si>
    <t>10505 Furnace Road, Suite 205, Lorton, VA 22079</t>
  </si>
  <si>
    <t>Cigital</t>
  </si>
  <si>
    <t>21351 Ridgetop Circle, Suite 400, Dulles, VA 20166</t>
  </si>
  <si>
    <t>CIS Federal</t>
  </si>
  <si>
    <t>2850 Eisenhower Ave., Suite 210, Alexandria, VA 22314</t>
  </si>
  <si>
    <t>Cisco Systems</t>
  </si>
  <si>
    <t>13600 Dulles Technology Dr., Suite 6, Herndon, VA 20171</t>
  </si>
  <si>
    <t>Citrix Government Systems</t>
  </si>
  <si>
    <t>7735 Old Georgetown Road, Suite 300, Bethesda, MD 20814</t>
  </si>
  <si>
    <t>Cleared Solutions</t>
  </si>
  <si>
    <t>1934 Old Gallows Road, Suite 350, Vienna, VA 22182</t>
  </si>
  <si>
    <t>ClearShark</t>
  </si>
  <si>
    <t>7030 Dorsey Road, Suite 102, Hanover, MD 21076</t>
  </si>
  <si>
    <t>Client Network Services, Inc.</t>
  </si>
  <si>
    <t>15800 Gaither Drive, Rockville, MD 20877</t>
  </si>
  <si>
    <t>www.cns-inc.com/</t>
  </si>
  <si>
    <t>Cloudera Inc.</t>
  </si>
  <si>
    <t>8281 Greensboro Drive, Suite 450, Tysons, VA 22102</t>
  </si>
  <si>
    <t>COACT, Inc.</t>
  </si>
  <si>
    <t>9140 Guilford Road, Columbia, MD 21046</t>
  </si>
  <si>
    <t>Cohere Technology Group, LLC</t>
  </si>
  <si>
    <t>2100 Reston Parkway, Suite 320, Reston, VA 20191</t>
  </si>
  <si>
    <t>CollabraLink Technologies</t>
  </si>
  <si>
    <t>8405 Greensboro Drive, Suite 1020, McLean, VA 22102</t>
  </si>
  <si>
    <t>Today, CollabraLink advises federal executives and facilitates their need to realize innovative ideas, design practical solutions, and continually measure and improve work. We do this in several ways. First, we stick to our roots and operate as a process-first company, appraised at CMMI-DEV Maturity Level 3, v1.3. Second, we rely on a seasoned management team, a robust infrastructure, and a fully staffed corporate back-office team. And third, we deliver results.</t>
  </si>
  <si>
    <t>CollabraSpace</t>
  </si>
  <si>
    <t>306 Sentinel Drive, Suite 350, Annapolis Junction, MD 20701</t>
  </si>
  <si>
    <t>Columbia Technology Partners</t>
  </si>
  <si>
    <t>10015 Old Columbia Road, Suite B215, Columbia, MD 21046</t>
  </si>
  <si>
    <t>CommIT Enterprises, Inc.</t>
  </si>
  <si>
    <t>6180 Trotters Glen Drive, Hughesville, MD 20637</t>
  </si>
  <si>
    <t>Communications Supply Corp.</t>
  </si>
  <si>
    <t>22535 Gateway Center Dr., Clarksburg, MD 20871</t>
  </si>
  <si>
    <t>www.gocsc.com</t>
  </si>
  <si>
    <t>Commvault Federal Office</t>
  </si>
  <si>
    <t>12100 Sunset Hills Road, Suite 200, Reston, VA 20191</t>
  </si>
  <si>
    <t>Competitive Innovations, LLC.</t>
  </si>
  <si>
    <t>200 North Glebe Road, Suite 314, Arlington, VA 22203</t>
  </si>
  <si>
    <t>Computer Sciences Corp.</t>
  </si>
  <si>
    <t>1775 Tysons Blvd., Tysons, VA 22102</t>
  </si>
  <si>
    <t>www.csc.com/cybersecurity</t>
  </si>
  <si>
    <t>Computer Technology Services, Inc. (CTS)</t>
  </si>
  <si>
    <t>600 Jefferson Plaza, Suite 210, Rockville, MD 20852</t>
  </si>
  <si>
    <t>Computer World Services Corporation (CWS)</t>
  </si>
  <si>
    <t>100 Indiana Ave, NW, Suite 400, Washington, DC 20001</t>
  </si>
  <si>
    <t>Comtech Mobile Datacom Corp.</t>
  </si>
  <si>
    <t>20430 Century Blvd., Germantown, MD 20874</t>
  </si>
  <si>
    <t>www.comtechmobile.com/</t>
  </si>
  <si>
    <t>Conceras</t>
  </si>
  <si>
    <t>1616 Anderson Road, Suite 228, McLean, VA 22102</t>
  </si>
  <si>
    <t>Concord Crossroads, LLC.</t>
  </si>
  <si>
    <t>3700 Fettler Park Drive, Suite 306, Dumfries, VA 22025</t>
  </si>
  <si>
    <t>Condortech Services, Inc.</t>
  </si>
  <si>
    <t>6621-A Electronic Drive, Springfield, VA 22151</t>
  </si>
  <si>
    <t>Conquest Security, Inc.</t>
  </si>
  <si>
    <t>267 Kentlands Blvd., Suite 800 Gaithersburg, MD 20878</t>
  </si>
  <si>
    <t>www.conquestsecurity.com/</t>
  </si>
  <si>
    <t>Conscious Security Inc.</t>
  </si>
  <si>
    <t>1000 Corporate Drive, Suite 119, Stafford, VA 22554</t>
  </si>
  <si>
    <t>Converge Networks Corporation</t>
  </si>
  <si>
    <t>3 Bethesda Metro Center, Bethesda MD 20184</t>
  </si>
</sst>
</file>

<file path=xl/styles.xml><?xml version="1.0" encoding="utf-8"?>
<styleSheet xmlns="http://schemas.openxmlformats.org/spreadsheetml/2006/main">
  <fonts count="5">
    <font>
      <sz val="11"/>
      <color rgb="FF000000"/>
      <name val="Calibri"/>
    </font>
    <font>
      <b/>
      <sz val="11"/>
      <color rgb="FFFFFFFF"/>
      <name val="Calibri"/>
    </font>
    <font>
      <u/>
      <sz val="11"/>
      <color rgb="FF0563C1"/>
      <name val="Calibri"/>
    </font>
    <font>
      <u/>
      <sz val="11"/>
      <color rgb="FF0563C1"/>
      <name val="Calibri"/>
    </font>
    <font>
      <sz val="11"/>
      <name val="Calibri"/>
    </font>
  </fonts>
  <fills count="4">
    <fill>
      <patternFill patternType="none"/>
    </fill>
    <fill>
      <patternFill patternType="gray125"/>
    </fill>
    <fill>
      <patternFill patternType="solid">
        <fgColor rgb="FF5B9BD5"/>
        <bgColor rgb="FF5B9BD5"/>
      </patternFill>
    </fill>
    <fill>
      <patternFill patternType="solid">
        <fgColor rgb="FFDEEAF6"/>
        <bgColor rgb="FFDEEAF6"/>
      </patternFill>
    </fill>
  </fills>
  <borders count="4">
    <border>
      <left/>
      <right/>
      <top/>
      <bottom/>
      <diagonal/>
    </border>
    <border>
      <left style="thin">
        <color rgb="FF9CC2E5"/>
      </left>
      <right/>
      <top style="thin">
        <color rgb="FF9CC2E5"/>
      </top>
      <bottom style="thin">
        <color rgb="FF9CC2E5"/>
      </bottom>
      <diagonal/>
    </border>
    <border>
      <left/>
      <right/>
      <top style="thin">
        <color rgb="FF9CC2E5"/>
      </top>
      <bottom style="thin">
        <color rgb="FF9CC2E5"/>
      </bottom>
      <diagonal/>
    </border>
    <border>
      <left/>
      <right style="thin">
        <color rgb="FF9CC2E5"/>
      </right>
      <top style="thin">
        <color rgb="FF9CC2E5"/>
      </top>
      <bottom style="thin">
        <color rgb="FF9CC2E5"/>
      </bottom>
      <diagonal/>
    </border>
  </borders>
  <cellStyleXfs count="1">
    <xf numFmtId="0" fontId="0" fillId="0" borderId="0"/>
  </cellStyleXfs>
  <cellXfs count="18">
    <xf numFmtId="0" fontId="0" fillId="0" borderId="0" xfId="0" applyFont="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1" xfId="0" applyFont="1" applyBorder="1"/>
    <xf numFmtId="0" fontId="0" fillId="0" borderId="2" xfId="0" applyFont="1" applyBorder="1"/>
    <xf numFmtId="0" fontId="2" fillId="0" borderId="2"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3" borderId="1" xfId="0" applyFont="1" applyFill="1" applyBorder="1"/>
    <xf numFmtId="0" fontId="0" fillId="3" borderId="2" xfId="0" applyFont="1" applyFill="1" applyBorder="1"/>
    <xf numFmtId="0" fontId="3" fillId="3" borderId="2" xfId="0" applyFont="1" applyFill="1" applyBorder="1" applyAlignment="1">
      <alignment horizontal="center"/>
    </xf>
    <xf numFmtId="0" fontId="0" fillId="3" borderId="2" xfId="0" applyFont="1" applyFill="1" applyBorder="1" applyAlignment="1">
      <alignment horizontal="center"/>
    </xf>
    <xf numFmtId="0" fontId="0" fillId="3" borderId="3" xfId="0" applyFont="1" applyFill="1" applyBorder="1" applyAlignment="1">
      <alignment horizontal="center"/>
    </xf>
    <xf numFmtId="0" fontId="0" fillId="0" borderId="2" xfId="0" applyFont="1" applyBorder="1" applyAlignment="1">
      <alignment wrapText="1"/>
    </xf>
    <xf numFmtId="0" fontId="0" fillId="3" borderId="2" xfId="0" applyFont="1" applyFill="1" applyBorder="1" applyAlignment="1">
      <alignment wrapText="1"/>
    </xf>
    <xf numFmtId="0" fontId="4" fillId="3" borderId="1" xfId="0" applyFont="1" applyFill="1" applyBorder="1"/>
    <xf numFmtId="0" fontId="0" fillId="0" borderId="0" xfId="0" applyFo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acisolutions.net/" TargetMode="External"/><Relationship Id="rId117" Type="http://schemas.openxmlformats.org/officeDocument/2006/relationships/hyperlink" Target="http://www.catapult.sc3.com/" TargetMode="External"/><Relationship Id="rId21" Type="http://schemas.openxmlformats.org/officeDocument/2006/relationships/hyperlink" Target="http://www.advprograms.com/" TargetMode="External"/><Relationship Id="rId42" Type="http://schemas.openxmlformats.org/officeDocument/2006/relationships/hyperlink" Target="http://www.theambitgroup.com/" TargetMode="External"/><Relationship Id="rId47" Type="http://schemas.openxmlformats.org/officeDocument/2006/relationships/hyperlink" Target="http://www.atsi.co/" TargetMode="External"/><Relationship Id="rId63" Type="http://schemas.openxmlformats.org/officeDocument/2006/relationships/hyperlink" Target="http://www.asisecurity.net/" TargetMode="External"/><Relationship Id="rId68" Type="http://schemas.openxmlformats.org/officeDocument/2006/relationships/hyperlink" Target="http://www.astor-sanders.com/" TargetMode="External"/><Relationship Id="rId84" Type="http://schemas.openxmlformats.org/officeDocument/2006/relationships/hyperlink" Target="http://www.base2engineering.com/" TargetMode="External"/><Relationship Id="rId89" Type="http://schemas.openxmlformats.org/officeDocument/2006/relationships/hyperlink" Target="http://www.biascorp.com/" TargetMode="External"/><Relationship Id="rId112" Type="http://schemas.openxmlformats.org/officeDocument/2006/relationships/hyperlink" Target="http://www.bcmcgroup.com/" TargetMode="External"/><Relationship Id="rId133" Type="http://schemas.openxmlformats.org/officeDocument/2006/relationships/hyperlink" Target="http://www.cisfederal.com/" TargetMode="External"/><Relationship Id="rId138" Type="http://schemas.openxmlformats.org/officeDocument/2006/relationships/hyperlink" Target="http://www.cloudera.com/" TargetMode="External"/><Relationship Id="rId16" Type="http://schemas.openxmlformats.org/officeDocument/2006/relationships/hyperlink" Target="http://www.adaequare.com/" TargetMode="External"/><Relationship Id="rId107" Type="http://schemas.openxmlformats.org/officeDocument/2006/relationships/hyperlink" Target="http://www.brillient.net/" TargetMode="External"/><Relationship Id="rId11" Type="http://schemas.openxmlformats.org/officeDocument/2006/relationships/hyperlink" Target="http://www.acisolutions.net/" TargetMode="External"/><Relationship Id="rId32" Type="http://schemas.openxmlformats.org/officeDocument/2006/relationships/hyperlink" Target="http://www.akamai.com/" TargetMode="External"/><Relationship Id="rId37" Type="http://schemas.openxmlformats.org/officeDocument/2006/relationships/hyperlink" Target="http://www.alliantsolutions.net/" TargetMode="External"/><Relationship Id="rId53" Type="http://schemas.openxmlformats.org/officeDocument/2006/relationships/hyperlink" Target="http://www.arenatechnologies.com/" TargetMode="External"/><Relationship Id="rId58" Type="http://schemas.openxmlformats.org/officeDocument/2006/relationships/hyperlink" Target="http://www.arrayinfotech.com/" TargetMode="External"/><Relationship Id="rId74" Type="http://schemas.openxmlformats.org/officeDocument/2006/relationships/hyperlink" Target="http://www.atomicorp.com/" TargetMode="External"/><Relationship Id="rId79" Type="http://schemas.openxmlformats.org/officeDocument/2006/relationships/hyperlink" Target="http://www.avineon.com/" TargetMode="External"/><Relationship Id="rId102" Type="http://schemas.openxmlformats.org/officeDocument/2006/relationships/hyperlink" Target="http://www.bravurainc.com/" TargetMode="External"/><Relationship Id="rId123" Type="http://schemas.openxmlformats.org/officeDocument/2006/relationships/hyperlink" Target="http://www.centurum.com/" TargetMode="External"/><Relationship Id="rId128" Type="http://schemas.openxmlformats.org/officeDocument/2006/relationships/hyperlink" Target="http://www.cghtech.com/" TargetMode="External"/><Relationship Id="rId144" Type="http://schemas.openxmlformats.org/officeDocument/2006/relationships/hyperlink" Target="http://www.commitent.com/" TargetMode="External"/><Relationship Id="rId149" Type="http://schemas.openxmlformats.org/officeDocument/2006/relationships/hyperlink" Target="http://www.conceras.com/" TargetMode="External"/><Relationship Id="rId5" Type="http://schemas.openxmlformats.org/officeDocument/2006/relationships/hyperlink" Target="http://www.ablecommtech.com/" TargetMode="External"/><Relationship Id="rId90" Type="http://schemas.openxmlformats.org/officeDocument/2006/relationships/hyperlink" Target="http://www.binghamtech.com/" TargetMode="External"/><Relationship Id="rId95" Type="http://schemas.openxmlformats.org/officeDocument/2006/relationships/hyperlink" Target="http://www.blackmesh.com/" TargetMode="External"/><Relationship Id="rId22" Type="http://schemas.openxmlformats.org/officeDocument/2006/relationships/hyperlink" Target="http://www.team-arti.com/" TargetMode="External"/><Relationship Id="rId27" Type="http://schemas.openxmlformats.org/officeDocument/2006/relationships/hyperlink" Target="http://www.agil3tech.com/" TargetMode="External"/><Relationship Id="rId43" Type="http://schemas.openxmlformats.org/officeDocument/2006/relationships/hyperlink" Target="http://www.amdexcorp.com/" TargetMode="External"/><Relationship Id="rId48" Type="http://schemas.openxmlformats.org/officeDocument/2006/relationships/hyperlink" Target="http://www.amsec.com/" TargetMode="External"/><Relationship Id="rId64" Type="http://schemas.openxmlformats.org/officeDocument/2006/relationships/hyperlink" Target="http://www.aspirationsoftware.com/" TargetMode="External"/><Relationship Id="rId69" Type="http://schemas.openxmlformats.org/officeDocument/2006/relationships/hyperlink" Target="http://www.corp.att.com/gov/" TargetMode="External"/><Relationship Id="rId113" Type="http://schemas.openxmlformats.org/officeDocument/2006/relationships/hyperlink" Target="http://www.bylight.com/" TargetMode="External"/><Relationship Id="rId118" Type="http://schemas.openxmlformats.org/officeDocument/2006/relationships/hyperlink" Target="http://www.cdwg.com/federal" TargetMode="External"/><Relationship Id="rId134" Type="http://schemas.openxmlformats.org/officeDocument/2006/relationships/hyperlink" Target="http://www.cisco.com/c/en/us/solutions/industries/government.html" TargetMode="External"/><Relationship Id="rId139" Type="http://schemas.openxmlformats.org/officeDocument/2006/relationships/hyperlink" Target="http://www.coact.com/" TargetMode="External"/><Relationship Id="rId80" Type="http://schemas.openxmlformats.org/officeDocument/2006/relationships/hyperlink" Target="http://www.axonai.com/" TargetMode="External"/><Relationship Id="rId85" Type="http://schemas.openxmlformats.org/officeDocument/2006/relationships/hyperlink" Target="http://www.basistech.com/" TargetMode="External"/><Relationship Id="rId150" Type="http://schemas.openxmlformats.org/officeDocument/2006/relationships/hyperlink" Target="http://www.concordcrossroads.com/" TargetMode="External"/><Relationship Id="rId12" Type="http://schemas.openxmlformats.org/officeDocument/2006/relationships/hyperlink" Target="http://www.acquiredata.com/" TargetMode="External"/><Relationship Id="rId17" Type="http://schemas.openxmlformats.org/officeDocument/2006/relationships/hyperlink" Target="http://www.adamscomm.com/" TargetMode="External"/><Relationship Id="rId25" Type="http://schemas.openxmlformats.org/officeDocument/2006/relationships/hyperlink" Target="http://www.aequussg.com/" TargetMode="External"/><Relationship Id="rId33" Type="http://schemas.openxmlformats.org/officeDocument/2006/relationships/hyperlink" Target="http://www.alethix.com/" TargetMode="External"/><Relationship Id="rId38" Type="http://schemas.openxmlformats.org/officeDocument/2006/relationships/hyperlink" Target="http://www.a2ius.com/" TargetMode="External"/><Relationship Id="rId46" Type="http://schemas.openxmlformats.org/officeDocument/2006/relationships/hyperlink" Target="http://www.americansystems.com/" TargetMode="External"/><Relationship Id="rId59" Type="http://schemas.openxmlformats.org/officeDocument/2006/relationships/hyperlink" Target="http://www.artechinfo.com/" TargetMode="External"/><Relationship Id="rId67" Type="http://schemas.openxmlformats.org/officeDocument/2006/relationships/hyperlink" Target="http://www.assured-consulting.com/" TargetMode="External"/><Relationship Id="rId103" Type="http://schemas.openxmlformats.org/officeDocument/2006/relationships/hyperlink" Target="http://www.braxtongrant.com/" TargetMode="External"/><Relationship Id="rId108" Type="http://schemas.openxmlformats.org/officeDocument/2006/relationships/hyperlink" Target="http://www.bruinwave.com/" TargetMode="External"/><Relationship Id="rId116" Type="http://schemas.openxmlformats.org/officeDocument/2006/relationships/hyperlink" Target="http://www.cassevern.com/" TargetMode="External"/><Relationship Id="rId124" Type="http://schemas.openxmlformats.org/officeDocument/2006/relationships/hyperlink" Target="http://www.centurylink.com/business/enterprise/government/federal/" TargetMode="External"/><Relationship Id="rId129" Type="http://schemas.openxmlformats.org/officeDocument/2006/relationships/hyperlink" Target="http://www.cgi.com/en/us-federal/services-solutions" TargetMode="External"/><Relationship Id="rId137" Type="http://schemas.openxmlformats.org/officeDocument/2006/relationships/hyperlink" Target="http://www.clearshark.com/" TargetMode="External"/><Relationship Id="rId20" Type="http://schemas.openxmlformats.org/officeDocument/2006/relationships/hyperlink" Target="http://www.acconline.com/" TargetMode="External"/><Relationship Id="rId41" Type="http://schemas.openxmlformats.org/officeDocument/2006/relationships/hyperlink" Target="http://www.altusts.com/" TargetMode="External"/><Relationship Id="rId54" Type="http://schemas.openxmlformats.org/officeDocument/2006/relationships/hyperlink" Target="http://www.aretecinc.com/" TargetMode="External"/><Relationship Id="rId62" Type="http://schemas.openxmlformats.org/officeDocument/2006/relationships/hyperlink" Target="http://www.asigovernment.com/" TargetMode="External"/><Relationship Id="rId70" Type="http://schemas.openxmlformats.org/officeDocument/2006/relationships/hyperlink" Target="http://www.ataata.com/" TargetMode="External"/><Relationship Id="rId75" Type="http://schemas.openxmlformats.org/officeDocument/2006/relationships/hyperlink" Target="http://www.attain.com/" TargetMode="External"/><Relationship Id="rId83" Type="http://schemas.openxmlformats.org/officeDocument/2006/relationships/hyperlink" Target="http://www.blackwoodassociates.com/" TargetMode="External"/><Relationship Id="rId88" Type="http://schemas.openxmlformats.org/officeDocument/2006/relationships/hyperlink" Target="http://www.betis.com/" TargetMode="External"/><Relationship Id="rId91" Type="http://schemas.openxmlformats.org/officeDocument/2006/relationships/hyperlink" Target="http://www.biometricassociates.com/" TargetMode="External"/><Relationship Id="rId96" Type="http://schemas.openxmlformats.org/officeDocument/2006/relationships/hyperlink" Target="http://www.blackpointcyber.com/" TargetMode="External"/><Relationship Id="rId111" Type="http://schemas.openxmlformats.org/officeDocument/2006/relationships/hyperlink" Target="http://www.buchanan-edwards.com/" TargetMode="External"/><Relationship Id="rId132" Type="http://schemas.openxmlformats.org/officeDocument/2006/relationships/hyperlink" Target="http://www.cigital.com/" TargetMode="External"/><Relationship Id="rId140" Type="http://schemas.openxmlformats.org/officeDocument/2006/relationships/hyperlink" Target="http://www.coheretechnology.com/" TargetMode="External"/><Relationship Id="rId145" Type="http://schemas.openxmlformats.org/officeDocument/2006/relationships/hyperlink" Target="http://www.commvault.com/solutions/by-industry/government" TargetMode="External"/><Relationship Id="rId153" Type="http://schemas.openxmlformats.org/officeDocument/2006/relationships/hyperlink" Target="http://www.convergnet.com/" TargetMode="External"/><Relationship Id="rId1" Type="http://schemas.openxmlformats.org/officeDocument/2006/relationships/hyperlink" Target="http://www.202partnersllc.com/" TargetMode="External"/><Relationship Id="rId6" Type="http://schemas.openxmlformats.org/officeDocument/2006/relationships/hyperlink" Target="http://www.accelerasolutions.com/" TargetMode="External"/><Relationship Id="rId15" Type="http://schemas.openxmlformats.org/officeDocument/2006/relationships/hyperlink" Target="http://www.myacuity.com/" TargetMode="External"/><Relationship Id="rId23" Type="http://schemas.openxmlformats.org/officeDocument/2006/relationships/hyperlink" Target="http://www.asd-inc.com/" TargetMode="External"/><Relationship Id="rId28" Type="http://schemas.openxmlformats.org/officeDocument/2006/relationships/hyperlink" Target="http://www.aiminnovationsllc.com/" TargetMode="External"/><Relationship Id="rId36" Type="http://schemas.openxmlformats.org/officeDocument/2006/relationships/hyperlink" Target="http://www.alliance-it.com/" TargetMode="External"/><Relationship Id="rId49" Type="http://schemas.openxmlformats.org/officeDocument/2006/relationships/hyperlink" Target="http://www.analytica.net/" TargetMode="External"/><Relationship Id="rId57" Type="http://schemas.openxmlformats.org/officeDocument/2006/relationships/hyperlink" Target="http://www.armored-cloud.com/" TargetMode="External"/><Relationship Id="rId106" Type="http://schemas.openxmlformats.org/officeDocument/2006/relationships/hyperlink" Target="http://www.bridges-inc.com/" TargetMode="External"/><Relationship Id="rId114" Type="http://schemas.openxmlformats.org/officeDocument/2006/relationships/hyperlink" Target="http://www.c2scg.com/" TargetMode="External"/><Relationship Id="rId119" Type="http://schemas.openxmlformats.org/officeDocument/2006/relationships/hyperlink" Target="http://www.centechgroup.com/" TargetMode="External"/><Relationship Id="rId127" Type="http://schemas.openxmlformats.org/officeDocument/2006/relationships/hyperlink" Target="http://www.cfocussoftware.com/" TargetMode="External"/><Relationship Id="rId10" Type="http://schemas.openxmlformats.org/officeDocument/2006/relationships/hyperlink" Target="http://www.acesinc.net/" TargetMode="External"/><Relationship Id="rId31" Type="http://schemas.openxmlformats.org/officeDocument/2006/relationships/hyperlink" Target="http://www.airpatrolcorp.com/" TargetMode="External"/><Relationship Id="rId44" Type="http://schemas.openxmlformats.org/officeDocument/2006/relationships/hyperlink" Target="http://www.americancyber.com/" TargetMode="External"/><Relationship Id="rId52" Type="http://schemas.openxmlformats.org/officeDocument/2006/relationships/hyperlink" Target="http://www.applylogic.com/" TargetMode="External"/><Relationship Id="rId60" Type="http://schemas.openxmlformats.org/officeDocument/2006/relationships/hyperlink" Target="http://www.artelllc.com/" TargetMode="External"/><Relationship Id="rId65" Type="http://schemas.openxmlformats.org/officeDocument/2006/relationships/hyperlink" Target="http://www.asrcfederal.com/" TargetMode="External"/><Relationship Id="rId73" Type="http://schemas.openxmlformats.org/officeDocument/2006/relationships/hyperlink" Target="http://www.act-corp.com/" TargetMode="External"/><Relationship Id="rId78" Type="http://schemas.openxmlformats.org/officeDocument/2006/relationships/hyperlink" Target="http://www.aveshka.com/" TargetMode="External"/><Relationship Id="rId81" Type="http://schemas.openxmlformats.org/officeDocument/2006/relationships/hyperlink" Target="http://www.axway.com/en" TargetMode="External"/><Relationship Id="rId86" Type="http://schemas.openxmlformats.org/officeDocument/2006/relationships/hyperlink" Target="http://www.bayshorenetworks.com/" TargetMode="External"/><Relationship Id="rId94" Type="http://schemas.openxmlformats.org/officeDocument/2006/relationships/hyperlink" Target="http://www.us.blackberry.com/home.html" TargetMode="External"/><Relationship Id="rId99" Type="http://schemas.openxmlformats.org/officeDocument/2006/relationships/hyperlink" Target="http://www.bmc.com/it-solutions/industry-public-sector.html?vu=publicsector" TargetMode="External"/><Relationship Id="rId101" Type="http://schemas.openxmlformats.org/officeDocument/2006/relationships/hyperlink" Target="http://www.boshgs.com/" TargetMode="External"/><Relationship Id="rId122" Type="http://schemas.openxmlformats.org/officeDocument/2006/relationships/hyperlink" Target="http://www.centroid-llc.com/" TargetMode="External"/><Relationship Id="rId130" Type="http://schemas.openxmlformats.org/officeDocument/2006/relationships/hyperlink" Target="http://www.charontech.com/" TargetMode="External"/><Relationship Id="rId135" Type="http://schemas.openxmlformats.org/officeDocument/2006/relationships/hyperlink" Target="http://www.citrix.com/" TargetMode="External"/><Relationship Id="rId143" Type="http://schemas.openxmlformats.org/officeDocument/2006/relationships/hyperlink" Target="http://www.ctp-web.com/" TargetMode="External"/><Relationship Id="rId148" Type="http://schemas.openxmlformats.org/officeDocument/2006/relationships/hyperlink" Target="http://www.cwsc.com/" TargetMode="External"/><Relationship Id="rId151" Type="http://schemas.openxmlformats.org/officeDocument/2006/relationships/hyperlink" Target="http://www.condortech.com/" TargetMode="External"/><Relationship Id="rId4" Type="http://schemas.openxmlformats.org/officeDocument/2006/relationships/hyperlink" Target="http://www.aaski.com/" TargetMode="External"/><Relationship Id="rId9" Type="http://schemas.openxmlformats.org/officeDocument/2006/relationships/hyperlink" Target="http://www.acentia.com/" TargetMode="External"/><Relationship Id="rId13" Type="http://schemas.openxmlformats.org/officeDocument/2006/relationships/hyperlink" Target="http://www.actifio.com/" TargetMode="External"/><Relationship Id="rId18" Type="http://schemas.openxmlformats.org/officeDocument/2006/relationships/hyperlink" Target="http://www.addxcorp.com/" TargetMode="External"/><Relationship Id="rId39" Type="http://schemas.openxmlformats.org/officeDocument/2006/relationships/hyperlink" Target="http://www.alqimi.com/" TargetMode="External"/><Relationship Id="rId109" Type="http://schemas.openxmlformats.org/officeDocument/2006/relationships/hyperlink" Target="http://www.bscsys.com/" TargetMode="External"/><Relationship Id="rId34" Type="http://schemas.openxmlformats.org/officeDocument/2006/relationships/hyperlink" Target="http://www.alleghenyst.com/" TargetMode="External"/><Relationship Id="rId50" Type="http://schemas.openxmlformats.org/officeDocument/2006/relationships/hyperlink" Target="http://www.actnow.com/" TargetMode="External"/><Relationship Id="rId55" Type="http://schemas.openxmlformats.org/officeDocument/2006/relationships/hyperlink" Target="http://www.argotis.com/" TargetMode="External"/><Relationship Id="rId76" Type="http://schemas.openxmlformats.org/officeDocument/2006/relationships/hyperlink" Target="http://www.avantitech.net/" TargetMode="External"/><Relationship Id="rId97" Type="http://schemas.openxmlformats.org/officeDocument/2006/relationships/hyperlink" Target="http://www.blueridge.com/" TargetMode="External"/><Relationship Id="rId104" Type="http://schemas.openxmlformats.org/officeDocument/2006/relationships/hyperlink" Target="http://www.bricata.com/" TargetMode="External"/><Relationship Id="rId120" Type="http://schemas.openxmlformats.org/officeDocument/2006/relationships/hyperlink" Target="http://www.ccsecuritytraining.com/" TargetMode="External"/><Relationship Id="rId125" Type="http://schemas.openxmlformats.org/officeDocument/2006/relationships/hyperlink" Target="http://www.certipath.com/" TargetMode="External"/><Relationship Id="rId141" Type="http://schemas.openxmlformats.org/officeDocument/2006/relationships/hyperlink" Target="http://www.collabralink.com/" TargetMode="External"/><Relationship Id="rId146" Type="http://schemas.openxmlformats.org/officeDocument/2006/relationships/hyperlink" Target="http://www.cillc.com/" TargetMode="External"/><Relationship Id="rId7" Type="http://schemas.openxmlformats.org/officeDocument/2006/relationships/hyperlink" Target="http://www.accenture.com/us-en/afs-industry-index" TargetMode="External"/><Relationship Id="rId71" Type="http://schemas.openxmlformats.org/officeDocument/2006/relationships/hyperlink" Target="http://www.atekinc.com/" TargetMode="External"/><Relationship Id="rId92" Type="http://schemas.openxmlformats.org/officeDocument/2006/relationships/hyperlink" Target="http://www.blackbox.com/" TargetMode="External"/><Relationship Id="rId2" Type="http://schemas.openxmlformats.org/officeDocument/2006/relationships/hyperlink" Target="http://www.tscti.com/" TargetMode="External"/><Relationship Id="rId29" Type="http://schemas.openxmlformats.org/officeDocument/2006/relationships/hyperlink" Target="http://www.ains.com/" TargetMode="External"/><Relationship Id="rId24" Type="http://schemas.openxmlformats.org/officeDocument/2006/relationships/hyperlink" Target="http://www.aecom.com/" TargetMode="External"/><Relationship Id="rId40" Type="http://schemas.openxmlformats.org/officeDocument/2006/relationships/hyperlink" Target="http://www.altagrove.com/" TargetMode="External"/><Relationship Id="rId45" Type="http://schemas.openxmlformats.org/officeDocument/2006/relationships/hyperlink" Target="http://www.aisinfotech.com/" TargetMode="External"/><Relationship Id="rId66" Type="http://schemas.openxmlformats.org/officeDocument/2006/relationships/hyperlink" Target="http://www.assuraconsulting.com/" TargetMode="External"/><Relationship Id="rId87" Type="http://schemas.openxmlformats.org/officeDocument/2006/relationships/hyperlink" Target="http://www.belaytech.com/" TargetMode="External"/><Relationship Id="rId110" Type="http://schemas.openxmlformats.org/officeDocument/2006/relationships/hyperlink" Target="http://www.globalservices.bt.com/btfederal/en/home" TargetMode="External"/><Relationship Id="rId115" Type="http://schemas.openxmlformats.org/officeDocument/2006/relationships/hyperlink" Target="http://www.cbridgeinc.com/" TargetMode="External"/><Relationship Id="rId131" Type="http://schemas.openxmlformats.org/officeDocument/2006/relationships/hyperlink" Target="http://www.explorecas.com/" TargetMode="External"/><Relationship Id="rId136" Type="http://schemas.openxmlformats.org/officeDocument/2006/relationships/hyperlink" Target="http://www.clearedsolutions.com/" TargetMode="External"/><Relationship Id="rId61" Type="http://schemas.openxmlformats.org/officeDocument/2006/relationships/hyperlink" Target="http://www.ashton-gs.com/" TargetMode="External"/><Relationship Id="rId82" Type="http://schemas.openxmlformats.org/officeDocument/2006/relationships/hyperlink" Target="http://www.b-dconsulting.com/index.php" TargetMode="External"/><Relationship Id="rId152" Type="http://schemas.openxmlformats.org/officeDocument/2006/relationships/hyperlink" Target="http://www.conscioussecurity.com/" TargetMode="External"/><Relationship Id="rId19" Type="http://schemas.openxmlformats.org/officeDocument/2006/relationships/hyperlink" Target="http://www.adlumin.com/" TargetMode="External"/><Relationship Id="rId14" Type="http://schemas.openxmlformats.org/officeDocument/2006/relationships/hyperlink" Target="http://www.acuitysolutionscorporation.com/" TargetMode="External"/><Relationship Id="rId30" Type="http://schemas.openxmlformats.org/officeDocument/2006/relationships/hyperlink" Target="http://www.northamerica.airbus-group.com/north-america/usa/Airbus-Defense-and-Space.html" TargetMode="External"/><Relationship Id="rId35" Type="http://schemas.openxmlformats.org/officeDocument/2006/relationships/hyperlink" Target="http://www.allencorporation.com/" TargetMode="External"/><Relationship Id="rId56" Type="http://schemas.openxmlformats.org/officeDocument/2006/relationships/hyperlink" Target="http://www.arieshq.com/" TargetMode="External"/><Relationship Id="rId77" Type="http://schemas.openxmlformats.org/officeDocument/2006/relationships/hyperlink" Target="http://www.avaya.com/en/solutions/us-government-solutions/" TargetMode="External"/><Relationship Id="rId100" Type="http://schemas.openxmlformats.org/officeDocument/2006/relationships/hyperlink" Target="http://www.bmksecuresolutions.com/" TargetMode="External"/><Relationship Id="rId105" Type="http://schemas.openxmlformats.org/officeDocument/2006/relationships/hyperlink" Target="http://www.bridgephase.com/" TargetMode="External"/><Relationship Id="rId126" Type="http://schemas.openxmlformats.org/officeDocument/2006/relationships/hyperlink" Target="http://www.cetech-triumph.com/" TargetMode="External"/><Relationship Id="rId147" Type="http://schemas.openxmlformats.org/officeDocument/2006/relationships/hyperlink" Target="http://www.ctsmd.com/index.html" TargetMode="External"/><Relationship Id="rId8" Type="http://schemas.openxmlformats.org/officeDocument/2006/relationships/hyperlink" Target="http://www.aceinfosolutions.com/" TargetMode="External"/><Relationship Id="rId51" Type="http://schemas.openxmlformats.org/officeDocument/2006/relationships/hyperlink" Target="http://www.ansfederal.com/" TargetMode="External"/><Relationship Id="rId72" Type="http://schemas.openxmlformats.org/officeDocument/2006/relationships/hyperlink" Target="http://www.athenaconsultinggroup.com/" TargetMode="External"/><Relationship Id="rId93" Type="http://schemas.openxmlformats.org/officeDocument/2006/relationships/hyperlink" Target="http://www.blackbagtech.com/" TargetMode="External"/><Relationship Id="rId98" Type="http://schemas.openxmlformats.org/officeDocument/2006/relationships/hyperlink" Target="http://www.bluecatnetworks.com/" TargetMode="External"/><Relationship Id="rId121" Type="http://schemas.openxmlformats.org/officeDocument/2006/relationships/hyperlink" Target="http://www.centripetalnetworks.com/" TargetMode="External"/><Relationship Id="rId142" Type="http://schemas.openxmlformats.org/officeDocument/2006/relationships/hyperlink" Target="http://www.collabraspace.com/" TargetMode="External"/><Relationship Id="rId3" Type="http://schemas.openxmlformats.org/officeDocument/2006/relationships/hyperlink" Target="http://www.atkearney.com/" TargetMode="External"/></Relationships>
</file>

<file path=xl/worksheets/sheet1.xml><?xml version="1.0" encoding="utf-8"?>
<worksheet xmlns="http://schemas.openxmlformats.org/spreadsheetml/2006/main" xmlns:r="http://schemas.openxmlformats.org/officeDocument/2006/relationships">
  <dimension ref="A1:G239"/>
  <sheetViews>
    <sheetView tabSelected="1" workbookViewId="0">
      <selection activeCell="A2" sqref="A2:XFD2"/>
    </sheetView>
  </sheetViews>
  <sheetFormatPr defaultColWidth="15.140625" defaultRowHeight="15" customHeight="1"/>
  <cols>
    <col min="1" max="1" width="45.42578125" customWidth="1"/>
    <col min="2" max="2" width="51.28515625" customWidth="1"/>
    <col min="3" max="3" width="68.42578125" customWidth="1"/>
    <col min="4" max="4" width="8.28515625" customWidth="1"/>
    <col min="5" max="5" width="23.42578125" customWidth="1"/>
    <col min="6" max="6" width="22.28515625" customWidth="1"/>
    <col min="7" max="7" width="4.28515625" customWidth="1"/>
    <col min="8" max="26" width="7.5703125" customWidth="1"/>
  </cols>
  <sheetData>
    <row r="1" spans="1:7">
      <c r="A1" s="1" t="s">
        <v>0</v>
      </c>
      <c r="B1" s="2" t="s">
        <v>1</v>
      </c>
      <c r="C1" s="2" t="s">
        <v>2</v>
      </c>
      <c r="D1" s="2" t="s">
        <v>3</v>
      </c>
      <c r="E1" s="2" t="s">
        <v>4</v>
      </c>
      <c r="F1" s="2" t="s">
        <v>5</v>
      </c>
      <c r="G1" s="3" t="s">
        <v>6</v>
      </c>
    </row>
    <row r="2" spans="1:7">
      <c r="A2" s="9" t="s">
        <v>10</v>
      </c>
      <c r="B2" s="10" t="s">
        <v>11</v>
      </c>
      <c r="C2" s="11" t="s">
        <v>12</v>
      </c>
      <c r="D2" s="12" t="s">
        <v>7</v>
      </c>
      <c r="E2" s="12" t="s">
        <v>13</v>
      </c>
      <c r="F2" s="10" t="s">
        <v>14</v>
      </c>
      <c r="G2" s="13" t="s">
        <v>15</v>
      </c>
    </row>
    <row r="3" spans="1:7">
      <c r="A3" s="4" t="s">
        <v>16</v>
      </c>
      <c r="B3" s="5" t="s">
        <v>17</v>
      </c>
      <c r="C3" s="6" t="str">
        <f>HYPERLINK("http://www.202partnersllc.com/","www.202partnersllc.com/")</f>
        <v>www.202partnersllc.com/</v>
      </c>
      <c r="D3" s="7" t="s">
        <v>7</v>
      </c>
      <c r="E3" s="7" t="s">
        <v>7</v>
      </c>
      <c r="F3" s="5"/>
      <c r="G3" s="8" t="s">
        <v>18</v>
      </c>
    </row>
    <row r="4" spans="1:7">
      <c r="A4" s="9" t="s">
        <v>19</v>
      </c>
      <c r="B4" s="10" t="s">
        <v>20</v>
      </c>
      <c r="C4" s="11" t="str">
        <f>HYPERLINK("http://www.tscti.com/","www.tscti.com/")</f>
        <v>www.tscti.com/</v>
      </c>
      <c r="D4" s="12" t="s">
        <v>7</v>
      </c>
      <c r="E4" s="12" t="s">
        <v>8</v>
      </c>
      <c r="F4" s="12"/>
      <c r="G4" s="13" t="s">
        <v>9</v>
      </c>
    </row>
    <row r="5" spans="1:7">
      <c r="A5" s="4" t="s">
        <v>21</v>
      </c>
      <c r="B5" s="5" t="s">
        <v>22</v>
      </c>
      <c r="C5" s="6" t="s">
        <v>23</v>
      </c>
      <c r="D5" s="7" t="s">
        <v>7</v>
      </c>
      <c r="E5" s="7" t="s">
        <v>8</v>
      </c>
      <c r="F5" s="5"/>
      <c r="G5" s="8" t="s">
        <v>9</v>
      </c>
    </row>
    <row r="6" spans="1:7">
      <c r="A6" s="9" t="s">
        <v>24</v>
      </c>
      <c r="B6" s="10" t="s">
        <v>25</v>
      </c>
      <c r="C6" s="11" t="s">
        <v>26</v>
      </c>
      <c r="D6" s="12" t="s">
        <v>27</v>
      </c>
      <c r="E6" s="12" t="s">
        <v>27</v>
      </c>
      <c r="F6" s="10"/>
      <c r="G6" s="13" t="s">
        <v>9</v>
      </c>
    </row>
    <row r="7" spans="1:7">
      <c r="A7" s="4" t="s">
        <v>28</v>
      </c>
      <c r="B7" s="5" t="s">
        <v>29</v>
      </c>
      <c r="C7" s="7" t="s">
        <v>30</v>
      </c>
      <c r="D7" s="7" t="s">
        <v>7</v>
      </c>
      <c r="E7" s="7" t="s">
        <v>7</v>
      </c>
      <c r="F7" s="5"/>
      <c r="G7" s="8" t="s">
        <v>18</v>
      </c>
    </row>
    <row r="8" spans="1:7">
      <c r="A8" s="9" t="s">
        <v>31</v>
      </c>
      <c r="B8" s="10" t="s">
        <v>32</v>
      </c>
      <c r="C8" s="12" t="s">
        <v>33</v>
      </c>
      <c r="D8" s="12" t="s">
        <v>7</v>
      </c>
      <c r="E8" s="12" t="s">
        <v>7</v>
      </c>
      <c r="F8" s="10"/>
      <c r="G8" s="13" t="s">
        <v>18</v>
      </c>
    </row>
    <row r="9" spans="1:7">
      <c r="A9" s="4" t="s">
        <v>34</v>
      </c>
      <c r="B9" s="5" t="s">
        <v>35</v>
      </c>
      <c r="C9" s="7" t="s">
        <v>36</v>
      </c>
      <c r="D9" s="7" t="s">
        <v>7</v>
      </c>
      <c r="E9" s="7" t="s">
        <v>7</v>
      </c>
      <c r="F9" s="5"/>
      <c r="G9" s="8" t="s">
        <v>18</v>
      </c>
    </row>
    <row r="10" spans="1:7">
      <c r="A10" s="9" t="s">
        <v>37</v>
      </c>
      <c r="B10" s="10" t="s">
        <v>38</v>
      </c>
      <c r="C10" s="11" t="str">
        <f>HYPERLINK("http://www.atkearney.com/","www.atkearney.com/")</f>
        <v>www.atkearney.com/</v>
      </c>
      <c r="D10" s="12" t="s">
        <v>27</v>
      </c>
      <c r="E10" s="12" t="s">
        <v>39</v>
      </c>
      <c r="F10" s="12"/>
      <c r="G10" s="13" t="s">
        <v>9</v>
      </c>
    </row>
    <row r="11" spans="1:7">
      <c r="A11" s="4" t="s">
        <v>40</v>
      </c>
      <c r="B11" s="5" t="s">
        <v>41</v>
      </c>
      <c r="C11" s="6" t="str">
        <f>HYPERLINK("http://www.aaski.com/","www.aaski.com/")</f>
        <v>www.aaski.com/</v>
      </c>
      <c r="D11" s="7" t="s">
        <v>7</v>
      </c>
      <c r="E11" s="7" t="s">
        <v>13</v>
      </c>
      <c r="F11" s="5" t="s">
        <v>42</v>
      </c>
      <c r="G11" s="8" t="s">
        <v>18</v>
      </c>
    </row>
    <row r="12" spans="1:7">
      <c r="A12" s="9" t="s">
        <v>43</v>
      </c>
      <c r="B12" s="10" t="s">
        <v>44</v>
      </c>
      <c r="C12" s="12" t="s">
        <v>45</v>
      </c>
      <c r="D12" s="12" t="s">
        <v>7</v>
      </c>
      <c r="E12" s="12" t="s">
        <v>7</v>
      </c>
      <c r="F12" s="10"/>
      <c r="G12" s="13" t="s">
        <v>18</v>
      </c>
    </row>
    <row r="13" spans="1:7">
      <c r="A13" s="4" t="s">
        <v>46</v>
      </c>
      <c r="B13" s="5" t="s">
        <v>47</v>
      </c>
      <c r="C13" s="6" t="s">
        <v>48</v>
      </c>
      <c r="D13" s="7" t="s">
        <v>7</v>
      </c>
      <c r="E13" s="7" t="s">
        <v>7</v>
      </c>
      <c r="F13" s="5"/>
      <c r="G13" s="8" t="s">
        <v>18</v>
      </c>
    </row>
    <row r="14" spans="1:7">
      <c r="A14" s="9" t="s">
        <v>49</v>
      </c>
      <c r="B14" s="10" t="s">
        <v>50</v>
      </c>
      <c r="C14" s="11" t="str">
        <f>HYPERLINK("http://www.ablecommtech.com/","www.ablecommtech.com/")</f>
        <v>www.ablecommtech.com/</v>
      </c>
      <c r="D14" s="12" t="s">
        <v>27</v>
      </c>
      <c r="E14" s="12" t="s">
        <v>51</v>
      </c>
      <c r="F14" s="12"/>
      <c r="G14" s="13" t="s">
        <v>18</v>
      </c>
    </row>
    <row r="15" spans="1:7">
      <c r="A15" s="4" t="s">
        <v>52</v>
      </c>
      <c r="B15" s="5" t="s">
        <v>53</v>
      </c>
      <c r="C15" s="7" t="s">
        <v>54</v>
      </c>
      <c r="D15" s="7" t="s">
        <v>7</v>
      </c>
      <c r="E15" s="7" t="s">
        <v>7</v>
      </c>
      <c r="F15" s="5"/>
      <c r="G15" s="8" t="s">
        <v>18</v>
      </c>
    </row>
    <row r="16" spans="1:7">
      <c r="A16" s="9" t="s">
        <v>55</v>
      </c>
      <c r="B16" s="10" t="s">
        <v>56</v>
      </c>
      <c r="C16" s="12" t="s">
        <v>57</v>
      </c>
      <c r="D16" s="12" t="s">
        <v>27</v>
      </c>
      <c r="E16" s="12" t="s">
        <v>27</v>
      </c>
      <c r="F16" s="10"/>
      <c r="G16" s="13" t="s">
        <v>18</v>
      </c>
    </row>
    <row r="17" spans="1:7">
      <c r="A17" s="4" t="s">
        <v>58</v>
      </c>
      <c r="B17" s="14" t="s">
        <v>59</v>
      </c>
      <c r="C17" s="6" t="str">
        <f>HYPERLINK("http://www.accelerasolutions.com/","www.accelerasolutions.com")</f>
        <v>www.accelerasolutions.com</v>
      </c>
      <c r="D17" s="7" t="s">
        <v>7</v>
      </c>
      <c r="E17" s="7" t="s">
        <v>7</v>
      </c>
      <c r="F17" s="5"/>
      <c r="G17" s="8" t="s">
        <v>9</v>
      </c>
    </row>
    <row r="18" spans="1:7">
      <c r="A18" s="9" t="s">
        <v>60</v>
      </c>
      <c r="B18" s="10" t="s">
        <v>61</v>
      </c>
      <c r="C18" s="11" t="str">
        <f>HYPERLINK("http://www.accenture.com/us-en/afs-industry-index","www.accenture.com/us-en/afs-industry-index")</f>
        <v>www.accenture.com/us-en/afs-industry-index</v>
      </c>
      <c r="D18" s="12" t="s">
        <v>27</v>
      </c>
      <c r="E18" s="12" t="s">
        <v>51</v>
      </c>
      <c r="F18" s="12"/>
      <c r="G18" s="13" t="s">
        <v>15</v>
      </c>
    </row>
    <row r="19" spans="1:7">
      <c r="A19" s="4" t="s">
        <v>62</v>
      </c>
      <c r="B19" s="5" t="s">
        <v>63</v>
      </c>
      <c r="C19" s="6" t="str">
        <f>HYPERLINK("http://www.aceinfosolutions.com/","www.aceinfosolutions.com")</f>
        <v>www.aceinfosolutions.com</v>
      </c>
      <c r="D19" s="7" t="s">
        <v>27</v>
      </c>
      <c r="E19" s="7" t="s">
        <v>27</v>
      </c>
      <c r="F19" s="5"/>
      <c r="G19" s="8" t="s">
        <v>9</v>
      </c>
    </row>
    <row r="20" spans="1:7">
      <c r="A20" s="9" t="s">
        <v>64</v>
      </c>
      <c r="B20" s="10" t="s">
        <v>65</v>
      </c>
      <c r="C20" s="11" t="str">
        <f>HYPERLINK("http://www.acentia.com/","www.acentia.com")</f>
        <v>www.acentia.com</v>
      </c>
      <c r="D20" s="12" t="s">
        <v>7</v>
      </c>
      <c r="E20" s="12" t="s">
        <v>8</v>
      </c>
      <c r="F20" s="10"/>
      <c r="G20" s="13" t="s">
        <v>9</v>
      </c>
    </row>
    <row r="21" spans="1:7">
      <c r="A21" s="4" t="s">
        <v>66</v>
      </c>
      <c r="B21" s="5" t="s">
        <v>67</v>
      </c>
      <c r="C21" s="6" t="str">
        <f>HYPERLINK("http://www.acesinc.net/","www.acesinc.net/")</f>
        <v>www.acesinc.net/</v>
      </c>
      <c r="D21" s="7" t="s">
        <v>27</v>
      </c>
      <c r="E21" s="7" t="s">
        <v>51</v>
      </c>
      <c r="F21" s="7"/>
      <c r="G21" s="8" t="s">
        <v>18</v>
      </c>
    </row>
    <row r="22" spans="1:7">
      <c r="A22" s="9" t="s">
        <v>68</v>
      </c>
      <c r="B22" s="10" t="s">
        <v>69</v>
      </c>
      <c r="C22" s="11" t="str">
        <f>HYPERLINK("http://www.acisolutions.net/","www.acisolutions.net/")</f>
        <v>www.acisolutions.net/</v>
      </c>
      <c r="D22" s="12" t="s">
        <v>27</v>
      </c>
      <c r="E22" s="12" t="s">
        <v>27</v>
      </c>
      <c r="F22" s="12"/>
      <c r="G22" s="13" t="s">
        <v>9</v>
      </c>
    </row>
    <row r="23" spans="1:7">
      <c r="A23" s="4" t="s">
        <v>70</v>
      </c>
      <c r="B23" s="5" t="s">
        <v>71</v>
      </c>
      <c r="C23" s="6" t="str">
        <f>HYPERLINK("http://www.acquiredata.com/","www.acquiredata.com/")</f>
        <v>www.acquiredata.com/</v>
      </c>
      <c r="D23" s="7" t="s">
        <v>7</v>
      </c>
      <c r="E23" s="7" t="s">
        <v>13</v>
      </c>
      <c r="F23" s="7"/>
      <c r="G23" s="8" t="s">
        <v>18</v>
      </c>
    </row>
    <row r="24" spans="1:7">
      <c r="A24" s="9" t="s">
        <v>72</v>
      </c>
      <c r="B24" s="10" t="s">
        <v>73</v>
      </c>
      <c r="C24" s="11" t="str">
        <f>HYPERLINK("http://www.actifio.com/","www.actifio.com/")</f>
        <v>www.actifio.com/</v>
      </c>
      <c r="D24" s="12" t="s">
        <v>7</v>
      </c>
      <c r="E24" s="12" t="s">
        <v>13</v>
      </c>
      <c r="F24" s="12"/>
      <c r="G24" s="13" t="s">
        <v>18</v>
      </c>
    </row>
    <row r="25" spans="1:7">
      <c r="A25" s="4" t="s">
        <v>74</v>
      </c>
      <c r="B25" s="5" t="s">
        <v>75</v>
      </c>
      <c r="C25" s="6" t="s">
        <v>76</v>
      </c>
      <c r="D25" s="7" t="s">
        <v>7</v>
      </c>
      <c r="E25" s="7" t="s">
        <v>7</v>
      </c>
      <c r="F25" s="5"/>
      <c r="G25" s="8" t="s">
        <v>9</v>
      </c>
    </row>
    <row r="26" spans="1:7">
      <c r="A26" s="9" t="s">
        <v>77</v>
      </c>
      <c r="B26" s="10" t="s">
        <v>78</v>
      </c>
      <c r="C26" s="11" t="str">
        <f>HYPERLINK("http://www.acuitysolutionscorporation.com/","www.acuitysolutionscorporation.com")</f>
        <v>www.acuitysolutionscorporation.com</v>
      </c>
      <c r="D26" s="12" t="s">
        <v>79</v>
      </c>
      <c r="E26" s="12" t="s">
        <v>79</v>
      </c>
      <c r="F26" s="10"/>
      <c r="G26" s="13" t="s">
        <v>9</v>
      </c>
    </row>
    <row r="27" spans="1:7">
      <c r="A27" s="4" t="s">
        <v>80</v>
      </c>
      <c r="B27" s="5" t="s">
        <v>81</v>
      </c>
      <c r="C27" s="6" t="str">
        <f>HYPERLINK("http://www.myacuity.com/","www.myacuity.com")</f>
        <v>www.myacuity.com</v>
      </c>
      <c r="D27" s="7" t="s">
        <v>7</v>
      </c>
      <c r="E27" s="7" t="s">
        <v>7</v>
      </c>
      <c r="F27" s="5"/>
      <c r="G27" s="8" t="s">
        <v>9</v>
      </c>
    </row>
    <row r="28" spans="1:7">
      <c r="A28" s="9" t="s">
        <v>82</v>
      </c>
      <c r="B28" s="10" t="s">
        <v>83</v>
      </c>
      <c r="C28" s="11" t="str">
        <f>HYPERLINK("http://www.adaequare.com/","www.adaequare.com")</f>
        <v>www.adaequare.com</v>
      </c>
      <c r="D28" s="12" t="s">
        <v>27</v>
      </c>
      <c r="E28" s="12" t="s">
        <v>27</v>
      </c>
      <c r="F28" s="10"/>
      <c r="G28" s="13" t="s">
        <v>9</v>
      </c>
    </row>
    <row r="29" spans="1:7">
      <c r="A29" s="4" t="s">
        <v>84</v>
      </c>
      <c r="B29" s="5" t="s">
        <v>85</v>
      </c>
      <c r="C29" s="6" t="str">
        <f>HYPERLINK("http://www.adamscomm.com/","www.adamscomm.com/")</f>
        <v>www.adamscomm.com/</v>
      </c>
      <c r="D29" s="7" t="s">
        <v>27</v>
      </c>
      <c r="E29" s="7" t="s">
        <v>39</v>
      </c>
      <c r="F29" s="5" t="s">
        <v>86</v>
      </c>
      <c r="G29" s="8" t="s">
        <v>18</v>
      </c>
    </row>
    <row r="30" spans="1:7">
      <c r="A30" s="9" t="s">
        <v>87</v>
      </c>
      <c r="B30" s="10" t="s">
        <v>88</v>
      </c>
      <c r="C30" s="11" t="str">
        <f>HYPERLINK("http://www.addxcorp.com/","www.addxcorp.com/")</f>
        <v>www.addxcorp.com/</v>
      </c>
      <c r="D30" s="12" t="s">
        <v>7</v>
      </c>
      <c r="E30" s="12" t="s">
        <v>13</v>
      </c>
      <c r="F30" s="12"/>
      <c r="G30" s="13" t="s">
        <v>9</v>
      </c>
    </row>
    <row r="31" spans="1:7">
      <c r="A31" s="4" t="s">
        <v>89</v>
      </c>
      <c r="B31" s="5" t="s">
        <v>90</v>
      </c>
      <c r="C31" s="7" t="s">
        <v>91</v>
      </c>
      <c r="D31" s="7" t="s">
        <v>79</v>
      </c>
      <c r="E31" s="7" t="s">
        <v>79</v>
      </c>
      <c r="F31" s="5"/>
      <c r="G31" s="8" t="s">
        <v>18</v>
      </c>
    </row>
    <row r="32" spans="1:7">
      <c r="A32" s="9" t="s">
        <v>92</v>
      </c>
      <c r="B32" s="10" t="s">
        <v>93</v>
      </c>
      <c r="C32" s="11" t="str">
        <f>HYPERLINK("http://www.adlumin.com/","www.adlumin.com/")</f>
        <v>www.adlumin.com/</v>
      </c>
      <c r="D32" s="12" t="s">
        <v>27</v>
      </c>
      <c r="E32" s="12" t="s">
        <v>27</v>
      </c>
      <c r="F32" s="10"/>
      <c r="G32" s="13" t="s">
        <v>9</v>
      </c>
    </row>
    <row r="33" spans="1:7">
      <c r="A33" s="4" t="s">
        <v>94</v>
      </c>
      <c r="B33" s="5" t="s">
        <v>95</v>
      </c>
      <c r="C33" s="6" t="str">
        <f>HYPERLINK("http://www.acconline.com/","www.acconline.com")</f>
        <v>www.acconline.com</v>
      </c>
      <c r="D33" s="7" t="s">
        <v>7</v>
      </c>
      <c r="E33" s="7" t="s">
        <v>8</v>
      </c>
      <c r="F33" s="5"/>
      <c r="G33" s="8" t="s">
        <v>9</v>
      </c>
    </row>
    <row r="34" spans="1:7">
      <c r="A34" s="9" t="s">
        <v>96</v>
      </c>
      <c r="B34" s="10" t="s">
        <v>97</v>
      </c>
      <c r="C34" s="11" t="str">
        <f>HYPERLINK("http://www.advprograms.com/","www.advprograms.com/")</f>
        <v>www.advprograms.com/</v>
      </c>
      <c r="D34" s="12" t="s">
        <v>27</v>
      </c>
      <c r="E34" s="12" t="s">
        <v>27</v>
      </c>
      <c r="F34" s="12"/>
      <c r="G34" s="13" t="s">
        <v>18</v>
      </c>
    </row>
    <row r="35" spans="1:7">
      <c r="A35" s="4" t="s">
        <v>98</v>
      </c>
      <c r="B35" s="5" t="s">
        <v>99</v>
      </c>
      <c r="C35" s="6" t="str">
        <f>HYPERLINK("http://www.team-arti.com/","www.team-arti.com/")</f>
        <v>www.team-arti.com/</v>
      </c>
      <c r="D35" s="7" t="s">
        <v>7</v>
      </c>
      <c r="E35" s="7" t="s">
        <v>7</v>
      </c>
      <c r="F35" s="5"/>
      <c r="G35" s="8" t="s">
        <v>9</v>
      </c>
    </row>
    <row r="36" spans="1:7">
      <c r="A36" s="9" t="s">
        <v>100</v>
      </c>
      <c r="B36" s="10" t="s">
        <v>101</v>
      </c>
      <c r="C36" s="12" t="s">
        <v>102</v>
      </c>
      <c r="D36" s="12" t="s">
        <v>7</v>
      </c>
      <c r="E36" s="12" t="s">
        <v>7</v>
      </c>
      <c r="F36" s="10"/>
      <c r="G36" s="13" t="s">
        <v>18</v>
      </c>
    </row>
    <row r="37" spans="1:7">
      <c r="A37" s="4" t="s">
        <v>103</v>
      </c>
      <c r="B37" s="5" t="s">
        <v>104</v>
      </c>
      <c r="C37" s="6" t="str">
        <f>HYPERLINK("http://www.asd-inc.com/","www.asd-inc.com/")</f>
        <v>www.asd-inc.com/</v>
      </c>
      <c r="D37" s="7" t="s">
        <v>27</v>
      </c>
      <c r="E37" s="7" t="s">
        <v>51</v>
      </c>
      <c r="F37" s="7"/>
      <c r="G37" s="8" t="s">
        <v>9</v>
      </c>
    </row>
    <row r="38" spans="1:7" ht="14.25" customHeight="1">
      <c r="A38" s="9" t="s">
        <v>105</v>
      </c>
      <c r="B38" s="10" t="s">
        <v>106</v>
      </c>
      <c r="C38" s="11" t="str">
        <f>HYPERLINK("http://www.aecom.com/","www.aecom.com/")</f>
        <v>www.aecom.com/</v>
      </c>
      <c r="D38" s="12" t="s">
        <v>27</v>
      </c>
      <c r="E38" s="12" t="s">
        <v>107</v>
      </c>
      <c r="F38" s="12"/>
      <c r="G38" s="13" t="s">
        <v>18</v>
      </c>
    </row>
    <row r="39" spans="1:7" ht="18.75" customHeight="1">
      <c r="A39" s="4" t="s">
        <v>108</v>
      </c>
      <c r="B39" s="5" t="s">
        <v>109</v>
      </c>
      <c r="C39" s="6" t="str">
        <f>HYPERLINK("http://www.aequussg.com/","www.aequussg.com/")</f>
        <v>www.aequussg.com/</v>
      </c>
      <c r="D39" s="7" t="s">
        <v>7</v>
      </c>
      <c r="E39" s="7" t="s">
        <v>13</v>
      </c>
      <c r="F39" s="7"/>
      <c r="G39" s="8" t="s">
        <v>9</v>
      </c>
    </row>
    <row r="40" spans="1:7" ht="14.25" customHeight="1">
      <c r="A40" s="9" t="s">
        <v>110</v>
      </c>
      <c r="B40" s="10" t="s">
        <v>111</v>
      </c>
      <c r="C40" s="12" t="s">
        <v>112</v>
      </c>
      <c r="D40" s="12" t="s">
        <v>27</v>
      </c>
      <c r="E40" s="12" t="s">
        <v>27</v>
      </c>
      <c r="F40" s="10"/>
      <c r="G40" s="13" t="s">
        <v>18</v>
      </c>
    </row>
    <row r="41" spans="1:7">
      <c r="A41" s="4" t="s">
        <v>113</v>
      </c>
      <c r="B41" s="5" t="s">
        <v>114</v>
      </c>
      <c r="C41" s="6" t="s">
        <v>115</v>
      </c>
      <c r="D41" s="7" t="s">
        <v>7</v>
      </c>
      <c r="E41" s="7" t="s">
        <v>8</v>
      </c>
      <c r="F41" s="5"/>
      <c r="G41" s="8" t="s">
        <v>9</v>
      </c>
    </row>
    <row r="42" spans="1:7">
      <c r="A42" s="9" t="s">
        <v>116</v>
      </c>
      <c r="B42" s="10" t="s">
        <v>117</v>
      </c>
      <c r="C42" s="11" t="str">
        <f>HYPERLINK("http://www.acisolutions.net/","www.acisolutions.net")</f>
        <v>www.acisolutions.net</v>
      </c>
      <c r="D42" s="12" t="s">
        <v>7</v>
      </c>
      <c r="E42" s="12" t="s">
        <v>8</v>
      </c>
      <c r="F42" s="10"/>
      <c r="G42" s="13" t="s">
        <v>9</v>
      </c>
    </row>
    <row r="43" spans="1:7">
      <c r="A43" s="4" t="s">
        <v>118</v>
      </c>
      <c r="B43" s="5" t="s">
        <v>119</v>
      </c>
      <c r="C43" s="6" t="str">
        <f>HYPERLINK("http://www.agil3tech.com/","www.agil3tech.com")</f>
        <v>www.agil3tech.com</v>
      </c>
      <c r="D43" s="7" t="s">
        <v>7</v>
      </c>
      <c r="E43" s="7" t="s">
        <v>7</v>
      </c>
      <c r="F43" s="5"/>
      <c r="G43" s="8" t="s">
        <v>18</v>
      </c>
    </row>
    <row r="44" spans="1:7">
      <c r="A44" s="9" t="s">
        <v>120</v>
      </c>
      <c r="B44" s="10" t="s">
        <v>121</v>
      </c>
      <c r="C44" s="11" t="s">
        <v>122</v>
      </c>
      <c r="D44" s="12" t="s">
        <v>7</v>
      </c>
      <c r="E44" s="12" t="s">
        <v>8</v>
      </c>
      <c r="F44" s="10"/>
      <c r="G44" s="13" t="s">
        <v>9</v>
      </c>
    </row>
    <row r="45" spans="1:7">
      <c r="A45" s="4" t="s">
        <v>123</v>
      </c>
      <c r="B45" s="5" t="s">
        <v>124</v>
      </c>
      <c r="C45" s="6" t="str">
        <f>HYPERLINK("http://www.aiminnovationsllc.com/","www.aiminnovationsllc.com/")</f>
        <v>www.aiminnovationsllc.com/</v>
      </c>
      <c r="D45" s="7" t="s">
        <v>7</v>
      </c>
      <c r="E45" s="7" t="s">
        <v>8</v>
      </c>
      <c r="F45" s="7"/>
      <c r="G45" s="8" t="s">
        <v>9</v>
      </c>
    </row>
    <row r="46" spans="1:7">
      <c r="A46" s="9" t="s">
        <v>125</v>
      </c>
      <c r="B46" s="10" t="s">
        <v>126</v>
      </c>
      <c r="C46" s="11" t="str">
        <f>HYPERLINK("http://www.ains.com/","www.ains.com/")</f>
        <v>www.ains.com/</v>
      </c>
      <c r="D46" s="12" t="s">
        <v>27</v>
      </c>
      <c r="E46" s="12" t="s">
        <v>39</v>
      </c>
      <c r="F46" s="12"/>
      <c r="G46" s="13" t="s">
        <v>18</v>
      </c>
    </row>
    <row r="47" spans="1:7">
      <c r="A47" s="4" t="s">
        <v>127</v>
      </c>
      <c r="B47" s="5" t="s">
        <v>128</v>
      </c>
      <c r="C47" s="6" t="str">
        <f>HYPERLINK("http://www.northamerica.airbus-group.com/north-america/usa/Airbus-Defense-and-Space.html","www.northamerica.airbus-group.com/north-america/usa/Airbus-Defense-and-Space.html")</f>
        <v>www.northamerica.airbus-group.com/north-america/usa/Airbus-Defense-and-Space.html</v>
      </c>
      <c r="D47" s="7" t="s">
        <v>27</v>
      </c>
      <c r="E47" s="7" t="s">
        <v>39</v>
      </c>
      <c r="F47" s="7"/>
      <c r="G47" s="8" t="s">
        <v>9</v>
      </c>
    </row>
    <row r="48" spans="1:7">
      <c r="A48" s="9" t="s">
        <v>129</v>
      </c>
      <c r="B48" s="10" t="s">
        <v>130</v>
      </c>
      <c r="C48" s="11" t="str">
        <f>HYPERLINK("http://www.airpatrolcorp.com/","www.airpatrolcorp.com")</f>
        <v>www.airpatrolcorp.com</v>
      </c>
      <c r="D48" s="12" t="s">
        <v>7</v>
      </c>
      <c r="E48" s="12" t="s">
        <v>8</v>
      </c>
      <c r="F48" s="10"/>
      <c r="G48" s="13" t="s">
        <v>18</v>
      </c>
    </row>
    <row r="49" spans="1:7">
      <c r="A49" s="4" t="s">
        <v>131</v>
      </c>
      <c r="B49" s="5" t="s">
        <v>132</v>
      </c>
      <c r="C49" s="6" t="str">
        <f>HYPERLINK("http://www.akamai.com/","www.akamai.com")</f>
        <v>www.akamai.com</v>
      </c>
      <c r="D49" s="7" t="s">
        <v>27</v>
      </c>
      <c r="E49" s="7" t="s">
        <v>51</v>
      </c>
      <c r="F49" s="5"/>
      <c r="G49" s="8" t="s">
        <v>9</v>
      </c>
    </row>
    <row r="50" spans="1:7">
      <c r="A50" s="9" t="s">
        <v>133</v>
      </c>
      <c r="B50" s="10" t="s">
        <v>134</v>
      </c>
      <c r="C50" s="11" t="str">
        <f>HYPERLINK("http://www.alethix.com/","www.alethix.com/")</f>
        <v>www.alethix.com/</v>
      </c>
      <c r="D50" s="12" t="s">
        <v>27</v>
      </c>
      <c r="E50" s="12" t="s">
        <v>39</v>
      </c>
      <c r="F50" s="12"/>
      <c r="G50" s="13" t="s">
        <v>9</v>
      </c>
    </row>
    <row r="51" spans="1:7">
      <c r="A51" s="4" t="s">
        <v>135</v>
      </c>
      <c r="B51" s="5" t="s">
        <v>136</v>
      </c>
      <c r="C51" s="7" t="s">
        <v>137</v>
      </c>
      <c r="D51" s="7" t="s">
        <v>7</v>
      </c>
      <c r="E51" s="7" t="s">
        <v>7</v>
      </c>
      <c r="F51" s="5"/>
      <c r="G51" s="8" t="s">
        <v>18</v>
      </c>
    </row>
    <row r="52" spans="1:7">
      <c r="A52" s="9" t="s">
        <v>138</v>
      </c>
      <c r="B52" s="10" t="s">
        <v>139</v>
      </c>
      <c r="C52" s="11" t="str">
        <f>HYPERLINK("http://www.alleghenyst.com/","www.alleghenyst.com/")</f>
        <v>www.alleghenyst.com/</v>
      </c>
      <c r="D52" s="12" t="s">
        <v>27</v>
      </c>
      <c r="E52" s="12" t="s">
        <v>39</v>
      </c>
      <c r="F52" s="12"/>
      <c r="G52" s="13" t="s">
        <v>9</v>
      </c>
    </row>
    <row r="53" spans="1:7">
      <c r="A53" s="4" t="s">
        <v>140</v>
      </c>
      <c r="B53" s="5" t="s">
        <v>141</v>
      </c>
      <c r="C53" s="6" t="str">
        <f>HYPERLINK("http://www.allencorporation.com/","www.allencorporation.com")</f>
        <v>www.allencorporation.com</v>
      </c>
      <c r="D53" s="7" t="s">
        <v>7</v>
      </c>
      <c r="E53" s="7" t="s">
        <v>8</v>
      </c>
      <c r="F53" s="5"/>
      <c r="G53" s="8" t="s">
        <v>9</v>
      </c>
    </row>
    <row r="54" spans="1:7">
      <c r="A54" s="9" t="s">
        <v>142</v>
      </c>
      <c r="B54" s="10" t="s">
        <v>143</v>
      </c>
      <c r="C54" s="11" t="str">
        <f>HYPERLINK("http://www.alliance-it.com/","www.alliance-it.com")</f>
        <v>www.alliance-it.com</v>
      </c>
      <c r="D54" s="12" t="s">
        <v>27</v>
      </c>
      <c r="E54" s="12" t="s">
        <v>27</v>
      </c>
      <c r="F54" s="10"/>
      <c r="G54" s="13" t="s">
        <v>18</v>
      </c>
    </row>
    <row r="55" spans="1:7">
      <c r="A55" s="4" t="s">
        <v>144</v>
      </c>
      <c r="B55" s="5" t="s">
        <v>145</v>
      </c>
      <c r="C55" s="6" t="str">
        <f>HYPERLINK("http://www.alliantsolutions.net/","www.alliantsolutions.net")</f>
        <v>www.alliantsolutions.net</v>
      </c>
      <c r="D55" s="7" t="s">
        <v>146</v>
      </c>
      <c r="E55" s="7" t="s">
        <v>146</v>
      </c>
      <c r="F55" s="5"/>
      <c r="G55" s="8" t="s">
        <v>9</v>
      </c>
    </row>
    <row r="56" spans="1:7">
      <c r="A56" s="9" t="s">
        <v>147</v>
      </c>
      <c r="B56" s="10" t="s">
        <v>148</v>
      </c>
      <c r="C56" s="11" t="str">
        <f>HYPERLINK("http://www.a2ius.com/","www.a2ius.com")</f>
        <v>www.a2ius.com</v>
      </c>
      <c r="D56" s="12" t="s">
        <v>7</v>
      </c>
      <c r="E56" s="12" t="s">
        <v>7</v>
      </c>
      <c r="F56" s="10"/>
      <c r="G56" s="13" t="s">
        <v>9</v>
      </c>
    </row>
    <row r="57" spans="1:7">
      <c r="A57" s="4" t="s">
        <v>149</v>
      </c>
      <c r="B57" s="5" t="s">
        <v>150</v>
      </c>
      <c r="C57" s="7" t="s">
        <v>151</v>
      </c>
      <c r="D57" s="7" t="s">
        <v>7</v>
      </c>
      <c r="E57" s="7" t="s">
        <v>7</v>
      </c>
      <c r="F57" s="5"/>
      <c r="G57" s="8" t="s">
        <v>18</v>
      </c>
    </row>
    <row r="58" spans="1:7">
      <c r="A58" s="9" t="s">
        <v>152</v>
      </c>
      <c r="B58" s="10" t="s">
        <v>153</v>
      </c>
      <c r="C58" s="11" t="str">
        <f>HYPERLINK("http://www.alqimi.com/","www.alqimi.com")</f>
        <v>www.alqimi.com</v>
      </c>
      <c r="D58" s="12" t="s">
        <v>7</v>
      </c>
      <c r="E58" s="12" t="s">
        <v>8</v>
      </c>
      <c r="F58" s="10"/>
      <c r="G58" s="13" t="s">
        <v>18</v>
      </c>
    </row>
    <row r="59" spans="1:7">
      <c r="A59" s="4" t="s">
        <v>154</v>
      </c>
      <c r="B59" s="5" t="s">
        <v>155</v>
      </c>
      <c r="C59" s="6" t="str">
        <f>HYPERLINK("http://www.altagrove.com/","www.altagrove.com/")</f>
        <v>www.altagrove.com/</v>
      </c>
      <c r="D59" s="7" t="s">
        <v>27</v>
      </c>
      <c r="E59" s="7" t="s">
        <v>51</v>
      </c>
      <c r="F59" s="7"/>
      <c r="G59" s="8" t="s">
        <v>9</v>
      </c>
    </row>
    <row r="60" spans="1:7">
      <c r="A60" s="9" t="s">
        <v>156</v>
      </c>
      <c r="B60" s="10" t="s">
        <v>157</v>
      </c>
      <c r="C60" s="11" t="str">
        <f>HYPERLINK("http://www.altusts.com/","www.altusts.com/")</f>
        <v>www.altusts.com/</v>
      </c>
      <c r="D60" s="12" t="s">
        <v>7</v>
      </c>
      <c r="E60" s="12" t="s">
        <v>13</v>
      </c>
      <c r="F60" s="10"/>
      <c r="G60" s="13" t="s">
        <v>18</v>
      </c>
    </row>
    <row r="61" spans="1:7">
      <c r="A61" s="4" t="s">
        <v>158</v>
      </c>
      <c r="B61" s="5" t="s">
        <v>159</v>
      </c>
      <c r="C61" s="6" t="s">
        <v>160</v>
      </c>
      <c r="D61" s="7" t="s">
        <v>7</v>
      </c>
      <c r="E61" s="7" t="s">
        <v>8</v>
      </c>
      <c r="F61" s="5"/>
      <c r="G61" s="8" t="s">
        <v>9</v>
      </c>
    </row>
    <row r="62" spans="1:7">
      <c r="A62" s="9" t="s">
        <v>161</v>
      </c>
      <c r="B62" s="10" t="s">
        <v>162</v>
      </c>
      <c r="C62" s="11" t="str">
        <f>HYPERLINK("http://www.theambitgroup.com/","www.theambitgroup.com")</f>
        <v>www.theambitgroup.com</v>
      </c>
      <c r="D62" s="12" t="s">
        <v>7</v>
      </c>
      <c r="E62" s="12" t="s">
        <v>13</v>
      </c>
      <c r="F62" s="10"/>
      <c r="G62" s="13" t="s">
        <v>9</v>
      </c>
    </row>
    <row r="63" spans="1:7">
      <c r="A63" s="4" t="s">
        <v>163</v>
      </c>
      <c r="B63" s="5" t="s">
        <v>164</v>
      </c>
      <c r="C63" s="6" t="str">
        <f>HYPERLINK("http://www.amdexcorp.com/","www.amdexcorp.com/")</f>
        <v>www.amdexcorp.com/</v>
      </c>
      <c r="D63" s="7" t="s">
        <v>7</v>
      </c>
      <c r="E63" s="7" t="s">
        <v>13</v>
      </c>
      <c r="F63" s="7"/>
      <c r="G63" s="8" t="s">
        <v>18</v>
      </c>
    </row>
    <row r="64" spans="1:7">
      <c r="A64" s="9" t="s">
        <v>165</v>
      </c>
      <c r="B64" s="10" t="s">
        <v>166</v>
      </c>
      <c r="C64" s="11" t="str">
        <f>HYPERLINK("http://www.americancyber.com/","www.americancyber.com/")</f>
        <v>www.americancyber.com/</v>
      </c>
      <c r="D64" s="12" t="s">
        <v>27</v>
      </c>
      <c r="E64" s="12" t="s">
        <v>27</v>
      </c>
      <c r="F64" s="10" t="s">
        <v>167</v>
      </c>
      <c r="G64" s="13" t="s">
        <v>9</v>
      </c>
    </row>
    <row r="65" spans="1:7">
      <c r="A65" s="4" t="s">
        <v>168</v>
      </c>
      <c r="B65" s="5" t="s">
        <v>169</v>
      </c>
      <c r="C65" s="6" t="str">
        <f>HYPERLINK("http://www.aisinfotech.com/","www.aisinfotech.com")</f>
        <v>www.aisinfotech.com</v>
      </c>
      <c r="D65" s="7" t="s">
        <v>7</v>
      </c>
      <c r="E65" s="7" t="s">
        <v>8</v>
      </c>
      <c r="F65" s="5"/>
      <c r="G65" s="8" t="s">
        <v>9</v>
      </c>
    </row>
    <row r="66" spans="1:7">
      <c r="A66" s="9" t="s">
        <v>170</v>
      </c>
      <c r="B66" s="10" t="s">
        <v>171</v>
      </c>
      <c r="C66" s="11" t="str">
        <f>HYPERLINK("http://www.americansystems.com/","www.americansystems.com/")</f>
        <v>www.americansystems.com/</v>
      </c>
      <c r="D66" s="12" t="s">
        <v>7</v>
      </c>
      <c r="E66" s="12" t="s">
        <v>13</v>
      </c>
      <c r="F66" s="12"/>
      <c r="G66" s="13" t="s">
        <v>9</v>
      </c>
    </row>
    <row r="67" spans="1:7">
      <c r="A67" s="4" t="s">
        <v>172</v>
      </c>
      <c r="B67" s="5" t="s">
        <v>173</v>
      </c>
      <c r="C67" s="6" t="str">
        <f>HYPERLINK("http://www.atsi.co/","www.atsi.co/")</f>
        <v>www.atsi.co/</v>
      </c>
      <c r="D67" s="7" t="s">
        <v>7</v>
      </c>
      <c r="E67" s="7" t="s">
        <v>13</v>
      </c>
      <c r="F67" s="7"/>
      <c r="G67" s="8" t="s">
        <v>9</v>
      </c>
    </row>
    <row r="68" spans="1:7">
      <c r="A68" s="9" t="s">
        <v>174</v>
      </c>
      <c r="B68" s="10" t="s">
        <v>175</v>
      </c>
      <c r="C68" s="11" t="str">
        <f>HYPERLINK("http://www.amsec.com/","www.amsec.com/")</f>
        <v>www.amsec.com/</v>
      </c>
      <c r="D68" s="12" t="s">
        <v>27</v>
      </c>
      <c r="E68" s="12" t="s">
        <v>39</v>
      </c>
      <c r="F68" s="12"/>
      <c r="G68" s="13" t="s">
        <v>9</v>
      </c>
    </row>
    <row r="69" spans="1:7">
      <c r="A69" s="4" t="s">
        <v>176</v>
      </c>
      <c r="B69" s="5" t="s">
        <v>177</v>
      </c>
      <c r="C69" s="6" t="str">
        <f>HYPERLINK("http://www.analytica.net/","www.analytica.net")</f>
        <v>www.analytica.net</v>
      </c>
      <c r="D69" s="7" t="s">
        <v>7</v>
      </c>
      <c r="E69" s="7" t="s">
        <v>8</v>
      </c>
      <c r="F69" s="5" t="s">
        <v>178</v>
      </c>
      <c r="G69" s="8" t="s">
        <v>15</v>
      </c>
    </row>
    <row r="70" spans="1:7">
      <c r="A70" s="9" t="s">
        <v>179</v>
      </c>
      <c r="B70" s="10" t="s">
        <v>180</v>
      </c>
      <c r="C70" s="12" t="s">
        <v>181</v>
      </c>
      <c r="D70" s="12" t="s">
        <v>27</v>
      </c>
      <c r="E70" s="12" t="s">
        <v>27</v>
      </c>
      <c r="F70" s="10"/>
      <c r="G70" s="13" t="s">
        <v>18</v>
      </c>
    </row>
    <row r="71" spans="1:7">
      <c r="A71" s="4" t="s">
        <v>182</v>
      </c>
      <c r="B71" s="5" t="s">
        <v>183</v>
      </c>
      <c r="C71" s="6" t="s">
        <v>184</v>
      </c>
      <c r="D71" s="7" t="s">
        <v>7</v>
      </c>
      <c r="E71" s="7" t="s">
        <v>7</v>
      </c>
      <c r="F71" s="5"/>
      <c r="G71" s="8" t="s">
        <v>9</v>
      </c>
    </row>
    <row r="72" spans="1:7">
      <c r="A72" s="9" t="s">
        <v>185</v>
      </c>
      <c r="B72" s="10" t="s">
        <v>186</v>
      </c>
      <c r="C72" s="11" t="str">
        <f>HYPERLINK("http://www.actnow.com/","www.actnow.com/")</f>
        <v>www.actnow.com/</v>
      </c>
      <c r="D72" s="12" t="s">
        <v>7</v>
      </c>
      <c r="E72" s="12" t="s">
        <v>8</v>
      </c>
      <c r="F72" s="12"/>
      <c r="G72" s="13" t="s">
        <v>9</v>
      </c>
    </row>
    <row r="73" spans="1:7">
      <c r="A73" s="4" t="s">
        <v>187</v>
      </c>
      <c r="B73" s="5" t="s">
        <v>188</v>
      </c>
      <c r="C73" s="6" t="str">
        <f>HYPERLINK("http://www.ansfederal.com/","www.ansfederal.com/")</f>
        <v>www.ansfederal.com/</v>
      </c>
      <c r="D73" s="7" t="s">
        <v>7</v>
      </c>
      <c r="E73" s="7" t="s">
        <v>8</v>
      </c>
      <c r="F73" s="7"/>
      <c r="G73" s="8" t="s">
        <v>18</v>
      </c>
    </row>
    <row r="74" spans="1:7">
      <c r="A74" s="9" t="s">
        <v>189</v>
      </c>
      <c r="B74" s="10" t="s">
        <v>190</v>
      </c>
      <c r="C74" s="11" t="str">
        <f>HYPERLINK("http://www.applylogic.com/","www.applylogic.com/")</f>
        <v>www.applylogic.com/</v>
      </c>
      <c r="D74" s="12" t="s">
        <v>7</v>
      </c>
      <c r="E74" s="12" t="s">
        <v>8</v>
      </c>
      <c r="F74" s="10" t="s">
        <v>191</v>
      </c>
      <c r="G74" s="13" t="s">
        <v>9</v>
      </c>
    </row>
    <row r="75" spans="1:7">
      <c r="A75" s="4" t="s">
        <v>192</v>
      </c>
      <c r="B75" s="5" t="s">
        <v>193</v>
      </c>
      <c r="C75" s="6" t="str">
        <f>HYPERLINK("http://www.arenatechnologies.com/","www.arenatechnologies.com/")</f>
        <v>www.arenatechnologies.com/</v>
      </c>
      <c r="D75" s="7" t="s">
        <v>7</v>
      </c>
      <c r="E75" s="7" t="s">
        <v>13</v>
      </c>
      <c r="F75" s="7"/>
      <c r="G75" s="8" t="s">
        <v>9</v>
      </c>
    </row>
    <row r="76" spans="1:7">
      <c r="A76" s="9" t="s">
        <v>194</v>
      </c>
      <c r="B76" s="10" t="s">
        <v>195</v>
      </c>
      <c r="C76" s="11" t="str">
        <f>HYPERLINK("http://www.aretecinc.com/","www.aretecinc.com/")</f>
        <v>www.aretecinc.com/</v>
      </c>
      <c r="D76" s="12" t="s">
        <v>27</v>
      </c>
      <c r="E76" s="12" t="s">
        <v>51</v>
      </c>
      <c r="F76" s="12"/>
      <c r="G76" s="13" t="s">
        <v>9</v>
      </c>
    </row>
    <row r="77" spans="1:7">
      <c r="A77" s="4" t="s">
        <v>196</v>
      </c>
      <c r="B77" s="5" t="s">
        <v>197</v>
      </c>
      <c r="C77" s="6" t="str">
        <f>HYPERLINK("http://www.argotis.com/","www.argotis.com/")</f>
        <v>www.argotis.com/</v>
      </c>
      <c r="D77" s="7" t="s">
        <v>7</v>
      </c>
      <c r="E77" s="7" t="s">
        <v>7</v>
      </c>
      <c r="F77" s="7"/>
      <c r="G77" s="8" t="s">
        <v>18</v>
      </c>
    </row>
    <row r="78" spans="1:7">
      <c r="A78" s="9" t="s">
        <v>198</v>
      </c>
      <c r="B78" s="10" t="s">
        <v>199</v>
      </c>
      <c r="C78" s="11" t="str">
        <f>HYPERLINK("http://www.arieshq.com/","www.arieshq.com")</f>
        <v>www.arieshq.com</v>
      </c>
      <c r="D78" s="12" t="s">
        <v>7</v>
      </c>
      <c r="E78" s="12" t="s">
        <v>200</v>
      </c>
      <c r="F78" s="10"/>
      <c r="G78" s="13" t="s">
        <v>9</v>
      </c>
    </row>
    <row r="79" spans="1:7">
      <c r="A79" s="4" t="s">
        <v>201</v>
      </c>
      <c r="B79" s="5" t="s">
        <v>202</v>
      </c>
      <c r="C79" s="6" t="str">
        <f>HYPERLINK("http://www.armored-cloud.com/","www.armored-cloud.com")</f>
        <v>www.armored-cloud.com</v>
      </c>
      <c r="D79" s="7" t="s">
        <v>27</v>
      </c>
      <c r="E79" s="7" t="s">
        <v>27</v>
      </c>
      <c r="F79" s="5"/>
      <c r="G79" s="8" t="s">
        <v>9</v>
      </c>
    </row>
    <row r="80" spans="1:7">
      <c r="A80" s="9" t="s">
        <v>203</v>
      </c>
      <c r="B80" s="10" t="s">
        <v>204</v>
      </c>
      <c r="C80" s="11" t="str">
        <f>HYPERLINK("http://www.arrayinfotech.com/","www.arrayinfotech.com")</f>
        <v>www.arrayinfotech.com</v>
      </c>
      <c r="D80" s="12" t="s">
        <v>7</v>
      </c>
      <c r="E80" s="12" t="s">
        <v>200</v>
      </c>
      <c r="F80" s="10"/>
      <c r="G80" s="13" t="s">
        <v>18</v>
      </c>
    </row>
    <row r="81" spans="1:7">
      <c r="A81" s="4" t="s">
        <v>205</v>
      </c>
      <c r="B81" s="5" t="s">
        <v>206</v>
      </c>
      <c r="C81" s="6" t="str">
        <f>HYPERLINK("http://www.artechinfo.com/","www.artechinfo.com/")</f>
        <v>www.artechinfo.com/</v>
      </c>
      <c r="D81" s="7" t="s">
        <v>7</v>
      </c>
      <c r="E81" s="7" t="s">
        <v>200</v>
      </c>
      <c r="F81" s="7"/>
      <c r="G81" s="8" t="s">
        <v>18</v>
      </c>
    </row>
    <row r="82" spans="1:7">
      <c r="A82" s="9" t="s">
        <v>207</v>
      </c>
      <c r="B82" s="10" t="s">
        <v>208</v>
      </c>
      <c r="C82" s="11" t="str">
        <f>HYPERLINK("http://www.artelllc.com/","www.artelllc.com")</f>
        <v>www.artelllc.com</v>
      </c>
      <c r="D82" s="12" t="s">
        <v>7</v>
      </c>
      <c r="E82" s="12" t="s">
        <v>8</v>
      </c>
      <c r="F82" s="10"/>
      <c r="G82" s="13" t="s">
        <v>9</v>
      </c>
    </row>
    <row r="83" spans="1:7">
      <c r="A83" s="4" t="s">
        <v>209</v>
      </c>
      <c r="B83" s="5" t="s">
        <v>210</v>
      </c>
      <c r="C83" s="6" t="s">
        <v>211</v>
      </c>
      <c r="D83" s="7" t="s">
        <v>27</v>
      </c>
      <c r="E83" s="7" t="s">
        <v>107</v>
      </c>
      <c r="F83" s="5"/>
      <c r="G83" s="8" t="s">
        <v>18</v>
      </c>
    </row>
    <row r="84" spans="1:7">
      <c r="A84" s="9" t="s">
        <v>212</v>
      </c>
      <c r="B84" s="10" t="s">
        <v>213</v>
      </c>
      <c r="C84" s="11" t="str">
        <f>HYPERLINK("http://www.ashton-gs.com/","www.ashton-gs.com/")</f>
        <v>www.ashton-gs.com/</v>
      </c>
      <c r="D84" s="12" t="s">
        <v>27</v>
      </c>
      <c r="E84" s="12" t="s">
        <v>27</v>
      </c>
      <c r="F84" s="12"/>
      <c r="G84" s="13" t="s">
        <v>18</v>
      </c>
    </row>
    <row r="85" spans="1:7">
      <c r="A85" s="4" t="s">
        <v>214</v>
      </c>
      <c r="B85" s="5" t="s">
        <v>215</v>
      </c>
      <c r="C85" s="6" t="str">
        <f>HYPERLINK("http://www.asigovernment.com/","www.asigovernment.com/")</f>
        <v>www.asigovernment.com/</v>
      </c>
      <c r="D85" s="7" t="s">
        <v>27</v>
      </c>
      <c r="E85" s="7" t="s">
        <v>39</v>
      </c>
      <c r="F85" s="7"/>
      <c r="G85" s="8" t="s">
        <v>9</v>
      </c>
    </row>
    <row r="86" spans="1:7">
      <c r="A86" s="9" t="s">
        <v>216</v>
      </c>
      <c r="B86" s="10" t="s">
        <v>217</v>
      </c>
      <c r="C86" s="11" t="str">
        <f>HYPERLINK("http://www.asisecurity.net/","www.asisecurity.net/")</f>
        <v>www.asisecurity.net/</v>
      </c>
      <c r="D86" s="12" t="s">
        <v>146</v>
      </c>
      <c r="E86" s="12" t="s">
        <v>218</v>
      </c>
      <c r="F86" s="10"/>
      <c r="G86" s="13" t="s">
        <v>9</v>
      </c>
    </row>
    <row r="87" spans="1:7">
      <c r="A87" s="4" t="s">
        <v>219</v>
      </c>
      <c r="B87" s="5" t="s">
        <v>220</v>
      </c>
      <c r="C87" s="6" t="str">
        <f>HYPERLINK("http://www.aspirationsoftware.com/","www.aspirationsoftware.com")</f>
        <v>www.aspirationsoftware.com</v>
      </c>
      <c r="D87" s="7" t="s">
        <v>7</v>
      </c>
      <c r="E87" s="7" t="s">
        <v>8</v>
      </c>
      <c r="F87" s="5"/>
      <c r="G87" s="8" t="s">
        <v>9</v>
      </c>
    </row>
    <row r="88" spans="1:7">
      <c r="A88" s="9" t="s">
        <v>221</v>
      </c>
      <c r="B88" s="10" t="s">
        <v>222</v>
      </c>
      <c r="C88" s="11" t="str">
        <f>HYPERLINK("http://www.asrcfederal.com/","www.asrcfederal.com")</f>
        <v>www.asrcfederal.com</v>
      </c>
      <c r="D88" s="12" t="s">
        <v>7</v>
      </c>
      <c r="E88" s="12" t="s">
        <v>13</v>
      </c>
      <c r="F88" s="10"/>
      <c r="G88" s="13" t="s">
        <v>18</v>
      </c>
    </row>
    <row r="89" spans="1:7">
      <c r="A89" s="4" t="s">
        <v>223</v>
      </c>
      <c r="B89" s="5" t="s">
        <v>224</v>
      </c>
      <c r="C89" s="6" t="str">
        <f>HYPERLINK("http://www.assuraconsulting.com/","www.assuraconsulting.com/")</f>
        <v>www.assuraconsulting.com/</v>
      </c>
      <c r="D89" s="7" t="s">
        <v>27</v>
      </c>
      <c r="E89" s="7" t="s">
        <v>27</v>
      </c>
      <c r="F89" s="7"/>
      <c r="G89" s="8" t="s">
        <v>9</v>
      </c>
    </row>
    <row r="90" spans="1:7">
      <c r="A90" s="9" t="s">
        <v>225</v>
      </c>
      <c r="B90" s="10" t="s">
        <v>226</v>
      </c>
      <c r="C90" s="11" t="str">
        <f>HYPERLINK("http://www.assured-consulting.com/","www.assured-consulting.com/")</f>
        <v>www.assured-consulting.com/</v>
      </c>
      <c r="D90" s="12" t="s">
        <v>7</v>
      </c>
      <c r="E90" s="12" t="s">
        <v>13</v>
      </c>
      <c r="F90" s="12"/>
      <c r="G90" s="13" t="s">
        <v>9</v>
      </c>
    </row>
    <row r="91" spans="1:7">
      <c r="A91" s="4" t="s">
        <v>227</v>
      </c>
      <c r="B91" s="5" t="s">
        <v>228</v>
      </c>
      <c r="C91" s="7" t="s">
        <v>229</v>
      </c>
      <c r="D91" s="7" t="s">
        <v>7</v>
      </c>
      <c r="E91" s="7" t="s">
        <v>7</v>
      </c>
      <c r="F91" s="5"/>
      <c r="G91" s="8" t="s">
        <v>18</v>
      </c>
    </row>
    <row r="92" spans="1:7">
      <c r="A92" s="9" t="s">
        <v>230</v>
      </c>
      <c r="B92" s="10" t="s">
        <v>231</v>
      </c>
      <c r="C92" s="11" t="str">
        <f>HYPERLINK("http://www.astor-sanders.com/","www.astor-sanders.com/")</f>
        <v>www.astor-sanders.com/</v>
      </c>
      <c r="D92" s="12" t="s">
        <v>7</v>
      </c>
      <c r="E92" s="12" t="s">
        <v>13</v>
      </c>
      <c r="F92" s="12"/>
      <c r="G92" s="13" t="s">
        <v>18</v>
      </c>
    </row>
    <row r="93" spans="1:7">
      <c r="A93" s="4" t="s">
        <v>232</v>
      </c>
      <c r="B93" s="5" t="s">
        <v>233</v>
      </c>
      <c r="C93" s="6" t="str">
        <f>HYPERLINK("http://www.corp.att.com/gov/","www.corp.att.com/gov/")</f>
        <v>www.corp.att.com/gov/</v>
      </c>
      <c r="D93" s="7" t="s">
        <v>27</v>
      </c>
      <c r="E93" s="7" t="s">
        <v>107</v>
      </c>
      <c r="F93" s="7"/>
      <c r="G93" s="8" t="s">
        <v>9</v>
      </c>
    </row>
    <row r="94" spans="1:7">
      <c r="A94" s="9" t="s">
        <v>234</v>
      </c>
      <c r="B94" s="10" t="s">
        <v>235</v>
      </c>
      <c r="C94" s="11" t="str">
        <f>HYPERLINK("http://www.ataata.com/","www.ataata.com")</f>
        <v>www.ataata.com</v>
      </c>
      <c r="D94" s="12" t="s">
        <v>7</v>
      </c>
      <c r="E94" s="12" t="s">
        <v>7</v>
      </c>
      <c r="F94" s="10"/>
      <c r="G94" s="13" t="s">
        <v>9</v>
      </c>
    </row>
    <row r="95" spans="1:7">
      <c r="A95" s="4" t="s">
        <v>236</v>
      </c>
      <c r="B95" s="5" t="s">
        <v>237</v>
      </c>
      <c r="C95" s="6" t="str">
        <f>HYPERLINK("http://www.atekinc.com/","www.atekinc.com")</f>
        <v>www.atekinc.com</v>
      </c>
      <c r="D95" s="7" t="s">
        <v>7</v>
      </c>
      <c r="E95" s="7" t="s">
        <v>8</v>
      </c>
      <c r="F95" s="5"/>
      <c r="G95" s="8" t="s">
        <v>9</v>
      </c>
    </row>
    <row r="96" spans="1:7">
      <c r="A96" s="9" t="s">
        <v>238</v>
      </c>
      <c r="B96" s="10" t="s">
        <v>239</v>
      </c>
      <c r="C96" s="11" t="str">
        <f>HYPERLINK("http://www.athenaconsultinggroup.com/","www.athenaconsultinggroup.com/")</f>
        <v>www.athenaconsultinggroup.com/</v>
      </c>
      <c r="D96" s="12" t="s">
        <v>7</v>
      </c>
      <c r="E96" s="12" t="s">
        <v>13</v>
      </c>
      <c r="F96" s="12"/>
      <c r="G96" s="13" t="s">
        <v>9</v>
      </c>
    </row>
    <row r="97" spans="1:7">
      <c r="A97" s="4" t="s">
        <v>240</v>
      </c>
      <c r="B97" s="5" t="s">
        <v>241</v>
      </c>
      <c r="C97" s="7" t="s">
        <v>242</v>
      </c>
      <c r="D97" s="7" t="s">
        <v>7</v>
      </c>
      <c r="E97" s="7" t="s">
        <v>7</v>
      </c>
      <c r="F97" s="5"/>
      <c r="G97" s="8" t="s">
        <v>18</v>
      </c>
    </row>
    <row r="98" spans="1:7">
      <c r="A98" s="9" t="s">
        <v>243</v>
      </c>
      <c r="B98" s="10" t="s">
        <v>244</v>
      </c>
      <c r="C98" s="11" t="str">
        <f>HYPERLINK("http://www.act-corp.com/","www.act-corp.com")</f>
        <v>www.act-corp.com</v>
      </c>
      <c r="D98" s="12" t="s">
        <v>7</v>
      </c>
      <c r="E98" s="12" t="s">
        <v>8</v>
      </c>
      <c r="F98" s="10"/>
      <c r="G98" s="13" t="s">
        <v>9</v>
      </c>
    </row>
    <row r="99" spans="1:7">
      <c r="A99" s="4" t="s">
        <v>245</v>
      </c>
      <c r="B99" s="5" t="s">
        <v>246</v>
      </c>
      <c r="C99" s="6" t="str">
        <f>HYPERLINK("http://www.atomicorp.com/","www.atomicorp.com")</f>
        <v>www.atomicorp.com</v>
      </c>
      <c r="D99" s="7" t="s">
        <v>27</v>
      </c>
      <c r="E99" s="7" t="s">
        <v>27</v>
      </c>
      <c r="F99" s="5"/>
      <c r="G99" s="8" t="s">
        <v>9</v>
      </c>
    </row>
    <row r="100" spans="1:7">
      <c r="A100" s="9" t="s">
        <v>247</v>
      </c>
      <c r="B100" s="10" t="s">
        <v>248</v>
      </c>
      <c r="C100" s="11" t="str">
        <f>HYPERLINK("http://www.attain.com/","www.attain.com/")</f>
        <v>www.attain.com/</v>
      </c>
      <c r="D100" s="12" t="s">
        <v>7</v>
      </c>
      <c r="E100" s="12" t="s">
        <v>13</v>
      </c>
      <c r="F100" s="12"/>
      <c r="G100" s="13" t="s">
        <v>9</v>
      </c>
    </row>
    <row r="101" spans="1:7">
      <c r="A101" s="4" t="s">
        <v>249</v>
      </c>
      <c r="B101" s="5" t="s">
        <v>250</v>
      </c>
      <c r="C101" s="7" t="s">
        <v>251</v>
      </c>
      <c r="D101" s="7" t="s">
        <v>27</v>
      </c>
      <c r="E101" s="7" t="s">
        <v>27</v>
      </c>
      <c r="F101" s="5"/>
      <c r="G101" s="8" t="s">
        <v>18</v>
      </c>
    </row>
    <row r="102" spans="1:7">
      <c r="A102" s="9" t="s">
        <v>252</v>
      </c>
      <c r="B102" s="10" t="s">
        <v>253</v>
      </c>
      <c r="C102" s="12" t="s">
        <v>254</v>
      </c>
      <c r="D102" s="12" t="s">
        <v>7</v>
      </c>
      <c r="E102" s="12" t="s">
        <v>7</v>
      </c>
      <c r="F102" s="10"/>
      <c r="G102" s="13" t="s">
        <v>18</v>
      </c>
    </row>
    <row r="103" spans="1:7">
      <c r="A103" s="4" t="s">
        <v>255</v>
      </c>
      <c r="B103" s="5" t="s">
        <v>256</v>
      </c>
      <c r="C103" s="7" t="s">
        <v>257</v>
      </c>
      <c r="D103" s="7" t="s">
        <v>7</v>
      </c>
      <c r="E103" s="7" t="s">
        <v>7</v>
      </c>
      <c r="F103" s="5"/>
      <c r="G103" s="8" t="s">
        <v>18</v>
      </c>
    </row>
    <row r="104" spans="1:7">
      <c r="A104" s="9" t="s">
        <v>258</v>
      </c>
      <c r="B104" s="10" t="s">
        <v>259</v>
      </c>
      <c r="C104" s="11" t="str">
        <f>HYPERLINK("http://www.avantitech.net/","www.avantitech.net")</f>
        <v>www.avantitech.net</v>
      </c>
      <c r="D104" s="12" t="s">
        <v>7</v>
      </c>
      <c r="E104" s="12" t="s">
        <v>13</v>
      </c>
      <c r="F104" s="10"/>
      <c r="G104" s="13" t="s">
        <v>9</v>
      </c>
    </row>
    <row r="105" spans="1:7">
      <c r="A105" s="4" t="s">
        <v>260</v>
      </c>
      <c r="B105" s="5" t="s">
        <v>261</v>
      </c>
      <c r="C105" s="6" t="str">
        <f>HYPERLINK("http://www.avaya.com/en/solutions/us-government-solutions/","www.avaya.com/en/solutions/us-government-solutions/")</f>
        <v>www.avaya.com/en/solutions/us-government-solutions/</v>
      </c>
      <c r="D105" s="7" t="s">
        <v>27</v>
      </c>
      <c r="E105" s="7" t="s">
        <v>107</v>
      </c>
      <c r="F105" s="7"/>
      <c r="G105" s="8" t="s">
        <v>9</v>
      </c>
    </row>
    <row r="106" spans="1:7">
      <c r="A106" s="9" t="s">
        <v>262</v>
      </c>
      <c r="B106" s="10" t="s">
        <v>263</v>
      </c>
      <c r="C106" s="11" t="str">
        <f>HYPERLINK("http://www.aveshka.com/","www.aveshka.com/")</f>
        <v>www.aveshka.com/</v>
      </c>
      <c r="D106" s="12" t="s">
        <v>27</v>
      </c>
      <c r="E106" s="12" t="s">
        <v>39</v>
      </c>
      <c r="F106" s="10" t="s">
        <v>264</v>
      </c>
      <c r="G106" s="13" t="s">
        <v>9</v>
      </c>
    </row>
    <row r="107" spans="1:7">
      <c r="A107" s="4" t="s">
        <v>265</v>
      </c>
      <c r="B107" s="5" t="s">
        <v>266</v>
      </c>
      <c r="C107" s="6" t="str">
        <f>HYPERLINK("http://www.avineon.com/","www.avineon.com")</f>
        <v>www.avineon.com</v>
      </c>
      <c r="D107" s="7" t="s">
        <v>7</v>
      </c>
      <c r="E107" s="7" t="s">
        <v>200</v>
      </c>
      <c r="F107" s="5"/>
      <c r="G107" s="8" t="s">
        <v>9</v>
      </c>
    </row>
    <row r="108" spans="1:7">
      <c r="A108" s="9" t="s">
        <v>267</v>
      </c>
      <c r="B108" s="10" t="s">
        <v>268</v>
      </c>
      <c r="C108" s="11" t="str">
        <f>HYPERLINK("http://www.axonai.com/","www.axonai.com/")</f>
        <v>www.axonai.com/</v>
      </c>
      <c r="D108" s="12" t="s">
        <v>27</v>
      </c>
      <c r="E108" s="12" t="s">
        <v>27</v>
      </c>
      <c r="F108" s="10"/>
      <c r="G108" s="13" t="s">
        <v>9</v>
      </c>
    </row>
    <row r="109" spans="1:7">
      <c r="A109" s="4" t="s">
        <v>269</v>
      </c>
      <c r="B109" s="5" t="s">
        <v>270</v>
      </c>
      <c r="C109" s="6" t="str">
        <f>HYPERLINK("http://www.axway.com/en","www.axway.com/en")</f>
        <v>www.axway.com/en</v>
      </c>
      <c r="D109" s="7" t="s">
        <v>27</v>
      </c>
      <c r="E109" s="7" t="s">
        <v>107</v>
      </c>
      <c r="F109" s="7"/>
      <c r="G109" s="8" t="s">
        <v>9</v>
      </c>
    </row>
    <row r="110" spans="1:7">
      <c r="A110" s="9" t="s">
        <v>271</v>
      </c>
      <c r="B110" s="10" t="s">
        <v>272</v>
      </c>
      <c r="C110" s="11" t="str">
        <f>HYPERLINK("http://www.b-dconsulting.com/index.php","www.b-dconsulting.com/index.php")</f>
        <v>www.b-dconsulting.com/index.php</v>
      </c>
      <c r="D110" s="12" t="s">
        <v>27</v>
      </c>
      <c r="E110" s="12" t="s">
        <v>39</v>
      </c>
      <c r="F110" s="10" t="s">
        <v>273</v>
      </c>
      <c r="G110" s="13" t="s">
        <v>18</v>
      </c>
    </row>
    <row r="111" spans="1:7">
      <c r="A111" s="4" t="s">
        <v>274</v>
      </c>
      <c r="B111" s="5" t="s">
        <v>275</v>
      </c>
      <c r="C111" s="7" t="s">
        <v>276</v>
      </c>
      <c r="D111" s="7" t="s">
        <v>7</v>
      </c>
      <c r="E111" s="7" t="s">
        <v>7</v>
      </c>
      <c r="F111" s="5"/>
      <c r="G111" s="8" t="s">
        <v>18</v>
      </c>
    </row>
    <row r="112" spans="1:7">
      <c r="A112" s="9" t="s">
        <v>277</v>
      </c>
      <c r="B112" s="15" t="s">
        <v>278</v>
      </c>
      <c r="C112" s="12" t="s">
        <v>279</v>
      </c>
      <c r="D112" s="12" t="s">
        <v>7</v>
      </c>
      <c r="E112" s="12" t="s">
        <v>7</v>
      </c>
      <c r="F112" s="10"/>
      <c r="G112" s="13" t="s">
        <v>18</v>
      </c>
    </row>
    <row r="113" spans="1:7">
      <c r="A113" s="4" t="s">
        <v>280</v>
      </c>
      <c r="B113" s="5" t="s">
        <v>281</v>
      </c>
      <c r="C113" s="6" t="str">
        <f>HYPERLINK("http://www.blackwoodassociates.com/","www.blackwoodassociates.com")</f>
        <v>www.blackwoodassociates.com</v>
      </c>
      <c r="D113" s="7" t="s">
        <v>27</v>
      </c>
      <c r="E113" s="7" t="s">
        <v>27</v>
      </c>
      <c r="F113" s="5"/>
      <c r="G113" s="8" t="s">
        <v>18</v>
      </c>
    </row>
    <row r="114" spans="1:7">
      <c r="A114" s="9" t="s">
        <v>282</v>
      </c>
      <c r="B114" s="10" t="s">
        <v>283</v>
      </c>
      <c r="C114" s="12" t="s">
        <v>284</v>
      </c>
      <c r="D114" s="12" t="s">
        <v>7</v>
      </c>
      <c r="E114" s="12" t="s">
        <v>7</v>
      </c>
      <c r="F114" s="10"/>
      <c r="G114" s="13" t="s">
        <v>18</v>
      </c>
    </row>
    <row r="115" spans="1:7">
      <c r="A115" s="4" t="s">
        <v>285</v>
      </c>
      <c r="B115" s="5" t="s">
        <v>286</v>
      </c>
      <c r="C115" s="6" t="str">
        <f>HYPERLINK("http://www.base2engineering.com/","www.base2engineering.com/")</f>
        <v>www.base2engineering.com/</v>
      </c>
      <c r="D115" s="7" t="s">
        <v>7</v>
      </c>
      <c r="E115" s="7" t="s">
        <v>13</v>
      </c>
      <c r="F115" s="7"/>
      <c r="G115" s="8" t="s">
        <v>18</v>
      </c>
    </row>
    <row r="116" spans="1:7">
      <c r="A116" s="9" t="s">
        <v>287</v>
      </c>
      <c r="B116" s="10" t="s">
        <v>288</v>
      </c>
      <c r="C116" s="11" t="str">
        <f>HYPERLINK("http://www.basistech.com/","www.basistech.com/")</f>
        <v>www.basistech.com/</v>
      </c>
      <c r="D116" s="12" t="s">
        <v>27</v>
      </c>
      <c r="E116" s="12" t="s">
        <v>27</v>
      </c>
      <c r="F116" s="12"/>
      <c r="G116" s="13" t="s">
        <v>9</v>
      </c>
    </row>
    <row r="117" spans="1:7">
      <c r="A117" s="4" t="s">
        <v>289</v>
      </c>
      <c r="B117" s="5" t="s">
        <v>210</v>
      </c>
      <c r="C117" s="6" t="str">
        <f>HYPERLINK("http://www.bayshorenetworks.com/","www.bayshorenetworks.com")</f>
        <v>www.bayshorenetworks.com</v>
      </c>
      <c r="D117" s="7" t="s">
        <v>27</v>
      </c>
      <c r="E117" s="7" t="s">
        <v>27</v>
      </c>
      <c r="F117" s="5"/>
      <c r="G117" s="8" t="s">
        <v>18</v>
      </c>
    </row>
    <row r="118" spans="1:7">
      <c r="A118" s="9" t="s">
        <v>290</v>
      </c>
      <c r="B118" s="10" t="s">
        <v>291</v>
      </c>
      <c r="C118" s="11" t="str">
        <f>HYPERLINK("http://www.belaytech.com/","www.belaytech.com/")</f>
        <v>www.belaytech.com/</v>
      </c>
      <c r="D118" s="12" t="s">
        <v>27</v>
      </c>
      <c r="E118" s="12" t="s">
        <v>51</v>
      </c>
      <c r="F118" s="12"/>
      <c r="G118" s="13" t="s">
        <v>18</v>
      </c>
    </row>
    <row r="119" spans="1:7">
      <c r="A119" s="4" t="s">
        <v>292</v>
      </c>
      <c r="B119" s="5" t="s">
        <v>293</v>
      </c>
      <c r="C119" s="6" t="str">
        <f>HYPERLINK("http://www.betis.com/","www.betis.com/")</f>
        <v>www.betis.com/</v>
      </c>
      <c r="D119" s="7" t="s">
        <v>7</v>
      </c>
      <c r="E119" s="7" t="s">
        <v>8</v>
      </c>
      <c r="F119" s="7"/>
      <c r="G119" s="8" t="s">
        <v>9</v>
      </c>
    </row>
    <row r="120" spans="1:7">
      <c r="A120" s="9" t="s">
        <v>294</v>
      </c>
      <c r="B120" s="10" t="s">
        <v>295</v>
      </c>
      <c r="C120" s="11" t="str">
        <f>HYPERLINK("http://www.biascorp.com/","www.biascorp.com/")</f>
        <v>www.biascorp.com/</v>
      </c>
      <c r="D120" s="12" t="s">
        <v>7</v>
      </c>
      <c r="E120" s="12" t="s">
        <v>200</v>
      </c>
      <c r="F120" s="12"/>
      <c r="G120" s="13" t="s">
        <v>9</v>
      </c>
    </row>
    <row r="121" spans="1:7">
      <c r="A121" s="4" t="s">
        <v>296</v>
      </c>
      <c r="B121" s="14" t="s">
        <v>297</v>
      </c>
      <c r="C121" s="6" t="str">
        <f>HYPERLINK("http://www.binghamtech.com/","www.binghamtech.com/")</f>
        <v>www.binghamtech.com/</v>
      </c>
      <c r="D121" s="7" t="s">
        <v>7</v>
      </c>
      <c r="E121" s="7" t="s">
        <v>8</v>
      </c>
      <c r="F121" s="7"/>
      <c r="G121" s="8" t="s">
        <v>18</v>
      </c>
    </row>
    <row r="122" spans="1:7">
      <c r="A122" s="9" t="s">
        <v>298</v>
      </c>
      <c r="B122" s="10" t="s">
        <v>299</v>
      </c>
      <c r="C122" s="11" t="str">
        <f>HYPERLINK("http://www.biometricassociates.com/","www.biometricassociates.com/")</f>
        <v>www.biometricassociates.com/</v>
      </c>
      <c r="D122" s="12" t="s">
        <v>146</v>
      </c>
      <c r="E122" s="12" t="s">
        <v>218</v>
      </c>
      <c r="F122" s="12"/>
      <c r="G122" s="13" t="s">
        <v>18</v>
      </c>
    </row>
    <row r="123" spans="1:7">
      <c r="A123" s="4" t="s">
        <v>300</v>
      </c>
      <c r="B123" s="5" t="s">
        <v>301</v>
      </c>
      <c r="C123" s="6" t="str">
        <f>HYPERLINK("http://www.blackbox.com/","www.blackbox.com/")</f>
        <v>www.blackbox.com/</v>
      </c>
      <c r="D123" s="7" t="s">
        <v>27</v>
      </c>
      <c r="E123" s="7" t="s">
        <v>107</v>
      </c>
      <c r="F123" s="7"/>
      <c r="G123" s="8" t="s">
        <v>9</v>
      </c>
    </row>
    <row r="124" spans="1:7">
      <c r="A124" s="9" t="s">
        <v>302</v>
      </c>
      <c r="B124" s="10" t="s">
        <v>303</v>
      </c>
      <c r="C124" s="11" t="str">
        <f>HYPERLINK("http://www.blackbagtech.com/","www.blackbagtech.com/")</f>
        <v>www.blackbagtech.com/</v>
      </c>
      <c r="D124" s="12" t="s">
        <v>79</v>
      </c>
      <c r="E124" s="12" t="s">
        <v>79</v>
      </c>
      <c r="F124" s="12"/>
      <c r="G124" s="13" t="s">
        <v>9</v>
      </c>
    </row>
    <row r="125" spans="1:7">
      <c r="A125" s="4" t="s">
        <v>304</v>
      </c>
      <c r="B125" s="5" t="s">
        <v>305</v>
      </c>
      <c r="C125" s="6" t="str">
        <f>HYPERLINK("http://www.us.blackberry.com/home.html","www.us.blackberry.com/home.html")</f>
        <v>www.us.blackberry.com/home.html</v>
      </c>
      <c r="D125" s="7" t="s">
        <v>27</v>
      </c>
      <c r="E125" s="7" t="s">
        <v>107</v>
      </c>
      <c r="F125" s="7"/>
      <c r="G125" s="8" t="s">
        <v>15</v>
      </c>
    </row>
    <row r="126" spans="1:7">
      <c r="A126" s="9" t="s">
        <v>306</v>
      </c>
      <c r="B126" s="10" t="s">
        <v>307</v>
      </c>
      <c r="C126" s="11" t="str">
        <f>HYPERLINK("http://www.blackmesh.com/","www.blackmesh.com")</f>
        <v>www.blackmesh.com</v>
      </c>
      <c r="D126" s="12" t="s">
        <v>7</v>
      </c>
      <c r="E126" s="12" t="s">
        <v>8</v>
      </c>
      <c r="F126" s="10"/>
      <c r="G126" s="13" t="s">
        <v>9</v>
      </c>
    </row>
    <row r="127" spans="1:7">
      <c r="A127" s="4" t="s">
        <v>308</v>
      </c>
      <c r="B127" s="5" t="s">
        <v>309</v>
      </c>
      <c r="C127" s="6" t="str">
        <f>HYPERLINK("http://www.blackpointcyber.com/","www.blackpointcyber.com")</f>
        <v>www.blackpointcyber.com</v>
      </c>
      <c r="D127" s="7" t="s">
        <v>79</v>
      </c>
      <c r="E127" s="7" t="s">
        <v>79</v>
      </c>
      <c r="F127" s="5"/>
      <c r="G127" s="8" t="s">
        <v>18</v>
      </c>
    </row>
    <row r="128" spans="1:7">
      <c r="A128" s="9" t="s">
        <v>310</v>
      </c>
      <c r="B128" s="10" t="s">
        <v>311</v>
      </c>
      <c r="C128" s="11" t="s">
        <v>312</v>
      </c>
      <c r="D128" s="12" t="s">
        <v>27</v>
      </c>
      <c r="E128" s="12" t="s">
        <v>107</v>
      </c>
      <c r="F128" s="10"/>
      <c r="G128" s="13" t="s">
        <v>9</v>
      </c>
    </row>
    <row r="129" spans="1:7">
      <c r="A129" s="4" t="s">
        <v>313</v>
      </c>
      <c r="B129" s="5" t="s">
        <v>314</v>
      </c>
      <c r="C129" s="6" t="str">
        <f>HYPERLINK("http://www.blueridge.com/","www.blueridge.com")</f>
        <v>www.blueridge.com</v>
      </c>
      <c r="D129" s="7" t="s">
        <v>27</v>
      </c>
      <c r="E129" s="7" t="s">
        <v>27</v>
      </c>
      <c r="F129" s="5"/>
      <c r="G129" s="8" t="s">
        <v>9</v>
      </c>
    </row>
    <row r="130" spans="1:7">
      <c r="A130" s="9" t="s">
        <v>315</v>
      </c>
      <c r="B130" s="10" t="s">
        <v>316</v>
      </c>
      <c r="C130" s="11" t="str">
        <f>HYPERLINK("http://www.bluecatnetworks.com/","www.bluecatnetworks.com/")</f>
        <v>www.bluecatnetworks.com/</v>
      </c>
      <c r="D130" s="12" t="s">
        <v>27</v>
      </c>
      <c r="E130" s="12" t="s">
        <v>107</v>
      </c>
      <c r="F130" s="12"/>
      <c r="G130" s="13" t="s">
        <v>9</v>
      </c>
    </row>
    <row r="131" spans="1:7">
      <c r="A131" s="4" t="s">
        <v>317</v>
      </c>
      <c r="B131" s="5" t="s">
        <v>318</v>
      </c>
      <c r="C131" s="6" t="str">
        <f>HYPERLINK("http://www.bmc.com/it-solutions/industry-public-sector.html?vu=publicsector","www.bmc.com/it-solutions/industry-public-sector.html?vu=publicsector")</f>
        <v>www.bmc.com/it-solutions/industry-public-sector.html?vu=publicsector</v>
      </c>
      <c r="D131" s="7" t="s">
        <v>27</v>
      </c>
      <c r="E131" s="7" t="s">
        <v>51</v>
      </c>
      <c r="F131" s="7"/>
      <c r="G131" s="8" t="s">
        <v>9</v>
      </c>
    </row>
    <row r="132" spans="1:7">
      <c r="A132" s="9" t="s">
        <v>319</v>
      </c>
      <c r="B132" s="10" t="s">
        <v>320</v>
      </c>
      <c r="C132" s="11" t="str">
        <f>HYPERLINK("http://www.bmksecuresolutions.com/","www.bmksecuresolutions.com/")</f>
        <v>www.bmksecuresolutions.com/</v>
      </c>
      <c r="D132" s="12" t="s">
        <v>27</v>
      </c>
      <c r="E132" s="12" t="s">
        <v>39</v>
      </c>
      <c r="F132" s="12"/>
      <c r="G132" s="13" t="s">
        <v>9</v>
      </c>
    </row>
    <row r="133" spans="1:7">
      <c r="A133" s="4" t="s">
        <v>321</v>
      </c>
      <c r="B133" s="14" t="s">
        <v>322</v>
      </c>
      <c r="C133" s="7" t="s">
        <v>323</v>
      </c>
      <c r="D133" s="7" t="s">
        <v>27</v>
      </c>
      <c r="E133" s="7" t="s">
        <v>39</v>
      </c>
      <c r="F133" s="5"/>
      <c r="G133" s="8" t="s">
        <v>18</v>
      </c>
    </row>
    <row r="134" spans="1:7">
      <c r="A134" s="9" t="s">
        <v>324</v>
      </c>
      <c r="B134" s="10" t="s">
        <v>325</v>
      </c>
      <c r="C134" s="11" t="str">
        <f>HYPERLINK("http://www.boshgs.com/","www.boshgs.com/")</f>
        <v>www.boshgs.com/</v>
      </c>
      <c r="D134" s="12" t="s">
        <v>7</v>
      </c>
      <c r="E134" s="12" t="s">
        <v>13</v>
      </c>
      <c r="F134" s="12"/>
      <c r="G134" s="13" t="s">
        <v>9</v>
      </c>
    </row>
    <row r="135" spans="1:7">
      <c r="A135" s="4" t="s">
        <v>326</v>
      </c>
      <c r="B135" s="5" t="s">
        <v>327</v>
      </c>
      <c r="C135" s="6" t="str">
        <f>HYPERLINK("http://www.bravurainc.com/","www.bravurainc.com/")</f>
        <v>www.bravurainc.com/</v>
      </c>
      <c r="D135" s="7" t="s">
        <v>7</v>
      </c>
      <c r="E135" s="7" t="s">
        <v>8</v>
      </c>
      <c r="F135" s="7"/>
      <c r="G135" s="8" t="s">
        <v>18</v>
      </c>
    </row>
    <row r="136" spans="1:7">
      <c r="A136" s="9" t="s">
        <v>328</v>
      </c>
      <c r="B136" s="10" t="s">
        <v>329</v>
      </c>
      <c r="C136" s="11" t="str">
        <f>HYPERLINK("http://www.braxtongrant.com/","www.braxtongrant.com")</f>
        <v>www.braxtongrant.com</v>
      </c>
      <c r="D136" s="12" t="s">
        <v>27</v>
      </c>
      <c r="E136" s="12" t="s">
        <v>51</v>
      </c>
      <c r="F136" s="10"/>
      <c r="G136" s="13" t="s">
        <v>18</v>
      </c>
    </row>
    <row r="137" spans="1:7">
      <c r="A137" s="4" t="s">
        <v>330</v>
      </c>
      <c r="B137" s="5" t="s">
        <v>331</v>
      </c>
      <c r="C137" s="6" t="str">
        <f>HYPERLINK("http://www.bricata.com/","www.bricata.com")</f>
        <v>www.bricata.com</v>
      </c>
      <c r="D137" s="7" t="s">
        <v>27</v>
      </c>
      <c r="E137" s="7" t="s">
        <v>27</v>
      </c>
      <c r="F137" s="5"/>
      <c r="G137" s="8" t="s">
        <v>18</v>
      </c>
    </row>
    <row r="138" spans="1:7">
      <c r="A138" s="9" t="s">
        <v>332</v>
      </c>
      <c r="B138" s="10" t="s">
        <v>333</v>
      </c>
      <c r="C138" s="11" t="str">
        <f>HYPERLINK("http://www.bridgephase.com/","www.bridgephase.com/")</f>
        <v>www.bridgephase.com/</v>
      </c>
      <c r="D138" s="12" t="s">
        <v>7</v>
      </c>
      <c r="E138" s="12" t="s">
        <v>8</v>
      </c>
      <c r="F138" s="12"/>
      <c r="G138" s="13" t="s">
        <v>9</v>
      </c>
    </row>
    <row r="139" spans="1:7">
      <c r="A139" s="4" t="s">
        <v>334</v>
      </c>
      <c r="B139" s="5" t="s">
        <v>335</v>
      </c>
      <c r="C139" s="6" t="str">
        <f>HYPERLINK("http://www.bridges-inc.com/","www.bridges-inc.com/")</f>
        <v>www.bridges-inc.com/</v>
      </c>
      <c r="D139" s="7" t="s">
        <v>27</v>
      </c>
      <c r="E139" s="7" t="s">
        <v>27</v>
      </c>
      <c r="F139" s="7"/>
      <c r="G139" s="8" t="s">
        <v>18</v>
      </c>
    </row>
    <row r="140" spans="1:7">
      <c r="A140" s="9" t="s">
        <v>336</v>
      </c>
      <c r="B140" s="10" t="s">
        <v>337</v>
      </c>
      <c r="C140" s="11" t="str">
        <f>HYPERLINK("http://www.brillient.net/","www.brillient.net/")</f>
        <v>www.brillient.net/</v>
      </c>
      <c r="D140" s="12" t="s">
        <v>27</v>
      </c>
      <c r="E140" s="12" t="s">
        <v>39</v>
      </c>
      <c r="F140" s="12"/>
      <c r="G140" s="13" t="s">
        <v>9</v>
      </c>
    </row>
    <row r="141" spans="1:7">
      <c r="A141" s="4" t="s">
        <v>338</v>
      </c>
      <c r="B141" s="5" t="s">
        <v>339</v>
      </c>
      <c r="C141" s="6" t="str">
        <f>HYPERLINK("http://www.bruinwave.com/","www.bruinwave.com/")</f>
        <v>www.bruinwave.com/</v>
      </c>
      <c r="D141" s="7" t="s">
        <v>7</v>
      </c>
      <c r="E141" s="7" t="s">
        <v>8</v>
      </c>
      <c r="F141" s="5"/>
      <c r="G141" s="8" t="s">
        <v>9</v>
      </c>
    </row>
    <row r="142" spans="1:7">
      <c r="A142" s="9" t="s">
        <v>340</v>
      </c>
      <c r="B142" s="10" t="s">
        <v>341</v>
      </c>
      <c r="C142" s="11" t="str">
        <f>HYPERLINK("http://www.bscsys.com/","www.bscsys.com")</f>
        <v>www.bscsys.com</v>
      </c>
      <c r="D142" s="12" t="s">
        <v>7</v>
      </c>
      <c r="E142" s="12" t="s">
        <v>7</v>
      </c>
      <c r="F142" s="10"/>
      <c r="G142" s="13" t="s">
        <v>9</v>
      </c>
    </row>
    <row r="143" spans="1:7">
      <c r="A143" s="4" t="s">
        <v>342</v>
      </c>
      <c r="B143" s="5" t="s">
        <v>343</v>
      </c>
      <c r="C143" s="6" t="str">
        <f>HYPERLINK("http://www.globalservices.bt.com/btfederal/en/home","www.globalservices.bt.com/btfederal/en/home")</f>
        <v>www.globalservices.bt.com/btfederal/en/home</v>
      </c>
      <c r="D143" s="7" t="s">
        <v>27</v>
      </c>
      <c r="E143" s="7" t="s">
        <v>39</v>
      </c>
      <c r="F143" s="7"/>
      <c r="G143" s="8" t="s">
        <v>9</v>
      </c>
    </row>
    <row r="144" spans="1:7">
      <c r="A144" s="16" t="s">
        <v>344</v>
      </c>
      <c r="B144" s="10" t="s">
        <v>345</v>
      </c>
      <c r="C144" s="11" t="str">
        <f>HYPERLINK("http://www.buchanan-edwards.com/","www.buchanan-edwards.com/")</f>
        <v>www.buchanan-edwards.com/</v>
      </c>
      <c r="D144" s="12" t="s">
        <v>7</v>
      </c>
      <c r="E144" s="12" t="s">
        <v>8</v>
      </c>
      <c r="F144" s="10" t="s">
        <v>346</v>
      </c>
      <c r="G144" s="13" t="s">
        <v>9</v>
      </c>
    </row>
    <row r="145" spans="1:7">
      <c r="A145" s="4" t="s">
        <v>347</v>
      </c>
      <c r="B145" s="5" t="s">
        <v>348</v>
      </c>
      <c r="C145" s="6" t="str">
        <f>HYPERLINK("http://www.bcmcgroup.com/","www.bcmcgroup.com")</f>
        <v>www.bcmcgroup.com</v>
      </c>
      <c r="D145" s="7" t="s">
        <v>7</v>
      </c>
      <c r="E145" s="7" t="s">
        <v>13</v>
      </c>
      <c r="F145" s="5"/>
      <c r="G145" s="8" t="s">
        <v>9</v>
      </c>
    </row>
    <row r="146" spans="1:7">
      <c r="A146" s="9" t="s">
        <v>349</v>
      </c>
      <c r="B146" s="10" t="s">
        <v>350</v>
      </c>
      <c r="C146" s="11" t="s">
        <v>351</v>
      </c>
      <c r="D146" s="12" t="s">
        <v>7</v>
      </c>
      <c r="E146" s="12" t="s">
        <v>13</v>
      </c>
      <c r="F146" s="10"/>
      <c r="G146" s="13" t="s">
        <v>18</v>
      </c>
    </row>
    <row r="147" spans="1:7">
      <c r="A147" s="4" t="s">
        <v>352</v>
      </c>
      <c r="B147" s="5" t="s">
        <v>353</v>
      </c>
      <c r="C147" s="6" t="str">
        <f>HYPERLINK("http://www.bylight.com/","www.bylight.com/")</f>
        <v>www.bylight.com/</v>
      </c>
      <c r="D147" s="7" t="s">
        <v>7</v>
      </c>
      <c r="E147" s="7" t="s">
        <v>13</v>
      </c>
      <c r="F147" s="7"/>
      <c r="G147" s="8" t="s">
        <v>9</v>
      </c>
    </row>
    <row r="148" spans="1:7">
      <c r="A148" s="9" t="s">
        <v>354</v>
      </c>
      <c r="B148" s="10" t="s">
        <v>355</v>
      </c>
      <c r="C148" s="11" t="str">
        <f>HYPERLINK("http://www.c2scg.com/","www.c2scg.com/")</f>
        <v>www.c2scg.com/</v>
      </c>
      <c r="D148" s="12" t="s">
        <v>7</v>
      </c>
      <c r="E148" s="12" t="s">
        <v>8</v>
      </c>
      <c r="F148" s="12"/>
      <c r="G148" s="13" t="s">
        <v>9</v>
      </c>
    </row>
    <row r="149" spans="1:7">
      <c r="A149" s="4" t="s">
        <v>356</v>
      </c>
      <c r="B149" s="5" t="s">
        <v>357</v>
      </c>
      <c r="C149" s="7" t="s">
        <v>358</v>
      </c>
      <c r="D149" s="7" t="s">
        <v>27</v>
      </c>
      <c r="E149" s="7" t="s">
        <v>51</v>
      </c>
      <c r="F149" s="5" t="s">
        <v>359</v>
      </c>
      <c r="G149" s="8" t="s">
        <v>18</v>
      </c>
    </row>
    <row r="150" spans="1:7">
      <c r="A150" s="9" t="s">
        <v>360</v>
      </c>
      <c r="B150" s="10" t="s">
        <v>361</v>
      </c>
      <c r="C150" s="11" t="s">
        <v>362</v>
      </c>
      <c r="D150" s="12" t="s">
        <v>7</v>
      </c>
      <c r="E150" s="12" t="s">
        <v>13</v>
      </c>
      <c r="F150" s="10"/>
      <c r="G150" s="13" t="s">
        <v>9</v>
      </c>
    </row>
    <row r="151" spans="1:7">
      <c r="A151" s="4" t="s">
        <v>363</v>
      </c>
      <c r="B151" s="5" t="s">
        <v>364</v>
      </c>
      <c r="C151" s="7" t="s">
        <v>365</v>
      </c>
      <c r="D151" s="7" t="s">
        <v>7</v>
      </c>
      <c r="E151" s="7" t="s">
        <v>7</v>
      </c>
      <c r="F151" s="5"/>
      <c r="G151" s="8" t="s">
        <v>18</v>
      </c>
    </row>
    <row r="152" spans="1:7">
      <c r="A152" s="9" t="s">
        <v>366</v>
      </c>
      <c r="B152" s="10" t="s">
        <v>367</v>
      </c>
      <c r="C152" s="11" t="str">
        <f>HYPERLINK("http://www.cbridgeinc.com/","www.cbridgeinc.com/")</f>
        <v>www.cbridgeinc.com/</v>
      </c>
      <c r="D152" s="12" t="s">
        <v>27</v>
      </c>
      <c r="E152" s="12" t="s">
        <v>107</v>
      </c>
      <c r="F152" s="10"/>
      <c r="G152" s="13" t="s">
        <v>9</v>
      </c>
    </row>
    <row r="153" spans="1:7">
      <c r="A153" s="4" t="s">
        <v>368</v>
      </c>
      <c r="B153" s="5" t="s">
        <v>369</v>
      </c>
      <c r="C153" s="6" t="s">
        <v>370</v>
      </c>
      <c r="D153" s="7" t="s">
        <v>7</v>
      </c>
      <c r="E153" s="7" t="s">
        <v>8</v>
      </c>
      <c r="F153" s="5"/>
      <c r="G153" s="8" t="s">
        <v>9</v>
      </c>
    </row>
    <row r="154" spans="1:7">
      <c r="A154" s="9" t="s">
        <v>371</v>
      </c>
      <c r="B154" s="10" t="s">
        <v>372</v>
      </c>
      <c r="C154" s="11" t="s">
        <v>373</v>
      </c>
      <c r="D154" s="12" t="s">
        <v>7</v>
      </c>
      <c r="E154" s="12" t="s">
        <v>8</v>
      </c>
      <c r="F154" s="10"/>
      <c r="G154" s="13" t="s">
        <v>9</v>
      </c>
    </row>
    <row r="155" spans="1:7">
      <c r="A155" s="4" t="s">
        <v>374</v>
      </c>
      <c r="B155" s="5" t="s">
        <v>375</v>
      </c>
      <c r="C155" s="7" t="s">
        <v>376</v>
      </c>
      <c r="D155" s="7" t="s">
        <v>7</v>
      </c>
      <c r="E155" s="7" t="s">
        <v>7</v>
      </c>
      <c r="F155" s="5"/>
      <c r="G155" s="8" t="s">
        <v>18</v>
      </c>
    </row>
    <row r="156" spans="1:7">
      <c r="A156" s="9" t="s">
        <v>377</v>
      </c>
      <c r="B156" s="10" t="s">
        <v>378</v>
      </c>
      <c r="C156" s="11" t="str">
        <f>HYPERLINK("http://www.cassevern.com/","www.cassevern.com")</f>
        <v>www.cassevern.com</v>
      </c>
      <c r="D156" s="12" t="s">
        <v>7</v>
      </c>
      <c r="E156" s="12" t="s">
        <v>8</v>
      </c>
      <c r="F156" s="10"/>
      <c r="G156" s="13" t="s">
        <v>18</v>
      </c>
    </row>
    <row r="157" spans="1:7">
      <c r="A157" s="4" t="s">
        <v>379</v>
      </c>
      <c r="B157" s="5" t="s">
        <v>380</v>
      </c>
      <c r="C157" s="6" t="str">
        <f>HYPERLINK("http://www.catapult.sc3.com/","www.catapult.sc3.com")</f>
        <v>www.catapult.sc3.com</v>
      </c>
      <c r="D157" s="7" t="s">
        <v>27</v>
      </c>
      <c r="E157" s="7" t="s">
        <v>27</v>
      </c>
      <c r="F157" s="5"/>
      <c r="G157" s="8" t="s">
        <v>9</v>
      </c>
    </row>
    <row r="158" spans="1:7">
      <c r="A158" s="9" t="s">
        <v>381</v>
      </c>
      <c r="B158" s="10" t="s">
        <v>382</v>
      </c>
      <c r="C158" s="11" t="str">
        <f>HYPERLINK("http://www.cdwg.com/federal","www.cdwg.com/federal")</f>
        <v>www.cdwg.com/federal</v>
      </c>
      <c r="D158" s="12" t="s">
        <v>27</v>
      </c>
      <c r="E158" s="12" t="s">
        <v>107</v>
      </c>
      <c r="F158" s="12"/>
      <c r="G158" s="13" t="s">
        <v>9</v>
      </c>
    </row>
    <row r="159" spans="1:7">
      <c r="A159" s="4" t="s">
        <v>383</v>
      </c>
      <c r="B159" s="5" t="s">
        <v>384</v>
      </c>
      <c r="C159" s="6" t="str">
        <f>HYPERLINK("http://www.centechgroup.com/","www.centechgroup.com")</f>
        <v>www.centechgroup.com</v>
      </c>
      <c r="D159" s="7" t="s">
        <v>27</v>
      </c>
      <c r="E159" s="7" t="s">
        <v>51</v>
      </c>
      <c r="F159" s="5"/>
      <c r="G159" s="8" t="s">
        <v>9</v>
      </c>
    </row>
    <row r="160" spans="1:7">
      <c r="A160" s="9" t="s">
        <v>385</v>
      </c>
      <c r="B160" s="10" t="s">
        <v>386</v>
      </c>
      <c r="C160" s="11" t="str">
        <f>HYPERLINK("http://www.ccsecuritytraining.com/","www.ccsecuritytraining.com")</f>
        <v>www.ccsecuritytraining.com</v>
      </c>
      <c r="D160" s="12" t="s">
        <v>7</v>
      </c>
      <c r="E160" s="12" t="s">
        <v>7</v>
      </c>
      <c r="F160" s="10"/>
      <c r="G160" s="13" t="s">
        <v>18</v>
      </c>
    </row>
    <row r="161" spans="1:7">
      <c r="A161" s="4" t="s">
        <v>387</v>
      </c>
      <c r="B161" s="5" t="s">
        <v>388</v>
      </c>
      <c r="C161" s="6" t="s">
        <v>389</v>
      </c>
      <c r="D161" s="7" t="s">
        <v>7</v>
      </c>
      <c r="E161" s="7" t="s">
        <v>7</v>
      </c>
      <c r="F161" s="5"/>
      <c r="G161" s="8" t="s">
        <v>9</v>
      </c>
    </row>
    <row r="162" spans="1:7">
      <c r="A162" s="9" t="s">
        <v>390</v>
      </c>
      <c r="B162" s="10" t="s">
        <v>391</v>
      </c>
      <c r="C162" s="11" t="str">
        <f>HYPERLINK("http://www.centripetalnetworks.com/","www.centripetalnetworks.com/")</f>
        <v>www.centripetalnetworks.com/</v>
      </c>
      <c r="D162" s="12" t="s">
        <v>27</v>
      </c>
      <c r="E162" s="12" t="s">
        <v>27</v>
      </c>
      <c r="F162" s="10"/>
      <c r="G162" s="13" t="s">
        <v>9</v>
      </c>
    </row>
    <row r="163" spans="1:7">
      <c r="A163" s="4" t="s">
        <v>392</v>
      </c>
      <c r="B163" s="5" t="s">
        <v>393</v>
      </c>
      <c r="C163" s="6" t="str">
        <f>HYPERLINK("http://www.centroid-llc.com/","www.centroid-llc.com/")</f>
        <v>www.centroid-llc.com/</v>
      </c>
      <c r="D163" s="7" t="s">
        <v>7</v>
      </c>
      <c r="E163" s="7" t="s">
        <v>8</v>
      </c>
      <c r="F163" s="7"/>
      <c r="G163" s="8" t="s">
        <v>18</v>
      </c>
    </row>
    <row r="164" spans="1:7">
      <c r="A164" s="9" t="s">
        <v>394</v>
      </c>
      <c r="B164" s="10" t="s">
        <v>395</v>
      </c>
      <c r="C164" s="11" t="str">
        <f>HYPERLINK("http://www.centurum.com/","www.centurum.com/")</f>
        <v>www.centurum.com/</v>
      </c>
      <c r="D164" s="12" t="s">
        <v>7</v>
      </c>
      <c r="E164" s="12" t="s">
        <v>8</v>
      </c>
      <c r="F164" s="12"/>
      <c r="G164" s="13" t="s">
        <v>9</v>
      </c>
    </row>
    <row r="165" spans="1:7">
      <c r="A165" s="4" t="s">
        <v>396</v>
      </c>
      <c r="B165" s="5" t="s">
        <v>397</v>
      </c>
      <c r="C165" s="6" t="str">
        <f>HYPERLINK("http://www.centurylink.com/business/enterprise/government/federal/","www.centurylink.com/business/enterprise/government/federal/")</f>
        <v>www.centurylink.com/business/enterprise/government/federal/</v>
      </c>
      <c r="D165" s="7" t="s">
        <v>27</v>
      </c>
      <c r="E165" s="7" t="s">
        <v>107</v>
      </c>
      <c r="F165" s="7"/>
      <c r="G165" s="8" t="s">
        <v>9</v>
      </c>
    </row>
    <row r="166" spans="1:7">
      <c r="A166" s="9" t="s">
        <v>398</v>
      </c>
      <c r="B166" s="10" t="s">
        <v>399</v>
      </c>
      <c r="C166" s="11" t="str">
        <f>HYPERLINK("http://www.certipath.com/","www.certipath.com/")</f>
        <v>www.certipath.com/</v>
      </c>
      <c r="D166" s="12" t="s">
        <v>79</v>
      </c>
      <c r="E166" s="12" t="s">
        <v>79</v>
      </c>
      <c r="F166" s="12"/>
      <c r="G166" s="13" t="s">
        <v>9</v>
      </c>
    </row>
    <row r="167" spans="1:7">
      <c r="A167" s="4" t="s">
        <v>400</v>
      </c>
      <c r="B167" s="5" t="s">
        <v>401</v>
      </c>
      <c r="C167" s="6" t="str">
        <f>HYPERLINK("http://www.cetech-triumph.com/","www.cetech-triumph.com")</f>
        <v>www.cetech-triumph.com</v>
      </c>
      <c r="D167" s="7" t="s">
        <v>7</v>
      </c>
      <c r="E167" s="7" t="s">
        <v>8</v>
      </c>
      <c r="F167" s="5"/>
      <c r="G167" s="8" t="s">
        <v>9</v>
      </c>
    </row>
    <row r="168" spans="1:7">
      <c r="A168" s="9" t="s">
        <v>402</v>
      </c>
      <c r="B168" s="10" t="s">
        <v>403</v>
      </c>
      <c r="C168" s="11" t="str">
        <f>HYPERLINK("http://www.cfocussoftware.com/","www.cfocussoftware.com/")</f>
        <v>www.cfocussoftware.com/</v>
      </c>
      <c r="D168" s="12" t="s">
        <v>7</v>
      </c>
      <c r="E168" s="12" t="s">
        <v>8</v>
      </c>
      <c r="F168" s="12"/>
      <c r="G168" s="13" t="s">
        <v>18</v>
      </c>
    </row>
    <row r="169" spans="1:7">
      <c r="A169" s="4" t="s">
        <v>404</v>
      </c>
      <c r="B169" s="5" t="s">
        <v>405</v>
      </c>
      <c r="C169" s="6" t="str">
        <f>HYPERLINK("http://www.cghtech.com/","www.cghtech.com")</f>
        <v>www.cghtech.com</v>
      </c>
      <c r="D169" s="7" t="s">
        <v>7</v>
      </c>
      <c r="E169" s="7" t="s">
        <v>13</v>
      </c>
      <c r="F169" s="5"/>
      <c r="G169" s="8" t="s">
        <v>15</v>
      </c>
    </row>
    <row r="170" spans="1:7">
      <c r="A170" s="9" t="s">
        <v>406</v>
      </c>
      <c r="B170" s="10" t="s">
        <v>407</v>
      </c>
      <c r="C170" s="11" t="str">
        <f>HYPERLINK("http://www.cgi.com/en/us-federal/services-solutions","www.cgi.com/en/us-federal/services-solutions")</f>
        <v>www.cgi.com/en/us-federal/services-solutions</v>
      </c>
      <c r="D170" s="12" t="s">
        <v>27</v>
      </c>
      <c r="E170" s="12" t="s">
        <v>107</v>
      </c>
      <c r="F170" s="12"/>
      <c r="G170" s="13" t="s">
        <v>9</v>
      </c>
    </row>
    <row r="171" spans="1:7">
      <c r="A171" s="4" t="s">
        <v>408</v>
      </c>
      <c r="B171" s="5" t="s">
        <v>409</v>
      </c>
      <c r="C171" s="6" t="str">
        <f>HYPERLINK("http://www.charontech.com/","www.charontech.com")</f>
        <v>www.charontech.com</v>
      </c>
      <c r="D171" s="7" t="s">
        <v>79</v>
      </c>
      <c r="E171" s="7" t="s">
        <v>79</v>
      </c>
      <c r="F171" s="5"/>
      <c r="G171" s="8" t="s">
        <v>9</v>
      </c>
    </row>
    <row r="172" spans="1:7">
      <c r="A172" s="9" t="s">
        <v>410</v>
      </c>
      <c r="B172" s="10" t="s">
        <v>411</v>
      </c>
      <c r="C172" s="11" t="str">
        <f>HYPERLINK("http://www.explorecas.com/","www.explorecas.com/")</f>
        <v>www.explorecas.com/</v>
      </c>
      <c r="D172" s="12" t="s">
        <v>7</v>
      </c>
      <c r="E172" s="12" t="s">
        <v>13</v>
      </c>
      <c r="F172" s="10"/>
      <c r="G172" s="13" t="s">
        <v>9</v>
      </c>
    </row>
    <row r="173" spans="1:7">
      <c r="A173" s="4" t="s">
        <v>412</v>
      </c>
      <c r="B173" s="5" t="s">
        <v>413</v>
      </c>
      <c r="C173" s="6" t="str">
        <f>HYPERLINK("http://www.cigital.com/","www.cigital.com/")</f>
        <v>www.cigital.com/</v>
      </c>
      <c r="D173" s="7" t="s">
        <v>27</v>
      </c>
      <c r="E173" s="7" t="s">
        <v>27</v>
      </c>
      <c r="F173" s="5"/>
      <c r="G173" s="8" t="s">
        <v>9</v>
      </c>
    </row>
    <row r="174" spans="1:7">
      <c r="A174" s="9" t="s">
        <v>414</v>
      </c>
      <c r="B174" s="10" t="s">
        <v>415</v>
      </c>
      <c r="C174" s="11" t="str">
        <f>HYPERLINK("http://www.cisfederal.com/","www.cisfederal.com")</f>
        <v>www.cisfederal.com</v>
      </c>
      <c r="D174" s="12" t="s">
        <v>7</v>
      </c>
      <c r="E174" s="12" t="s">
        <v>13</v>
      </c>
      <c r="F174" s="10"/>
      <c r="G174" s="13" t="s">
        <v>9</v>
      </c>
    </row>
    <row r="175" spans="1:7">
      <c r="A175" s="4" t="s">
        <v>416</v>
      </c>
      <c r="B175" s="5" t="s">
        <v>417</v>
      </c>
      <c r="C175" s="6" t="str">
        <f>HYPERLINK("http://www.cisco.com/c/en/us/solutions/industries/government.html","www.cisco.com/c/en/us/solutions/industries/government.html")</f>
        <v>www.cisco.com/c/en/us/solutions/industries/government.html</v>
      </c>
      <c r="D175" s="7" t="s">
        <v>27</v>
      </c>
      <c r="E175" s="7" t="s">
        <v>107</v>
      </c>
      <c r="F175" s="7"/>
      <c r="G175" s="8" t="s">
        <v>9</v>
      </c>
    </row>
    <row r="176" spans="1:7">
      <c r="A176" s="9" t="s">
        <v>418</v>
      </c>
      <c r="B176" s="10" t="s">
        <v>419</v>
      </c>
      <c r="C176" s="11" t="str">
        <f>HYPERLINK("http://www.citrix.com/","www.citrix.com/")</f>
        <v>www.citrix.com/</v>
      </c>
      <c r="D176" s="12" t="s">
        <v>27</v>
      </c>
      <c r="E176" s="12" t="s">
        <v>107</v>
      </c>
      <c r="F176" s="12"/>
      <c r="G176" s="13" t="s">
        <v>18</v>
      </c>
    </row>
    <row r="177" spans="1:7">
      <c r="A177" s="4" t="s">
        <v>420</v>
      </c>
      <c r="B177" s="5" t="s">
        <v>421</v>
      </c>
      <c r="C177" s="6" t="str">
        <f>HYPERLINK("http://www.clearedsolutions.com/","www.clearedsolutions.com/")</f>
        <v>www.clearedsolutions.com/</v>
      </c>
      <c r="D177" s="7" t="s">
        <v>27</v>
      </c>
      <c r="E177" s="7" t="s">
        <v>51</v>
      </c>
      <c r="F177" s="7"/>
      <c r="G177" s="8" t="s">
        <v>9</v>
      </c>
    </row>
    <row r="178" spans="1:7">
      <c r="A178" s="9" t="s">
        <v>422</v>
      </c>
      <c r="B178" s="10" t="s">
        <v>423</v>
      </c>
      <c r="C178" s="11" t="str">
        <f>HYPERLINK("http://www.clearshark.com/","www.clearshark.com")</f>
        <v>www.clearshark.com</v>
      </c>
      <c r="D178" s="12" t="s">
        <v>7</v>
      </c>
      <c r="E178" s="12" t="s">
        <v>8</v>
      </c>
      <c r="F178" s="10"/>
      <c r="G178" s="13" t="s">
        <v>18</v>
      </c>
    </row>
    <row r="179" spans="1:7">
      <c r="A179" s="4" t="s">
        <v>424</v>
      </c>
      <c r="B179" s="5" t="s">
        <v>425</v>
      </c>
      <c r="C179" s="7" t="s">
        <v>426</v>
      </c>
      <c r="D179" s="7" t="s">
        <v>7</v>
      </c>
      <c r="E179" s="7" t="s">
        <v>7</v>
      </c>
      <c r="F179" s="5"/>
      <c r="G179" s="8" t="s">
        <v>18</v>
      </c>
    </row>
    <row r="180" spans="1:7">
      <c r="A180" s="9" t="s">
        <v>427</v>
      </c>
      <c r="B180" s="10" t="s">
        <v>428</v>
      </c>
      <c r="C180" s="11" t="str">
        <f>HYPERLINK("http://www.cloudera.com/","www.cloudera.com/")</f>
        <v>www.cloudera.com/</v>
      </c>
      <c r="D180" s="12" t="s">
        <v>27</v>
      </c>
      <c r="E180" s="12" t="s">
        <v>107</v>
      </c>
      <c r="F180" s="12"/>
      <c r="G180" s="13" t="s">
        <v>9</v>
      </c>
    </row>
    <row r="181" spans="1:7">
      <c r="A181" s="4" t="s">
        <v>429</v>
      </c>
      <c r="B181" s="5" t="s">
        <v>430</v>
      </c>
      <c r="C181" s="6" t="str">
        <f>HYPERLINK("http://www.coact.com/","www.coact.com")</f>
        <v>www.coact.com</v>
      </c>
      <c r="D181" s="7" t="s">
        <v>7</v>
      </c>
      <c r="E181" s="7" t="s">
        <v>7</v>
      </c>
      <c r="F181" s="5"/>
      <c r="G181" s="8" t="s">
        <v>18</v>
      </c>
    </row>
    <row r="182" spans="1:7">
      <c r="A182" s="9" t="s">
        <v>431</v>
      </c>
      <c r="B182" s="10" t="s">
        <v>432</v>
      </c>
      <c r="C182" s="11" t="str">
        <f>HYPERLINK("http://www.coheretechnology.com/","www.coheretechnology.com/")</f>
        <v>www.coheretechnology.com/</v>
      </c>
      <c r="D182" s="12" t="s">
        <v>7</v>
      </c>
      <c r="E182" s="12" t="s">
        <v>13</v>
      </c>
      <c r="F182" s="12"/>
      <c r="G182" s="13" t="s">
        <v>9</v>
      </c>
    </row>
    <row r="183" spans="1:7">
      <c r="A183" s="4" t="s">
        <v>433</v>
      </c>
      <c r="B183" s="5" t="s">
        <v>434</v>
      </c>
      <c r="C183" s="6" t="str">
        <f>HYPERLINK("http://www.collabralink.com/","www.collabralink.com/")</f>
        <v>www.collabralink.com/</v>
      </c>
      <c r="D183" s="7" t="s">
        <v>7</v>
      </c>
      <c r="E183" s="7" t="s">
        <v>13</v>
      </c>
      <c r="F183" s="5" t="s">
        <v>435</v>
      </c>
      <c r="G183" s="8" t="s">
        <v>9</v>
      </c>
    </row>
    <row r="184" spans="1:7">
      <c r="A184" s="9" t="s">
        <v>436</v>
      </c>
      <c r="B184" s="10" t="s">
        <v>437</v>
      </c>
      <c r="C184" s="11" t="str">
        <f>HYPERLINK("http://www.collabraspace.com/","www.collabraspace.com/")</f>
        <v>www.collabraspace.com/</v>
      </c>
      <c r="D184" s="12" t="s">
        <v>27</v>
      </c>
      <c r="E184" s="12" t="s">
        <v>51</v>
      </c>
      <c r="F184" s="12"/>
      <c r="G184" s="13" t="s">
        <v>18</v>
      </c>
    </row>
    <row r="185" spans="1:7">
      <c r="A185" s="4" t="s">
        <v>438</v>
      </c>
      <c r="B185" s="5" t="s">
        <v>439</v>
      </c>
      <c r="C185" s="6" t="str">
        <f>HYPERLINK("http://www.ctp-web.com/","www.ctp-web.com/")</f>
        <v>www.ctp-web.com/</v>
      </c>
      <c r="D185" s="7" t="s">
        <v>7</v>
      </c>
      <c r="E185" s="7" t="s">
        <v>7</v>
      </c>
      <c r="F185" s="5"/>
      <c r="G185" s="8" t="s">
        <v>18</v>
      </c>
    </row>
    <row r="186" spans="1:7">
      <c r="A186" s="9" t="s">
        <v>440</v>
      </c>
      <c r="B186" s="10" t="s">
        <v>441</v>
      </c>
      <c r="C186" s="11" t="str">
        <f>HYPERLINK("http://www.commitent.com/","www.commitent.com")</f>
        <v>www.commitent.com</v>
      </c>
      <c r="D186" s="12" t="s">
        <v>7</v>
      </c>
      <c r="E186" s="12" t="s">
        <v>8</v>
      </c>
      <c r="F186" s="10"/>
      <c r="G186" s="13" t="s">
        <v>18</v>
      </c>
    </row>
    <row r="187" spans="1:7">
      <c r="A187" s="4" t="s">
        <v>442</v>
      </c>
      <c r="B187" s="5" t="s">
        <v>443</v>
      </c>
      <c r="C187" s="7" t="s">
        <v>444</v>
      </c>
      <c r="D187" s="7" t="s">
        <v>7</v>
      </c>
      <c r="E187" s="7" t="s">
        <v>7</v>
      </c>
      <c r="F187" s="5"/>
      <c r="G187" s="8" t="s">
        <v>18</v>
      </c>
    </row>
    <row r="188" spans="1:7">
      <c r="A188" s="9" t="s">
        <v>445</v>
      </c>
      <c r="B188" s="10" t="s">
        <v>446</v>
      </c>
      <c r="C188" s="11" t="str">
        <f>HYPERLINK("http://www.commvault.com/solutions/by-industry/government","www.commvault.com/solutions/by-industry/government")</f>
        <v>www.commvault.com/solutions/by-industry/government</v>
      </c>
      <c r="D188" s="12" t="s">
        <v>27</v>
      </c>
      <c r="E188" s="12" t="s">
        <v>107</v>
      </c>
      <c r="F188" s="12"/>
      <c r="G188" s="13" t="s">
        <v>9</v>
      </c>
    </row>
    <row r="189" spans="1:7">
      <c r="A189" s="4" t="s">
        <v>447</v>
      </c>
      <c r="B189" s="5" t="s">
        <v>448</v>
      </c>
      <c r="C189" s="6" t="str">
        <f>HYPERLINK("http://www.cillc.com/","www.cillc.com")</f>
        <v>www.cillc.com</v>
      </c>
      <c r="D189" s="7" t="s">
        <v>7</v>
      </c>
      <c r="E189" s="7" t="s">
        <v>13</v>
      </c>
      <c r="F189" s="5"/>
      <c r="G189" s="8" t="s">
        <v>9</v>
      </c>
    </row>
    <row r="190" spans="1:7">
      <c r="A190" s="9" t="s">
        <v>449</v>
      </c>
      <c r="B190" s="10" t="s">
        <v>450</v>
      </c>
      <c r="C190" s="11" t="s">
        <v>451</v>
      </c>
      <c r="D190" s="12" t="s">
        <v>7</v>
      </c>
      <c r="E190" s="12" t="s">
        <v>13</v>
      </c>
      <c r="F190" s="10"/>
      <c r="G190" s="13" t="s">
        <v>9</v>
      </c>
    </row>
    <row r="191" spans="1:7">
      <c r="A191" s="4" t="s">
        <v>452</v>
      </c>
      <c r="B191" s="5" t="s">
        <v>453</v>
      </c>
      <c r="C191" s="6" t="str">
        <f>HYPERLINK("http://www.ctsmd.com/index.html","www.ctsmd.com/index.html")</f>
        <v>www.ctsmd.com/index.html</v>
      </c>
      <c r="D191" s="7" t="s">
        <v>7</v>
      </c>
      <c r="E191" s="7" t="s">
        <v>8</v>
      </c>
      <c r="F191" s="5"/>
      <c r="G191" s="8" t="s">
        <v>18</v>
      </c>
    </row>
    <row r="192" spans="1:7">
      <c r="A192" s="9" t="s">
        <v>454</v>
      </c>
      <c r="B192" s="10" t="s">
        <v>455</v>
      </c>
      <c r="C192" s="11" t="str">
        <f>HYPERLINK("http://www.cwsc.com/","www.cwsc.com/")</f>
        <v>www.cwsc.com/</v>
      </c>
      <c r="D192" s="12" t="s">
        <v>7</v>
      </c>
      <c r="E192" s="12" t="s">
        <v>13</v>
      </c>
      <c r="F192" s="12"/>
      <c r="G192" s="13" t="s">
        <v>15</v>
      </c>
    </row>
    <row r="193" spans="1:7">
      <c r="A193" s="4" t="s">
        <v>456</v>
      </c>
      <c r="B193" s="5" t="s">
        <v>457</v>
      </c>
      <c r="C193" s="7" t="s">
        <v>458</v>
      </c>
      <c r="D193" s="7" t="s">
        <v>27</v>
      </c>
      <c r="E193" s="7" t="s">
        <v>27</v>
      </c>
      <c r="F193" s="5"/>
      <c r="G193" s="8" t="s">
        <v>18</v>
      </c>
    </row>
    <row r="194" spans="1:7">
      <c r="A194" s="9" t="s">
        <v>459</v>
      </c>
      <c r="B194" s="10" t="s">
        <v>460</v>
      </c>
      <c r="C194" s="11" t="str">
        <f>HYPERLINK("http://www.conceras.com/","www.conceras.com/")</f>
        <v>www.conceras.com/</v>
      </c>
      <c r="D194" s="12" t="s">
        <v>27</v>
      </c>
      <c r="E194" s="12" t="s">
        <v>27</v>
      </c>
      <c r="F194" s="12"/>
      <c r="G194" s="13" t="s">
        <v>9</v>
      </c>
    </row>
    <row r="195" spans="1:7">
      <c r="A195" s="4" t="s">
        <v>461</v>
      </c>
      <c r="B195" s="5" t="s">
        <v>462</v>
      </c>
      <c r="C195" s="6" t="str">
        <f>HYPERLINK("http://www.concordcrossroads.com/","www.concordcrossroads.com")</f>
        <v>www.concordcrossroads.com</v>
      </c>
      <c r="D195" s="7" t="s">
        <v>7</v>
      </c>
      <c r="E195" s="7" t="s">
        <v>13</v>
      </c>
      <c r="F195" s="5"/>
      <c r="G195" s="8" t="s">
        <v>9</v>
      </c>
    </row>
    <row r="196" spans="1:7">
      <c r="A196" s="9" t="s">
        <v>463</v>
      </c>
      <c r="B196" s="10" t="s">
        <v>464</v>
      </c>
      <c r="C196" s="11" t="str">
        <f>HYPERLINK("http://www.condortech.com/","www.condortech.com/")</f>
        <v>www.condortech.com/</v>
      </c>
      <c r="D196" s="12" t="s">
        <v>146</v>
      </c>
      <c r="E196" s="12" t="s">
        <v>218</v>
      </c>
      <c r="F196" s="10"/>
      <c r="G196" s="13" t="s">
        <v>9</v>
      </c>
    </row>
    <row r="197" spans="1:7">
      <c r="A197" s="4" t="s">
        <v>465</v>
      </c>
      <c r="B197" s="5" t="s">
        <v>466</v>
      </c>
      <c r="C197" s="7" t="s">
        <v>467</v>
      </c>
      <c r="D197" s="7" t="s">
        <v>79</v>
      </c>
      <c r="E197" s="7" t="s">
        <v>79</v>
      </c>
      <c r="F197" s="5"/>
      <c r="G197" s="8" t="s">
        <v>18</v>
      </c>
    </row>
    <row r="198" spans="1:7">
      <c r="A198" s="9" t="s">
        <v>468</v>
      </c>
      <c r="B198" s="10" t="s">
        <v>469</v>
      </c>
      <c r="C198" s="11" t="str">
        <f>HYPERLINK("http://www.conscioussecurity.com/","www.conscioussecurity.com/")</f>
        <v>www.conscioussecurity.com/</v>
      </c>
      <c r="D198" s="12" t="s">
        <v>27</v>
      </c>
      <c r="E198" s="12" t="s">
        <v>27</v>
      </c>
      <c r="F198" s="12"/>
      <c r="G198" s="13" t="s">
        <v>9</v>
      </c>
    </row>
    <row r="199" spans="1:7">
      <c r="A199" s="4" t="s">
        <v>470</v>
      </c>
      <c r="B199" s="5" t="s">
        <v>471</v>
      </c>
      <c r="C199" s="6" t="str">
        <f>HYPERLINK("http://www.convergnet.com/","www.convergnet.com/")</f>
        <v>www.convergnet.com/</v>
      </c>
      <c r="D199" s="7" t="s">
        <v>7</v>
      </c>
      <c r="E199" s="7" t="s">
        <v>13</v>
      </c>
      <c r="F199" s="7"/>
      <c r="G199" s="8" t="s">
        <v>18</v>
      </c>
    </row>
    <row r="200" spans="1:7">
      <c r="A200" s="17"/>
      <c r="B200" s="17"/>
      <c r="C200" s="17"/>
      <c r="D200" s="17"/>
      <c r="E200" s="17"/>
      <c r="F200" s="17"/>
      <c r="G200" s="17"/>
    </row>
    <row r="201" spans="1:7">
      <c r="A201" s="17"/>
      <c r="B201" s="17"/>
      <c r="C201" s="17"/>
      <c r="D201" s="17"/>
      <c r="E201" s="17"/>
      <c r="F201" s="17"/>
      <c r="G201" s="17"/>
    </row>
    <row r="202" spans="1:7">
      <c r="A202" s="17"/>
      <c r="B202" s="17"/>
      <c r="C202" s="17"/>
      <c r="D202" s="17"/>
      <c r="E202" s="17"/>
      <c r="F202" s="17"/>
      <c r="G202" s="17"/>
    </row>
    <row r="203" spans="1:7">
      <c r="A203" s="17"/>
      <c r="B203" s="17"/>
      <c r="C203" s="17"/>
      <c r="D203" s="17"/>
      <c r="E203" s="17"/>
      <c r="F203" s="17"/>
      <c r="G203" s="17"/>
    </row>
    <row r="204" spans="1:7">
      <c r="A204" s="17"/>
      <c r="B204" s="17"/>
      <c r="C204" s="17"/>
      <c r="D204" s="17"/>
      <c r="E204" s="17"/>
      <c r="F204" s="17"/>
      <c r="G204" s="17"/>
    </row>
    <row r="205" spans="1:7">
      <c r="A205" s="17"/>
      <c r="B205" s="17"/>
      <c r="C205" s="17"/>
      <c r="D205" s="17"/>
      <c r="E205" s="17"/>
      <c r="F205" s="17"/>
      <c r="G205" s="17"/>
    </row>
    <row r="206" spans="1:7">
      <c r="A206" s="17"/>
      <c r="B206" s="17"/>
      <c r="C206" s="17"/>
      <c r="D206" s="17"/>
      <c r="E206" s="17"/>
      <c r="F206" s="17"/>
      <c r="G206" s="17"/>
    </row>
    <row r="207" spans="1:7">
      <c r="A207" s="17"/>
      <c r="B207" s="17"/>
      <c r="C207" s="17"/>
      <c r="D207" s="17"/>
      <c r="E207" s="17"/>
      <c r="F207" s="17"/>
      <c r="G207" s="17"/>
    </row>
    <row r="208" spans="1:7">
      <c r="A208" s="17"/>
      <c r="B208" s="17"/>
      <c r="C208" s="17"/>
      <c r="D208" s="17"/>
      <c r="E208" s="17"/>
      <c r="F208" s="17"/>
      <c r="G208" s="17"/>
    </row>
    <row r="209" spans="1:7">
      <c r="A209" s="17"/>
      <c r="B209" s="17"/>
      <c r="C209" s="17"/>
      <c r="D209" s="17"/>
      <c r="E209" s="17"/>
      <c r="F209" s="17"/>
      <c r="G209" s="17"/>
    </row>
    <row r="210" spans="1:7">
      <c r="A210" s="17"/>
      <c r="B210" s="17"/>
      <c r="C210" s="17"/>
      <c r="D210" s="17"/>
      <c r="E210" s="17"/>
      <c r="F210" s="17"/>
      <c r="G210" s="17"/>
    </row>
    <row r="211" spans="1:7">
      <c r="A211" s="17"/>
      <c r="B211" s="17"/>
      <c r="C211" s="17"/>
      <c r="D211" s="17"/>
      <c r="E211" s="17"/>
      <c r="F211" s="17"/>
      <c r="G211" s="17"/>
    </row>
    <row r="212" spans="1:7">
      <c r="A212" s="17"/>
      <c r="B212" s="17"/>
      <c r="C212" s="17"/>
      <c r="D212" s="17"/>
      <c r="E212" s="17"/>
      <c r="F212" s="17"/>
      <c r="G212" s="17"/>
    </row>
    <row r="213" spans="1:7">
      <c r="A213" s="17"/>
      <c r="B213" s="17"/>
      <c r="C213" s="17"/>
      <c r="D213" s="17"/>
      <c r="E213" s="17"/>
      <c r="F213" s="17"/>
      <c r="G213" s="17"/>
    </row>
    <row r="214" spans="1:7">
      <c r="A214" s="17"/>
      <c r="B214" s="17"/>
      <c r="C214" s="17"/>
      <c r="D214" s="17"/>
      <c r="E214" s="17"/>
      <c r="F214" s="17"/>
      <c r="G214" s="17"/>
    </row>
    <row r="215" spans="1:7">
      <c r="A215" s="17"/>
      <c r="B215" s="17"/>
      <c r="C215" s="17"/>
      <c r="D215" s="17"/>
      <c r="E215" s="17"/>
      <c r="F215" s="17"/>
      <c r="G215" s="17"/>
    </row>
    <row r="216" spans="1:7">
      <c r="A216" s="17"/>
      <c r="B216" s="17"/>
      <c r="C216" s="17"/>
      <c r="D216" s="17"/>
      <c r="E216" s="17"/>
      <c r="F216" s="17"/>
      <c r="G216" s="17"/>
    </row>
    <row r="217" spans="1:7">
      <c r="A217" s="17"/>
      <c r="B217" s="17"/>
      <c r="C217" s="17"/>
      <c r="D217" s="17"/>
      <c r="E217" s="17"/>
      <c r="F217" s="17"/>
      <c r="G217" s="17"/>
    </row>
    <row r="218" spans="1:7">
      <c r="A218" s="17"/>
      <c r="B218" s="17"/>
      <c r="C218" s="17"/>
      <c r="D218" s="17"/>
      <c r="E218" s="17"/>
      <c r="F218" s="17"/>
      <c r="G218" s="17"/>
    </row>
    <row r="219" spans="1:7">
      <c r="A219" s="17"/>
      <c r="B219" s="17"/>
      <c r="C219" s="17"/>
      <c r="D219" s="17"/>
      <c r="E219" s="17"/>
      <c r="F219" s="17"/>
      <c r="G219" s="17"/>
    </row>
    <row r="220" spans="1:7">
      <c r="A220" s="17"/>
      <c r="B220" s="17"/>
      <c r="C220" s="17"/>
      <c r="D220" s="17"/>
      <c r="E220" s="17"/>
      <c r="F220" s="17"/>
      <c r="G220" s="17"/>
    </row>
    <row r="221" spans="1:7">
      <c r="A221" s="17"/>
      <c r="B221" s="17"/>
      <c r="C221" s="17"/>
      <c r="D221" s="17"/>
      <c r="E221" s="17"/>
      <c r="F221" s="17"/>
      <c r="G221" s="17"/>
    </row>
    <row r="222" spans="1:7">
      <c r="A222" s="17"/>
      <c r="B222" s="17"/>
      <c r="C222" s="17"/>
      <c r="D222" s="17"/>
      <c r="E222" s="17"/>
      <c r="F222" s="17"/>
      <c r="G222" s="17"/>
    </row>
    <row r="223" spans="1:7">
      <c r="A223" s="17"/>
      <c r="B223" s="17"/>
      <c r="C223" s="17"/>
      <c r="D223" s="17"/>
      <c r="E223" s="17"/>
      <c r="F223" s="17"/>
      <c r="G223" s="17"/>
    </row>
    <row r="224" spans="1:7">
      <c r="A224" s="17"/>
      <c r="B224" s="17"/>
      <c r="C224" s="17"/>
      <c r="D224" s="17"/>
      <c r="E224" s="17"/>
      <c r="F224" s="17"/>
      <c r="G224" s="17"/>
    </row>
    <row r="225" spans="1:7">
      <c r="A225" s="17"/>
      <c r="B225" s="17"/>
      <c r="C225" s="17"/>
      <c r="D225" s="17"/>
      <c r="E225" s="17"/>
      <c r="F225" s="17"/>
      <c r="G225" s="17"/>
    </row>
    <row r="226" spans="1:7">
      <c r="A226" s="17"/>
      <c r="B226" s="17"/>
      <c r="C226" s="17"/>
      <c r="D226" s="17"/>
      <c r="E226" s="17"/>
      <c r="F226" s="17"/>
      <c r="G226" s="17"/>
    </row>
    <row r="227" spans="1:7">
      <c r="A227" s="17"/>
      <c r="B227" s="17"/>
      <c r="C227" s="17"/>
      <c r="D227" s="17"/>
      <c r="E227" s="17"/>
      <c r="F227" s="17"/>
      <c r="G227" s="17"/>
    </row>
    <row r="228" spans="1:7">
      <c r="A228" s="17"/>
      <c r="B228" s="17"/>
      <c r="C228" s="17"/>
      <c r="D228" s="17"/>
      <c r="E228" s="17"/>
      <c r="F228" s="17"/>
      <c r="G228" s="17"/>
    </row>
    <row r="229" spans="1:7">
      <c r="A229" s="17"/>
      <c r="B229" s="17"/>
      <c r="C229" s="17"/>
      <c r="D229" s="17"/>
      <c r="E229" s="17"/>
      <c r="F229" s="17"/>
      <c r="G229" s="17"/>
    </row>
    <row r="230" spans="1:7">
      <c r="A230" s="17"/>
      <c r="B230" s="17"/>
      <c r="C230" s="17"/>
      <c r="D230" s="17"/>
      <c r="E230" s="17"/>
      <c r="F230" s="17"/>
      <c r="G230" s="17"/>
    </row>
    <row r="231" spans="1:7">
      <c r="A231" s="17"/>
      <c r="B231" s="17"/>
      <c r="C231" s="17"/>
      <c r="D231" s="17"/>
      <c r="E231" s="17"/>
      <c r="F231" s="17"/>
      <c r="G231" s="17"/>
    </row>
    <row r="232" spans="1:7">
      <c r="A232" s="17"/>
      <c r="B232" s="17"/>
      <c r="C232" s="17"/>
      <c r="D232" s="17"/>
      <c r="E232" s="17"/>
      <c r="F232" s="17"/>
      <c r="G232" s="17"/>
    </row>
    <row r="233" spans="1:7">
      <c r="A233" s="17"/>
      <c r="B233" s="17"/>
      <c r="C233" s="17"/>
      <c r="D233" s="17"/>
      <c r="E233" s="17"/>
      <c r="F233" s="17"/>
      <c r="G233" s="17"/>
    </row>
    <row r="234" spans="1:7">
      <c r="A234" s="17"/>
      <c r="B234" s="17"/>
      <c r="C234" s="17"/>
      <c r="D234" s="17"/>
      <c r="E234" s="17"/>
      <c r="F234" s="17"/>
      <c r="G234" s="17"/>
    </row>
    <row r="235" spans="1:7">
      <c r="A235" s="17"/>
      <c r="B235" s="17"/>
      <c r="C235" s="17"/>
      <c r="D235" s="17"/>
      <c r="E235" s="17"/>
      <c r="F235" s="17"/>
      <c r="G235" s="17"/>
    </row>
    <row r="236" spans="1:7">
      <c r="A236" s="17"/>
      <c r="B236" s="17"/>
      <c r="C236" s="17"/>
      <c r="D236" s="17"/>
      <c r="E236" s="17"/>
      <c r="F236" s="17"/>
      <c r="G236" s="17"/>
    </row>
    <row r="237" spans="1:7">
      <c r="A237" s="17"/>
      <c r="B237" s="17"/>
      <c r="C237" s="17"/>
      <c r="D237" s="17"/>
      <c r="E237" s="17"/>
      <c r="F237" s="17"/>
      <c r="G237" s="17"/>
    </row>
    <row r="238" spans="1:7">
      <c r="A238" s="17"/>
      <c r="B238" s="17"/>
      <c r="C238" s="17"/>
      <c r="D238" s="17"/>
      <c r="E238" s="17"/>
      <c r="F238" s="17"/>
      <c r="G238" s="17"/>
    </row>
    <row r="239" spans="1:7">
      <c r="A239" s="17"/>
      <c r="B239" s="17"/>
      <c r="C239" s="17"/>
      <c r="D239" s="17"/>
      <c r="E239" s="17"/>
      <c r="F239" s="17"/>
      <c r="G239" s="17"/>
    </row>
  </sheetData>
  <autoFilter ref="A1:G1"/>
  <hyperlinks>
    <hyperlink ref="C3" r:id="rId1" display="http://www.202partnersllc.com/"/>
    <hyperlink ref="C4" r:id="rId2" display="http://www.tscti.com/"/>
    <hyperlink ref="C10" r:id="rId3" display="http://www.atkearney.com/"/>
    <hyperlink ref="C11" r:id="rId4" display="http://www.aaski.com/"/>
    <hyperlink ref="C14" r:id="rId5" display="http://www.ablecommtech.com/"/>
    <hyperlink ref="C17" r:id="rId6" display="http://www.accelerasolutions.com/"/>
    <hyperlink ref="C18" r:id="rId7" display="http://www.accenture.com/us-en/afs-industry-index"/>
    <hyperlink ref="C19" r:id="rId8" display="http://www.aceinfosolutions.com/"/>
    <hyperlink ref="C20" r:id="rId9" display="http://www.acentia.com/"/>
    <hyperlink ref="C21" r:id="rId10" display="http://www.acesinc.net/"/>
    <hyperlink ref="C22" r:id="rId11" display="http://www.acisolutions.net/"/>
    <hyperlink ref="C23" r:id="rId12" display="http://www.acquiredata.com/"/>
    <hyperlink ref="C24" r:id="rId13" display="http://www.actifio.com/"/>
    <hyperlink ref="C26" r:id="rId14" display="http://www.acuitysolutionscorporation.com/"/>
    <hyperlink ref="C27" r:id="rId15" display="http://www.myacuity.com/"/>
    <hyperlink ref="C28" r:id="rId16" display="http://www.adaequare.com/"/>
    <hyperlink ref="C29" r:id="rId17" display="http://www.adamscomm.com/"/>
    <hyperlink ref="C30" r:id="rId18" display="http://www.addxcorp.com/"/>
    <hyperlink ref="C32" r:id="rId19" display="http://www.adlumin.com/"/>
    <hyperlink ref="C33" r:id="rId20" display="http://www.acconline.com/"/>
    <hyperlink ref="C34" r:id="rId21" display="http://www.advprograms.com/"/>
    <hyperlink ref="C35" r:id="rId22" display="http://www.team-arti.com/"/>
    <hyperlink ref="C37" r:id="rId23" display="http://www.asd-inc.com/"/>
    <hyperlink ref="C38" r:id="rId24" display="http://www.aecom.com/"/>
    <hyperlink ref="C39" r:id="rId25" display="http://www.aequussg.com/"/>
    <hyperlink ref="C42" r:id="rId26" display="http://www.acisolutions.net/"/>
    <hyperlink ref="C43" r:id="rId27" display="http://www.agil3tech.com/"/>
    <hyperlink ref="C45" r:id="rId28" display="http://www.aiminnovationsllc.com/"/>
    <hyperlink ref="C46" r:id="rId29" display="http://www.ains.com/"/>
    <hyperlink ref="C47" r:id="rId30" display="http://www.northamerica.airbus-group.com/north-america/usa/Airbus-Defense-and-Space.html"/>
    <hyperlink ref="C48" r:id="rId31" display="http://www.airpatrolcorp.com/"/>
    <hyperlink ref="C49" r:id="rId32" display="http://www.akamai.com/"/>
    <hyperlink ref="C50" r:id="rId33" display="http://www.alethix.com/"/>
    <hyperlink ref="C52" r:id="rId34" display="http://www.alleghenyst.com/"/>
    <hyperlink ref="C53" r:id="rId35" display="http://www.allencorporation.com/"/>
    <hyperlink ref="C54" r:id="rId36" display="http://www.alliance-it.com/"/>
    <hyperlink ref="C55" r:id="rId37" display="http://www.alliantsolutions.net/"/>
    <hyperlink ref="C56" r:id="rId38" display="http://www.a2ius.com/"/>
    <hyperlink ref="C58" r:id="rId39" display="http://www.alqimi.com/"/>
    <hyperlink ref="C59" r:id="rId40" display="http://www.altagrove.com/"/>
    <hyperlink ref="C60" r:id="rId41" display="http://www.altusts.com/"/>
    <hyperlink ref="C62" r:id="rId42" display="http://www.theambitgroup.com/"/>
    <hyperlink ref="C63" r:id="rId43" display="http://www.amdexcorp.com/"/>
    <hyperlink ref="C64" r:id="rId44" display="http://www.americancyber.com/"/>
    <hyperlink ref="C65" r:id="rId45" display="http://www.aisinfotech.com/"/>
    <hyperlink ref="C66" r:id="rId46" display="http://www.americansystems.com/"/>
    <hyperlink ref="C67" r:id="rId47" display="http://www.atsi.co/"/>
    <hyperlink ref="C68" r:id="rId48" display="http://www.amsec.com/"/>
    <hyperlink ref="C69" r:id="rId49" display="http://www.analytica.net/"/>
    <hyperlink ref="C72" r:id="rId50" display="http://www.actnow.com/"/>
    <hyperlink ref="C73" r:id="rId51" display="http://www.ansfederal.com/"/>
    <hyperlink ref="C74" r:id="rId52" display="http://www.applylogic.com/"/>
    <hyperlink ref="C75" r:id="rId53" display="http://www.arenatechnologies.com/"/>
    <hyperlink ref="C76" r:id="rId54" display="http://www.aretecinc.com/"/>
    <hyperlink ref="C77" r:id="rId55" display="http://www.argotis.com/"/>
    <hyperlink ref="C78" r:id="rId56" display="http://www.arieshq.com/"/>
    <hyperlink ref="C79" r:id="rId57" display="http://www.armored-cloud.com/"/>
    <hyperlink ref="C80" r:id="rId58" display="http://www.arrayinfotech.com/"/>
    <hyperlink ref="C81" r:id="rId59" display="http://www.artechinfo.com/"/>
    <hyperlink ref="C82" r:id="rId60" display="http://www.artelllc.com/"/>
    <hyperlink ref="C84" r:id="rId61" display="http://www.ashton-gs.com/"/>
    <hyperlink ref="C85" r:id="rId62" display="http://www.asigovernment.com/"/>
    <hyperlink ref="C86" r:id="rId63" display="http://www.asisecurity.net/"/>
    <hyperlink ref="C87" r:id="rId64" display="http://www.aspirationsoftware.com/"/>
    <hyperlink ref="C88" r:id="rId65" display="http://www.asrcfederal.com/"/>
    <hyperlink ref="C89" r:id="rId66" display="http://www.assuraconsulting.com/"/>
    <hyperlink ref="C90" r:id="rId67" display="http://www.assured-consulting.com/"/>
    <hyperlink ref="C92" r:id="rId68" display="http://www.astor-sanders.com/"/>
    <hyperlink ref="C93" r:id="rId69" display="http://www.corp.att.com/gov/"/>
    <hyperlink ref="C94" r:id="rId70" display="http://www.ataata.com/"/>
    <hyperlink ref="C95" r:id="rId71" display="http://www.atekinc.com/"/>
    <hyperlink ref="C96" r:id="rId72" display="http://www.athenaconsultinggroup.com/"/>
    <hyperlink ref="C98" r:id="rId73" display="http://www.act-corp.com/"/>
    <hyperlink ref="C99" r:id="rId74" display="http://www.atomicorp.com/"/>
    <hyperlink ref="C100" r:id="rId75" display="http://www.attain.com/"/>
    <hyperlink ref="C104" r:id="rId76" display="http://www.avantitech.net/"/>
    <hyperlink ref="C105" r:id="rId77" display="http://www.avaya.com/en/solutions/us-government-solutions/"/>
    <hyperlink ref="C106" r:id="rId78" display="http://www.aveshka.com/"/>
    <hyperlink ref="C107" r:id="rId79" display="http://www.avineon.com/"/>
    <hyperlink ref="C108" r:id="rId80" display="http://www.axonai.com/"/>
    <hyperlink ref="C109" r:id="rId81" display="http://www.axway.com/en"/>
    <hyperlink ref="C110" r:id="rId82" display="http://www.b-dconsulting.com/index.php"/>
    <hyperlink ref="C113" r:id="rId83" display="http://www.blackwoodassociates.com/"/>
    <hyperlink ref="C115" r:id="rId84" display="http://www.base2engineering.com/"/>
    <hyperlink ref="C116" r:id="rId85" display="http://www.basistech.com/"/>
    <hyperlink ref="C117" r:id="rId86" display="http://www.bayshorenetworks.com/"/>
    <hyperlink ref="C118" r:id="rId87" display="http://www.belaytech.com/"/>
    <hyperlink ref="C119" r:id="rId88" display="http://www.betis.com/"/>
    <hyperlink ref="C120" r:id="rId89" display="http://www.biascorp.com/"/>
    <hyperlink ref="C121" r:id="rId90" display="http://www.binghamtech.com/"/>
    <hyperlink ref="C122" r:id="rId91" display="http://www.biometricassociates.com/"/>
    <hyperlink ref="C123" r:id="rId92" display="http://www.blackbox.com/"/>
    <hyperlink ref="C124" r:id="rId93" display="http://www.blackbagtech.com/"/>
    <hyperlink ref="C125" r:id="rId94" display="http://www.us.blackberry.com/home.html"/>
    <hyperlink ref="C126" r:id="rId95" display="http://www.blackmesh.com/"/>
    <hyperlink ref="C127" r:id="rId96" display="http://www.blackpointcyber.com/"/>
    <hyperlink ref="C129" r:id="rId97" display="http://www.blueridge.com/"/>
    <hyperlink ref="C130" r:id="rId98" display="http://www.bluecatnetworks.com/"/>
    <hyperlink ref="C131" r:id="rId99" display="http://www.bmc.com/it-solutions/industry-public-sector.html?vu=publicsector"/>
    <hyperlink ref="C132" r:id="rId100" display="http://www.bmksecuresolutions.com/"/>
    <hyperlink ref="C134" r:id="rId101" display="http://www.boshgs.com/"/>
    <hyperlink ref="C135" r:id="rId102" display="http://www.bravurainc.com/"/>
    <hyperlink ref="C136" r:id="rId103" display="http://www.braxtongrant.com/"/>
    <hyperlink ref="C137" r:id="rId104" display="http://www.bricata.com/"/>
    <hyperlink ref="C138" r:id="rId105" display="http://www.bridgephase.com/"/>
    <hyperlink ref="C139" r:id="rId106" display="http://www.bridges-inc.com/"/>
    <hyperlink ref="C140" r:id="rId107" display="http://www.brillient.net/"/>
    <hyperlink ref="C141" r:id="rId108" display="http://www.bruinwave.com/"/>
    <hyperlink ref="C142" r:id="rId109" display="http://www.bscsys.com/"/>
    <hyperlink ref="C143" r:id="rId110" display="http://www.globalservices.bt.com/btfederal/en/home"/>
    <hyperlink ref="C144" r:id="rId111" display="http://www.buchanan-edwards.com/"/>
    <hyperlink ref="C145" r:id="rId112" display="http://www.bcmcgroup.com/"/>
    <hyperlink ref="C147" r:id="rId113" display="http://www.bylight.com/"/>
    <hyperlink ref="C148" r:id="rId114" display="http://www.c2scg.com/"/>
    <hyperlink ref="C152" r:id="rId115" display="http://www.cbridgeinc.com/"/>
    <hyperlink ref="C156" r:id="rId116" display="http://www.cassevern.com/"/>
    <hyperlink ref="C157" r:id="rId117" display="http://www.catapult.sc3.com/"/>
    <hyperlink ref="C158" r:id="rId118" display="http://www.cdwg.com/federal"/>
    <hyperlink ref="C159" r:id="rId119" display="http://www.centechgroup.com/"/>
    <hyperlink ref="C160" r:id="rId120" display="http://www.ccsecuritytraining.com/"/>
    <hyperlink ref="C162" r:id="rId121" display="http://www.centripetalnetworks.com/"/>
    <hyperlink ref="C163" r:id="rId122" display="http://www.centroid-llc.com/"/>
    <hyperlink ref="C164" r:id="rId123" display="http://www.centurum.com/"/>
    <hyperlink ref="C165" r:id="rId124" display="http://www.centurylink.com/business/enterprise/government/federal/"/>
    <hyperlink ref="C166" r:id="rId125" display="http://www.certipath.com/"/>
    <hyperlink ref="C167" r:id="rId126" display="http://www.cetech-triumph.com/"/>
    <hyperlink ref="C168" r:id="rId127" display="http://www.cfocussoftware.com/"/>
    <hyperlink ref="C169" r:id="rId128" display="http://www.cghtech.com/"/>
    <hyperlink ref="C170" r:id="rId129" display="http://www.cgi.com/en/us-federal/services-solutions"/>
    <hyperlink ref="C171" r:id="rId130" display="http://www.charontech.com/"/>
    <hyperlink ref="C172" r:id="rId131" display="http://www.explorecas.com/"/>
    <hyperlink ref="C173" r:id="rId132" display="http://www.cigital.com/"/>
    <hyperlink ref="C174" r:id="rId133" display="http://www.cisfederal.com/"/>
    <hyperlink ref="C175" r:id="rId134" display="http://www.cisco.com/c/en/us/solutions/industries/government.html"/>
    <hyperlink ref="C176" r:id="rId135" display="http://www.citrix.com/"/>
    <hyperlink ref="C177" r:id="rId136" display="http://www.clearedsolutions.com/"/>
    <hyperlink ref="C178" r:id="rId137" display="http://www.clearshark.com/"/>
    <hyperlink ref="C180" r:id="rId138" display="http://www.cloudera.com/"/>
    <hyperlink ref="C181" r:id="rId139" display="http://www.coact.com/"/>
    <hyperlink ref="C182" r:id="rId140" display="http://www.coheretechnology.com/"/>
    <hyperlink ref="C183" r:id="rId141" display="http://www.collabralink.com/"/>
    <hyperlink ref="C184" r:id="rId142" display="http://www.collabraspace.com/"/>
    <hyperlink ref="C185" r:id="rId143" display="http://www.ctp-web.com/"/>
    <hyperlink ref="C186" r:id="rId144" display="http://www.commitent.com/"/>
    <hyperlink ref="C188" r:id="rId145" display="http://www.commvault.com/solutions/by-industry/government"/>
    <hyperlink ref="C189" r:id="rId146" display="http://www.cillc.com/"/>
    <hyperlink ref="C191" r:id="rId147" display="http://www.ctsmd.com/index.html"/>
    <hyperlink ref="C192" r:id="rId148" display="http://www.cwsc.com/"/>
    <hyperlink ref="C194" r:id="rId149" display="http://www.conceras.com/"/>
    <hyperlink ref="C195" r:id="rId150" display="http://www.concordcrossroads.com/"/>
    <hyperlink ref="C196" r:id="rId151" display="http://www.condortech.com/"/>
    <hyperlink ref="C198" r:id="rId152" display="http://www.conscioussecurity.com/"/>
    <hyperlink ref="C199" r:id="rId153" display="http://www.convergnet.com/"/>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1</vt:i4>
      </vt:variant>
    </vt:vector>
  </HeadingPairs>
  <TitlesOfParts>
    <vt:vector size="1" baseType="lpstr">
      <vt:lpstr>Full 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2016-10-30T23:04:03Z</dcterms:modified>
</cp:coreProperties>
</file>