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Lixo\"/>
    </mc:Choice>
  </mc:AlternateContent>
  <xr:revisionPtr revIDLastSave="0" documentId="8_{3AD948BC-1AAE-4269-9823-A2AE9FB93AD0}" xr6:coauthVersionLast="47" xr6:coauthVersionMax="47" xr10:uidLastSave="{00000000-0000-0000-0000-000000000000}"/>
  <bookViews>
    <workbookView xWindow="-120" yWindow="-120" windowWidth="20730" windowHeight="11160" xr2:uid="{578ABB3D-D014-4428-B286-512FF89AE8F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O4" i="1"/>
  <c r="I7" i="1"/>
  <c r="K7" i="1" s="1"/>
  <c r="M7" i="1"/>
  <c r="N7" i="1"/>
  <c r="O7" i="1"/>
  <c r="I8" i="1"/>
  <c r="K8" i="1" s="1"/>
  <c r="M8" i="1"/>
  <c r="N8" i="1"/>
  <c r="O8" i="1"/>
</calcChain>
</file>

<file path=xl/sharedStrings.xml><?xml version="1.0" encoding="utf-8"?>
<sst xmlns="http://schemas.openxmlformats.org/spreadsheetml/2006/main" count="27" uniqueCount="27">
  <si>
    <t>ICMS ST NFE</t>
  </si>
  <si>
    <t>ICMS ST PAGAR</t>
  </si>
  <si>
    <t>Nota Fiscal</t>
  </si>
  <si>
    <t>Total NFE</t>
  </si>
  <si>
    <t>Total ST</t>
  </si>
  <si>
    <t>Fornecedor</t>
  </si>
  <si>
    <t>GROSSL INDÚSTRIA E COMÉRCIO LTDA</t>
  </si>
  <si>
    <t>Total ICMS</t>
  </si>
  <si>
    <t>Total IPI</t>
  </si>
  <si>
    <t>Data</t>
  </si>
  <si>
    <t>Item</t>
  </si>
  <si>
    <t>Codigo</t>
  </si>
  <si>
    <t>descr</t>
  </si>
  <si>
    <t>NCM</t>
  </si>
  <si>
    <t>Valor</t>
  </si>
  <si>
    <t>Aliq</t>
  </si>
  <si>
    <t>ICMS</t>
  </si>
  <si>
    <t>IPI</t>
  </si>
  <si>
    <t>Total</t>
  </si>
  <si>
    <t>MVA</t>
  </si>
  <si>
    <t>BC ST DIFAL</t>
  </si>
  <si>
    <t>ICMS 1</t>
  </si>
  <si>
    <t>ICMS ST</t>
  </si>
  <si>
    <t>Difal/ST</t>
  </si>
  <si>
    <t>% ST chegada</t>
  </si>
  <si>
    <t>ADESIVO FRANK TB CONST. HEAVY DUTY PROVANTAGE 296 ML ROSQ. (25251)</t>
  </si>
  <si>
    <t>PINCEL TITEBRUSH APLICADOR DE COLA (16330)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</si>
</sst>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####################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NumberFormat="1" applyFont="1" applyFill="1" applyBorder="1" applyAlignment="1" applyProtection="1"/>
    <xf numFmtId="43" fontId="1" fillId="0" borderId="0" xfId="0" applyNumberFormat="1" applyFont="1" applyFill="1" applyBorder="1" applyAlignment="1" applyProtection="1"/>
    <xf numFmtId="43" fontId="1" fillId="0" borderId="1" xfId="0" applyNumberFormat="1" applyFont="1" applyFill="1" applyBorder="1" applyAlignment="1" applyProtection="1"/>
    <xf numFmtId="43" fontId="1" fillId="2" borderId="1" xfId="0" applyNumberFormat="1" applyFont="1" applyFill="1" applyBorder="1" applyAlignment="1" applyProtection="1"/>
    <xf numFmtId="43" fontId="2" fillId="0" borderId="1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/>
    <xf numFmtId="0" fontId="1" fillId="0" borderId="2" xfId="0" applyNumberFormat="1" applyFont="1" applyFill="1" applyBorder="1" applyAlignment="1" applyProtection="1"/>
    <xf numFmtId="43" fontId="3" fillId="2" borderId="1" xfId="0" applyNumberFormat="1" applyFont="1" applyFill="1" applyBorder="1" applyAlignment="1" applyProtection="1"/>
    <xf numFmtId="49" fontId="1" fillId="0" borderId="1" xfId="0" applyNumberFormat="1" applyFont="1" applyFill="1" applyBorder="1" applyAlignment="1" applyProtection="1"/>
    <xf numFmtId="0" fontId="1" fillId="0" borderId="3" xfId="0" applyNumberFormat="1" applyFont="1" applyFill="1" applyBorder="1" applyAlignment="1" applyProtection="1"/>
    <xf numFmtId="43" fontId="1" fillId="0" borderId="3" xfId="0" applyNumberFormat="1" applyFont="1" applyFill="1" applyBorder="1" applyAlignment="1" applyProtection="1"/>
    <xf numFmtId="168" fontId="1" fillId="0" borderId="1" xfId="0" applyNumberFormat="1" applyFont="1" applyFill="1" applyBorder="1" applyAlignment="1" applyProtection="1"/>
    <xf numFmtId="0" fontId="1" fillId="2" borderId="0" xfId="0" applyNumberFormat="1" applyFont="1" applyFill="1" applyBorder="1" applyAlignment="1" applyProtection="1"/>
    <xf numFmtId="14" fontId="1" fillId="2" borderId="1" xfId="0" applyNumberFormat="1" applyFont="1" applyFill="1" applyBorder="1" applyAlignment="1" applyProtection="1"/>
    <xf numFmtId="49" fontId="1" fillId="2" borderId="1" xfId="0" applyNumberFormat="1" applyFont="1" applyFill="1" applyBorder="1" applyAlignment="1" applyProtection="1"/>
    <xf numFmtId="0" fontId="1" fillId="2" borderId="1" xfId="0" applyNumberFormat="1" applyFont="1" applyFill="1" applyBorder="1" applyAlignment="1" applyProtection="1"/>
    <xf numFmtId="0" fontId="1" fillId="2" borderId="2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1596D-72B3-4DF1-8AC4-05CD57DE7F79}">
  <dimension ref="A1:O8"/>
  <sheetViews>
    <sheetView tabSelected="1" workbookViewId="0">
      <selection activeCell="J15" sqref="J15"/>
    </sheetView>
  </sheetViews>
  <sheetFormatPr defaultRowHeight="15" x14ac:dyDescent="0.25"/>
  <cols>
    <col min="1" max="1" width="11.140625" bestFit="1" customWidth="1"/>
    <col min="2" max="2" width="11" customWidth="1"/>
    <col min="3" max="3" width="44.5703125" customWidth="1"/>
    <col min="4" max="4" width="10.28515625" bestFit="1" customWidth="1"/>
    <col min="5" max="5" width="9.5703125" bestFit="1" customWidth="1"/>
    <col min="9" max="9" width="9.5703125" bestFit="1" customWidth="1"/>
    <col min="11" max="11" width="13.28515625" bestFit="1" customWidth="1"/>
    <col min="15" max="15" width="14.28515625" bestFit="1" customWidth="1"/>
  </cols>
  <sheetData>
    <row r="1" spans="1:15" ht="15.75" x14ac:dyDescent="0.25">
      <c r="A1" s="1"/>
      <c r="B1" s="1"/>
      <c r="C1" s="1"/>
      <c r="D1" s="1"/>
      <c r="E1" s="2"/>
      <c r="F1" s="2"/>
      <c r="G1" s="2"/>
      <c r="H1" s="2"/>
      <c r="I1" s="2"/>
      <c r="J1" s="2"/>
      <c r="K1" s="3" t="s">
        <v>0</v>
      </c>
      <c r="L1" s="4" t="s">
        <v>1</v>
      </c>
      <c r="M1" s="2"/>
      <c r="N1" s="1">
        <v>2403</v>
      </c>
      <c r="O1" s="5">
        <v>2408.29</v>
      </c>
    </row>
    <row r="2" spans="1:15" ht="15.75" x14ac:dyDescent="0.25">
      <c r="A2" s="16" t="s">
        <v>2</v>
      </c>
      <c r="B2" s="16">
        <v>253778</v>
      </c>
      <c r="C2" s="7"/>
      <c r="D2" s="6" t="s">
        <v>3</v>
      </c>
      <c r="E2" s="3">
        <v>2408.29</v>
      </c>
      <c r="F2" s="2"/>
      <c r="G2" s="2"/>
      <c r="H2" s="5" t="s">
        <v>4</v>
      </c>
      <c r="I2" s="5">
        <v>580.74899171999994</v>
      </c>
      <c r="J2" s="2"/>
      <c r="K2" s="3">
        <v>0</v>
      </c>
      <c r="L2" s="8">
        <f>I2-K2</f>
        <v>580.74899171999994</v>
      </c>
      <c r="M2" s="2"/>
      <c r="N2" s="1">
        <v>2102</v>
      </c>
      <c r="O2" s="5">
        <v>0</v>
      </c>
    </row>
    <row r="3" spans="1:15" x14ac:dyDescent="0.25">
      <c r="A3" s="16" t="s">
        <v>5</v>
      </c>
      <c r="B3" s="15" t="s">
        <v>6</v>
      </c>
      <c r="C3" s="17"/>
      <c r="D3" s="6" t="s">
        <v>7</v>
      </c>
      <c r="E3" s="3">
        <v>96.33</v>
      </c>
      <c r="F3" s="2"/>
      <c r="G3" s="2"/>
      <c r="H3" s="2"/>
      <c r="I3" s="2"/>
      <c r="J3" s="2"/>
      <c r="K3" s="2"/>
      <c r="L3" s="2"/>
      <c r="M3" s="2"/>
      <c r="N3" s="1"/>
      <c r="O3" s="2"/>
    </row>
    <row r="4" spans="1:15" x14ac:dyDescent="0.25">
      <c r="A4" s="1"/>
      <c r="B4" s="1"/>
      <c r="C4" s="1"/>
      <c r="D4" s="6" t="s">
        <v>8</v>
      </c>
      <c r="E4" s="3">
        <v>0</v>
      </c>
      <c r="F4" s="2"/>
      <c r="G4" s="2"/>
      <c r="H4" s="2"/>
      <c r="I4" s="2"/>
      <c r="J4" s="2"/>
      <c r="K4" s="2"/>
      <c r="L4" s="2"/>
      <c r="M4" s="2"/>
      <c r="N4" s="13" t="s">
        <v>9</v>
      </c>
      <c r="O4" s="14">
        <f ca="1">TODAY()</f>
        <v>45741</v>
      </c>
    </row>
    <row r="5" spans="1:15" x14ac:dyDescent="0.25">
      <c r="A5" s="1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1"/>
      <c r="O5" s="2"/>
    </row>
    <row r="6" spans="1:15" x14ac:dyDescent="0.25">
      <c r="A6" s="10" t="s">
        <v>10</v>
      </c>
      <c r="B6" s="10" t="s">
        <v>11</v>
      </c>
      <c r="C6" s="10" t="s">
        <v>12</v>
      </c>
      <c r="D6" s="10" t="s">
        <v>13</v>
      </c>
      <c r="E6" s="11" t="s">
        <v>14</v>
      </c>
      <c r="F6" s="11" t="s">
        <v>15</v>
      </c>
      <c r="G6" s="11" t="s">
        <v>16</v>
      </c>
      <c r="H6" s="11" t="s">
        <v>17</v>
      </c>
      <c r="I6" s="11" t="s">
        <v>18</v>
      </c>
      <c r="J6" s="11" t="s">
        <v>19</v>
      </c>
      <c r="K6" s="11" t="s">
        <v>20</v>
      </c>
      <c r="L6" s="11" t="s">
        <v>21</v>
      </c>
      <c r="M6" s="11" t="s">
        <v>22</v>
      </c>
      <c r="N6" s="10" t="s">
        <v>23</v>
      </c>
      <c r="O6" s="11" t="s">
        <v>24</v>
      </c>
    </row>
    <row r="7" spans="1:15" x14ac:dyDescent="0.25">
      <c r="A7" s="6">
        <v>1</v>
      </c>
      <c r="B7" s="12">
        <v>6041729</v>
      </c>
      <c r="C7" s="9" t="s">
        <v>25</v>
      </c>
      <c r="D7" s="9">
        <v>35061090</v>
      </c>
      <c r="E7" s="3">
        <v>1673.58</v>
      </c>
      <c r="F7" s="3">
        <v>4</v>
      </c>
      <c r="G7" s="3">
        <v>66.94</v>
      </c>
      <c r="H7" s="3">
        <v>0</v>
      </c>
      <c r="I7" s="3">
        <f>E7+H7</f>
        <v>1673.58</v>
      </c>
      <c r="J7" s="3">
        <v>52</v>
      </c>
      <c r="K7" s="3">
        <f>IF(J7&gt;1,(IF(J7&gt;1,I7*((J7/100)+1),E7)),0)</f>
        <v>2543.8415999999997</v>
      </c>
      <c r="L7" s="3">
        <v>457.89148799999992</v>
      </c>
      <c r="M7" s="3">
        <f>IF(J7&gt;1,(L7-G7),0)</f>
        <v>390.95148799999993</v>
      </c>
      <c r="N7" s="6" t="str">
        <f>IF(J7&gt;1,"ST Antec.",".")</f>
        <v>ST Antec.</v>
      </c>
      <c r="O7" s="3">
        <f>(M7/I7)*100</f>
        <v>23.360191206873886</v>
      </c>
    </row>
    <row r="8" spans="1:15" x14ac:dyDescent="0.25">
      <c r="A8" s="6">
        <v>2</v>
      </c>
      <c r="B8" s="12">
        <v>6031190</v>
      </c>
      <c r="C8" s="9" t="s">
        <v>26</v>
      </c>
      <c r="D8" s="9">
        <v>96034090</v>
      </c>
      <c r="E8" s="3">
        <v>734.71</v>
      </c>
      <c r="F8" s="3">
        <v>4</v>
      </c>
      <c r="G8" s="3">
        <v>29.39</v>
      </c>
      <c r="H8" s="3">
        <v>0</v>
      </c>
      <c r="I8" s="3">
        <f>E8+H8</f>
        <v>734.71</v>
      </c>
      <c r="J8" s="3">
        <v>65.739999999999995</v>
      </c>
      <c r="K8" s="3">
        <f>IF(J8&gt;1,(IF(J8&gt;1,I8*((J8/100)+1),E8)),0)</f>
        <v>1217.7083540000001</v>
      </c>
      <c r="L8" s="3">
        <v>219.18750372000002</v>
      </c>
      <c r="M8" s="3">
        <f>IF(J8&gt;1,(L8-G8),0)</f>
        <v>189.79750372000001</v>
      </c>
      <c r="N8" s="6" t="str">
        <f>IF(J8&gt;1,"ST Antec.",".")</f>
        <v>ST Antec.</v>
      </c>
      <c r="O8" s="3">
        <f>(M8/I8)*100</f>
        <v>25.832982227001128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2025-03-25T11:38:36Z</dcterms:created>
  <dcterms:modified xsi:type="dcterms:W3CDTF">2025-03-25T11:40:01Z</dcterms:modified>
</cp:coreProperties>
</file>