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ph12\Desktop\Программные решения для бизнеса Разработка 2023-2025_Архив от 12.09.2022\КОД 1.2\"/>
    </mc:Choice>
  </mc:AlternateContent>
  <bookViews>
    <workbookView xWindow="0" yWindow="500" windowWidth="28600" windowHeight="15800"/>
  </bookViews>
  <sheets>
    <sheet name="Приложение КОД КО" sheetId="2" r:id="rId1"/>
    <sheet name="Справочник валидация" sheetId="1" state="hidden" r:id="rId2"/>
  </sheets>
  <definedNames>
    <definedName name="_xlnm._FilterDatabase" localSheetId="0" hidden="1">'Приложение КОД КО'!$A$19:$I$144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2" l="1"/>
  <c r="L143" i="2" l="1"/>
  <c r="L129" i="2"/>
  <c r="L90" i="2"/>
  <c r="L50" i="2"/>
  <c r="L19" i="2"/>
  <c r="E15" i="2"/>
  <c r="E14" i="2"/>
  <c r="E13" i="2"/>
  <c r="U12" i="2"/>
  <c r="Q12" i="2"/>
  <c r="P12" i="2"/>
  <c r="E12" i="2"/>
  <c r="U11" i="2"/>
  <c r="Q11" i="2"/>
  <c r="P11" i="2"/>
  <c r="E11" i="2"/>
  <c r="U10" i="2"/>
  <c r="Q10" i="2"/>
  <c r="P10" i="2"/>
  <c r="E10" i="2"/>
  <c r="U9" i="2"/>
  <c r="Q9" i="2"/>
  <c r="P9" i="2"/>
  <c r="E9" i="2"/>
  <c r="U8" i="2"/>
  <c r="Q8" i="2"/>
  <c r="P8" i="2"/>
  <c r="E8" i="2"/>
  <c r="U7" i="2"/>
  <c r="Q7" i="2"/>
  <c r="P7" i="2"/>
  <c r="E7" i="2"/>
  <c r="U6" i="2"/>
  <c r="Q6" i="2"/>
  <c r="P6" i="2"/>
  <c r="E6" i="2"/>
  <c r="U5" i="2"/>
  <c r="Q5" i="2"/>
  <c r="P5" i="2"/>
  <c r="U4" i="2"/>
  <c r="Q4" i="2"/>
  <c r="P4" i="2"/>
  <c r="R10" i="2" l="1"/>
  <c r="R12" i="2"/>
  <c r="R9" i="2"/>
  <c r="R4" i="2"/>
  <c r="R5" i="2"/>
  <c r="R6" i="2"/>
  <c r="R7" i="2"/>
  <c r="R11" i="2"/>
  <c r="P13" i="2"/>
  <c r="R8" i="2"/>
  <c r="U14" i="2"/>
  <c r="Q13" i="2"/>
  <c r="R13" i="2" l="1"/>
</calcChain>
</file>

<file path=xl/sharedStrings.xml><?xml version="1.0" encoding="utf-8"?>
<sst xmlns="http://schemas.openxmlformats.org/spreadsheetml/2006/main" count="1978" uniqueCount="1807">
  <si>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</si>
  <si>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</si>
  <si>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</si>
  <si>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</si>
  <si>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</si>
  <si>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</si>
  <si>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</si>
  <si>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</si>
  <si>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</si>
  <si>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</si>
  <si>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</si>
  <si>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</si>
  <si>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</si>
  <si>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</si>
  <si>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</si>
  <si>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</si>
  <si>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</si>
  <si>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</si>
  <si>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</si>
  <si>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</si>
  <si>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</si>
  <si>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</si>
  <si>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</si>
  <si>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</si>
  <si>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</si>
  <si>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</si>
  <si>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</si>
  <si>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</si>
  <si>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</si>
  <si>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</si>
  <si>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</si>
  <si>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</si>
  <si>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</si>
  <si>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</si>
  <si>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</si>
  <si>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</si>
  <si>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</si>
  <si>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</si>
  <si>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</si>
  <si>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</si>
  <si>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</si>
  <si>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</si>
  <si>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</si>
  <si>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</si>
  <si>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</si>
  <si>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</si>
  <si>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</si>
  <si>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</si>
  <si>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</si>
  <si>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</si>
  <si>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</si>
  <si>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</si>
  <si>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</si>
  <si>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</si>
  <si>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</si>
  <si>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</si>
  <si>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</si>
  <si>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</si>
  <si>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</si>
  <si>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</si>
  <si>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</si>
  <si>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</si>
  <si>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</si>
  <si>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</si>
  <si>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</si>
  <si>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</si>
  <si>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</si>
  <si>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</si>
  <si>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</si>
  <si>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</si>
  <si>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</si>
  <si>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</si>
  <si>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</si>
  <si>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</si>
  <si>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</si>
  <si>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</si>
  <si>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</si>
  <si>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</si>
  <si>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</si>
  <si>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</si>
  <si>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</si>
  <si>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</si>
  <si>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</si>
  <si>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</si>
  <si>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</si>
  <si>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</si>
  <si>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</si>
  <si>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</si>
  <si>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</si>
  <si>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</si>
  <si>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</si>
  <si>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</si>
  <si>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</si>
  <si>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</si>
  <si>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</si>
  <si>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</si>
  <si>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</si>
  <si>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</si>
  <si>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</si>
  <si>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</si>
  <si>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</si>
  <si>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</si>
  <si>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</si>
  <si>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</si>
  <si>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</si>
  <si>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</si>
  <si>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</si>
  <si>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</si>
  <si>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</si>
  <si>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</si>
  <si>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</si>
  <si>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</si>
  <si>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</si>
  <si>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</si>
  <si>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</si>
  <si>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</si>
  <si>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</si>
  <si>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</si>
  <si>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</si>
  <si>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</si>
  <si>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</si>
  <si>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</si>
  <si>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</si>
  <si>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</si>
  <si>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</si>
  <si>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</si>
  <si>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</si>
  <si>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</si>
  <si>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</si>
  <si>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</si>
  <si>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</si>
  <si>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</si>
  <si>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</si>
  <si>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</si>
  <si>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</si>
  <si>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</si>
  <si>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</si>
  <si>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</si>
  <si>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</si>
  <si>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</si>
  <si>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</si>
  <si>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</si>
  <si>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</si>
  <si>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</si>
  <si>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</si>
  <si>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</si>
  <si>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</si>
  <si>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</si>
  <si>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</si>
  <si>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</si>
  <si>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</si>
  <si>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</si>
  <si>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</si>
  <si>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</si>
  <si>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</si>
  <si>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</si>
  <si>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</si>
  <si>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</si>
  <si>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</si>
  <si>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</si>
  <si>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</si>
  <si>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</si>
  <si>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</si>
  <si>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</si>
  <si>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</si>
  <si>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</si>
  <si>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</si>
  <si>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</si>
  <si>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</si>
  <si>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</si>
  <si>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</si>
  <si>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</si>
  <si>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</si>
  <si>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</si>
  <si>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</si>
  <si>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</si>
  <si>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</si>
  <si>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</si>
  <si>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</si>
  <si>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</si>
  <si>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</si>
  <si>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</si>
  <si>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</si>
  <si>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</si>
  <si>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</si>
  <si>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</si>
  <si>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</si>
  <si>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</si>
  <si>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</si>
  <si>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</si>
  <si>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</si>
  <si>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</si>
  <si>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</si>
  <si>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</si>
  <si>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</si>
  <si>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</si>
  <si>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</si>
  <si>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</si>
  <si>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</si>
  <si>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</si>
  <si>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</si>
  <si>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</si>
  <si>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</si>
  <si>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</si>
  <si>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</si>
  <si>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</si>
  <si>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</si>
  <si>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</si>
  <si>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</si>
  <si>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</si>
  <si>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</si>
  <si>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</si>
  <si>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</si>
  <si>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</si>
  <si>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</si>
  <si>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</si>
  <si>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</si>
  <si>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</si>
  <si>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</si>
  <si>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</si>
  <si>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</si>
  <si>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</si>
  <si>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</si>
  <si>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</si>
  <si>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</si>
  <si>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</si>
  <si>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</si>
  <si>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</si>
  <si>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</si>
  <si>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</si>
  <si>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</si>
  <si>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</si>
  <si>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</si>
  <si>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</si>
  <si>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</si>
  <si>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</si>
  <si>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</si>
  <si>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</si>
  <si>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</si>
  <si>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</si>
  <si>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</si>
  <si>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</si>
  <si>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</si>
  <si>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</si>
  <si>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</si>
  <si>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</si>
  <si>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</si>
  <si>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</si>
  <si>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</si>
  <si>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</si>
  <si>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</si>
  <si>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</si>
  <si>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</si>
  <si>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</si>
  <si>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</si>
  <si>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</si>
  <si>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</si>
  <si>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</si>
  <si>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</si>
  <si>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</si>
  <si>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</si>
  <si>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</si>
  <si>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</si>
  <si>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</si>
  <si>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</si>
  <si>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</si>
  <si>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</si>
  <si>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</si>
  <si>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</si>
  <si>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</si>
  <si>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</si>
  <si>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</si>
  <si>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</si>
  <si>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</si>
  <si>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</si>
  <si>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</si>
  <si>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</si>
  <si>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</si>
  <si>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</si>
  <si>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</si>
  <si>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</si>
  <si>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</si>
  <si>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</si>
  <si>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</si>
  <si>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</si>
  <si>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</si>
  <si>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</si>
  <si>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</si>
  <si>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</si>
  <si>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</si>
  <si>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</si>
  <si>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</si>
  <si>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</si>
  <si>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</si>
  <si>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</si>
  <si>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</si>
  <si>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</si>
  <si>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</si>
  <si>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</si>
  <si>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</si>
  <si>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</si>
  <si>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</si>
  <si>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</si>
  <si>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</si>
  <si>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</si>
  <si>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</si>
  <si>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</si>
  <si>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</si>
  <si>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</si>
  <si>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</si>
  <si>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</si>
  <si>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</si>
  <si>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</si>
  <si>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</si>
  <si>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</si>
  <si>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</si>
  <si>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</si>
  <si>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</si>
  <si>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</si>
  <si>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</si>
  <si>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</si>
  <si>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</si>
  <si>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</si>
  <si>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</si>
  <si>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</si>
  <si>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</si>
  <si>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</si>
  <si>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</si>
  <si>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</si>
  <si>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</si>
  <si>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</si>
  <si>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</si>
  <si>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</si>
  <si>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</si>
  <si>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</si>
  <si>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</si>
  <si>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</si>
  <si>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</si>
  <si>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</si>
  <si>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</si>
  <si>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</si>
  <si>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</si>
  <si>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</si>
  <si>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</si>
  <si>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</si>
  <si>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</si>
  <si>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</si>
  <si>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</si>
  <si>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</si>
  <si>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</si>
  <si>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</si>
  <si>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</si>
  <si>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</si>
  <si>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</si>
  <si>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</si>
  <si>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</si>
  <si>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</si>
  <si>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</si>
  <si>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</si>
  <si>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</si>
  <si>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</si>
  <si>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</si>
  <si>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</si>
  <si>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</si>
  <si>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</si>
  <si>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</si>
  <si>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</si>
  <si>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</si>
  <si>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</si>
  <si>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</si>
  <si>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</si>
  <si>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</si>
  <si>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</si>
  <si>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</si>
  <si>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</si>
  <si>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</si>
  <si>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</si>
  <si>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</si>
  <si>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</si>
  <si>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</si>
  <si>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</si>
  <si>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</si>
  <si>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</si>
  <si>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</si>
  <si>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</si>
  <si>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</si>
  <si>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</si>
  <si>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</si>
  <si>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</si>
  <si>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</si>
  <si>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</si>
  <si>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</si>
  <si>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</si>
  <si>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</si>
  <si>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</si>
  <si>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</si>
  <si>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</si>
  <si>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</si>
  <si>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</si>
  <si>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</si>
  <si>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</si>
  <si>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</si>
  <si>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</si>
  <si>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</si>
  <si>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</si>
  <si>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</si>
  <si>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</si>
  <si>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</si>
  <si>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</si>
  <si>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</si>
  <si>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</si>
  <si>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</si>
  <si>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</si>
  <si>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</si>
  <si>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</si>
  <si>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</si>
  <si>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</si>
  <si>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</si>
  <si>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</si>
  <si>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</si>
  <si>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</si>
  <si>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</si>
  <si>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</si>
  <si>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</si>
  <si>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</si>
  <si>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</si>
  <si>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</si>
  <si>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</si>
  <si>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</si>
  <si>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</si>
  <si>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</si>
  <si>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</si>
  <si>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</si>
  <si>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</si>
  <si>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</si>
  <si>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</si>
  <si>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</si>
  <si>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</si>
  <si>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</si>
  <si>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</si>
  <si>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</si>
  <si>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</si>
  <si>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</si>
  <si>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</si>
  <si>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</si>
  <si>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</si>
  <si>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</si>
  <si>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</si>
  <si>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</si>
  <si>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</si>
  <si>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</si>
  <si>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</si>
  <si>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</si>
  <si>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</si>
  <si>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</si>
  <si>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</si>
  <si>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</si>
  <si>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</si>
  <si>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</si>
  <si>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</si>
  <si>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</si>
  <si>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</si>
  <si>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</si>
  <si>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</si>
  <si>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</si>
  <si>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</si>
  <si>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</si>
  <si>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</si>
  <si>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</si>
  <si>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</si>
  <si>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</si>
  <si>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</si>
  <si>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</si>
  <si>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</si>
  <si>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</si>
  <si>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</si>
  <si>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</si>
  <si>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</si>
  <si>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</si>
  <si>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</si>
  <si>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</si>
  <si>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</si>
  <si>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</si>
  <si>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</si>
  <si>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</si>
  <si>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</si>
  <si>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</si>
  <si>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</si>
  <si>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</si>
  <si>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</si>
  <si>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</si>
  <si>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</si>
  <si>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</si>
  <si>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</si>
  <si>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</si>
  <si>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</si>
  <si>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</si>
  <si>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</si>
  <si>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</si>
  <si>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</si>
  <si>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</si>
  <si>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</si>
  <si>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</si>
  <si>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</si>
  <si>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</si>
  <si>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</si>
  <si>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</si>
  <si>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</si>
  <si>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</si>
  <si>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</si>
  <si>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</si>
  <si>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</si>
  <si>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</si>
  <si>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</si>
  <si>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</si>
  <si>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</si>
  <si>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</si>
  <si>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</si>
  <si>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</si>
  <si>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</si>
  <si>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</si>
  <si>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</si>
  <si>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</si>
  <si>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</si>
  <si>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</si>
  <si>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</si>
  <si>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</si>
  <si>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</si>
  <si>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</si>
  <si>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</si>
  <si>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</si>
  <si>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</si>
  <si>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</si>
  <si>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</si>
  <si>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</si>
  <si>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</si>
  <si>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</si>
  <si>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</si>
  <si>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</si>
  <si>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</si>
  <si>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</si>
  <si>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</si>
  <si>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</si>
  <si>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</si>
  <si>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</si>
  <si>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</si>
  <si>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</si>
  <si>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</si>
  <si>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</si>
  <si>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</si>
  <si>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</si>
  <si>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</si>
  <si>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</si>
  <si>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</si>
  <si>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</si>
  <si>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</si>
  <si>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</si>
  <si>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</si>
  <si>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</si>
  <si>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</si>
  <si>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</si>
  <si>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</si>
  <si>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</si>
  <si>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</si>
  <si>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</si>
  <si>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</si>
  <si>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</si>
  <si>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</si>
  <si>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</si>
  <si>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</si>
  <si>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</si>
  <si>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</si>
  <si>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</si>
  <si>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</si>
  <si>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</si>
  <si>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</si>
  <si>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</si>
  <si>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</si>
  <si>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</si>
  <si>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</si>
  <si>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</si>
  <si>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</si>
  <si>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</si>
  <si>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</si>
  <si>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</si>
  <si>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</si>
  <si>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</si>
  <si>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</si>
  <si>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</si>
  <si>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</si>
  <si>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</si>
  <si>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</si>
  <si>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</si>
  <si>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</si>
  <si>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</si>
  <si>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</si>
  <si>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</si>
  <si>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</si>
  <si>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</si>
  <si>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</si>
  <si>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</si>
  <si>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</si>
  <si>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</si>
  <si>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</si>
  <si>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</si>
  <si>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</si>
  <si>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</si>
  <si>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</si>
  <si>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</si>
  <si>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</si>
  <si>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</si>
  <si>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</si>
  <si>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</si>
  <si>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</si>
  <si>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</si>
  <si>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</si>
  <si>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</si>
  <si>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</si>
  <si>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</si>
  <si>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</si>
  <si>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</si>
  <si>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</si>
  <si>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</si>
  <si>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</si>
  <si>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</si>
  <si>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</si>
  <si>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</si>
  <si>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</si>
  <si>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</si>
  <si>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</si>
  <si>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</si>
  <si>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</si>
  <si>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</si>
  <si>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</si>
  <si>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</si>
  <si>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</si>
  <si>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</si>
  <si>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</si>
  <si>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</si>
  <si>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</si>
  <si>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</si>
  <si>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</si>
  <si>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</si>
  <si>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</si>
  <si>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</si>
  <si>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</si>
  <si>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</si>
  <si>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</si>
  <si>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</si>
  <si>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</si>
  <si>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</si>
  <si>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</si>
  <si>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</si>
  <si>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</si>
  <si>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</si>
  <si>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</si>
  <si>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</si>
  <si>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</si>
  <si>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</si>
  <si>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</si>
  <si>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</si>
  <si>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</si>
  <si>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</si>
  <si>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</si>
  <si>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</si>
  <si>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</si>
  <si>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</si>
  <si>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</si>
  <si>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</si>
  <si>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</si>
  <si>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</si>
  <si>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</si>
  <si>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</si>
  <si>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</si>
  <si>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</si>
  <si>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</si>
  <si>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</si>
  <si>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</si>
  <si>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</si>
  <si>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</si>
  <si>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</si>
  <si>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</si>
  <si>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</si>
  <si>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</si>
  <si>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</si>
  <si>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</si>
  <si>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</si>
  <si>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</si>
  <si>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</si>
  <si>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</si>
  <si>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</si>
  <si>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</si>
  <si>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</si>
  <si>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</si>
  <si>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</si>
  <si>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</si>
  <si>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</si>
  <si>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</si>
  <si>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</si>
  <si>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</si>
  <si>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</si>
  <si>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</si>
  <si>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</si>
  <si>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</si>
  <si>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</si>
  <si>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</si>
  <si>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</si>
  <si>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</si>
  <si>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</si>
  <si>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</si>
  <si>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</si>
  <si>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</si>
  <si>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</si>
  <si>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</si>
  <si>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</si>
  <si>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</si>
  <si>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</si>
  <si>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</si>
  <si>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</si>
  <si>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</si>
  <si>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</si>
  <si>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</si>
  <si>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</si>
  <si>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</si>
  <si>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</si>
  <si>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</si>
  <si>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</si>
  <si>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</si>
  <si>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</si>
  <si>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</si>
  <si>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</si>
  <si>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</si>
  <si>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</si>
  <si>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</si>
  <si>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</si>
  <si>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</si>
  <si>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</si>
  <si>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</si>
  <si>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</si>
  <si>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</si>
  <si>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</si>
  <si>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</si>
  <si>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</si>
  <si>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</si>
  <si>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</si>
  <si>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</si>
  <si>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</si>
  <si>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</si>
  <si>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</si>
  <si>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</si>
  <si>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</si>
  <si>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</si>
  <si>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</si>
  <si>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</si>
  <si>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</si>
  <si>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</si>
  <si>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</si>
  <si>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</si>
  <si>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</si>
  <si>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</si>
  <si>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</si>
  <si>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</si>
  <si>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</si>
  <si>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</si>
  <si>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</si>
  <si>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</si>
  <si>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</si>
  <si>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</si>
  <si>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</si>
  <si>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</si>
  <si>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</si>
  <si>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</si>
  <si>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</si>
  <si>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</si>
  <si>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</si>
  <si>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</si>
  <si>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</si>
  <si>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</si>
  <si>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</si>
  <si>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</si>
  <si>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</si>
  <si>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</si>
  <si>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</si>
  <si>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</si>
  <si>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</si>
  <si>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</si>
  <si>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</si>
  <si>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</si>
  <si>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</si>
  <si>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</si>
  <si>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</si>
  <si>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</si>
  <si>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</si>
  <si>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</si>
  <si>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</si>
  <si>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</si>
  <si>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</si>
  <si>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</si>
  <si>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</si>
  <si>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</si>
  <si>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</si>
  <si>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</si>
  <si>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</si>
  <si>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</si>
  <si>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</si>
  <si>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</si>
  <si>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</si>
  <si>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</si>
  <si>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</si>
  <si>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</si>
  <si>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</si>
  <si>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</si>
  <si>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</si>
  <si>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</si>
  <si>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</si>
  <si>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</si>
  <si>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</si>
  <si>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</si>
  <si>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</si>
  <si>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</si>
  <si>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</si>
  <si>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</si>
  <si>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</si>
  <si>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</si>
  <si>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</si>
  <si>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</si>
  <si>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</si>
  <si>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</si>
  <si>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</si>
  <si>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</si>
  <si>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</si>
  <si>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</si>
  <si>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</si>
  <si>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</si>
  <si>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</si>
  <si>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</si>
  <si>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</si>
  <si>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</si>
  <si>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</si>
  <si>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</si>
  <si>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</si>
  <si>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</si>
  <si>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</si>
  <si>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</si>
  <si>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</si>
  <si>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</si>
  <si>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</si>
  <si>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</si>
  <si>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</si>
  <si>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</si>
  <si>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</si>
  <si>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</si>
  <si>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</si>
  <si>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</si>
  <si>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</si>
  <si>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</si>
  <si>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</si>
  <si>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</si>
  <si>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</si>
  <si>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</si>
  <si>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</si>
  <si>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</si>
  <si>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</si>
  <si>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</si>
  <si>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</si>
  <si>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</si>
  <si>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</si>
  <si>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</si>
  <si>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</si>
  <si>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</si>
  <si>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</si>
  <si>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</si>
  <si>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</si>
  <si>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</si>
  <si>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</si>
  <si>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</si>
  <si>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</si>
  <si>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</si>
  <si>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</si>
  <si>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</si>
  <si>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</si>
  <si>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</si>
  <si>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</si>
  <si>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</si>
  <si>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</si>
  <si>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</si>
  <si>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</si>
  <si>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</si>
  <si>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</si>
  <si>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</si>
  <si>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</si>
  <si>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</si>
  <si>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</si>
  <si>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</si>
  <si>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</si>
  <si>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</si>
  <si>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</si>
  <si>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</si>
  <si>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</si>
  <si>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</si>
  <si>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</si>
  <si>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</si>
  <si>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</si>
  <si>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</si>
  <si>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</si>
  <si>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</si>
  <si>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</si>
  <si>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</si>
  <si>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</si>
  <si>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</si>
  <si>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</si>
  <si>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</si>
  <si>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</si>
  <si>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</si>
  <si>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</si>
  <si>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</si>
  <si>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</si>
  <si>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</si>
  <si>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</si>
  <si>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</si>
  <si>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</si>
  <si>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</si>
  <si>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</si>
  <si>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</si>
  <si>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</si>
  <si>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</si>
  <si>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</si>
  <si>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</si>
  <si>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</si>
  <si>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</si>
  <si>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</si>
  <si>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</si>
  <si>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</si>
  <si>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</si>
  <si>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</si>
  <si>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</si>
  <si>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</si>
  <si>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</si>
  <si>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</si>
  <si>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</si>
  <si>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</si>
  <si>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</si>
  <si>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</si>
  <si>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</si>
  <si>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</si>
  <si>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</si>
  <si>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</si>
  <si>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</si>
  <si>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</si>
  <si>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</si>
  <si>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</si>
  <si>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</si>
  <si>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</si>
  <si>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</si>
  <si>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</si>
  <si>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</si>
  <si>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</si>
  <si>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</si>
  <si>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</si>
  <si>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</si>
  <si>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</si>
  <si>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</si>
  <si>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</si>
  <si>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</si>
  <si>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</si>
  <si>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</si>
  <si>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</si>
  <si>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</si>
  <si>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</si>
  <si>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</si>
  <si>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</si>
  <si>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</si>
  <si>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</si>
  <si>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</si>
  <si>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</si>
  <si>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</si>
  <si>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</si>
  <si>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</si>
  <si>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</si>
  <si>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</si>
  <si>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</si>
  <si>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</si>
  <si>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</si>
  <si>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</si>
  <si>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</si>
  <si>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</si>
  <si>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</si>
  <si>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</si>
  <si>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</si>
  <si>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</si>
  <si>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</si>
  <si>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</si>
  <si>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</si>
  <si>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</si>
  <si>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</si>
  <si>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</si>
  <si>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</si>
  <si>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</si>
  <si>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</si>
  <si>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</si>
  <si>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</si>
  <si>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</si>
  <si>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</si>
  <si>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</si>
  <si>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</si>
  <si>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</si>
  <si>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</si>
  <si>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</si>
  <si>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</si>
  <si>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</si>
  <si>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</si>
  <si>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</si>
  <si>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</si>
  <si>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</si>
  <si>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</si>
  <si>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</si>
  <si>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</si>
  <si>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</si>
  <si>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</si>
  <si>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</si>
  <si>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</si>
  <si>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</si>
  <si>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</si>
  <si>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</si>
  <si>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</si>
  <si>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</si>
  <si>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</si>
  <si>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</si>
  <si>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</si>
  <si>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</si>
  <si>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</si>
  <si>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</si>
  <si>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</si>
  <si>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</si>
  <si>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</si>
  <si>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</si>
  <si>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</si>
  <si>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</si>
  <si>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</si>
  <si>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</si>
  <si>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</si>
  <si>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</si>
  <si>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</si>
  <si>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</si>
  <si>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</si>
  <si>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</si>
  <si>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</si>
  <si>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</si>
  <si>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</si>
  <si>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</si>
  <si>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</si>
  <si>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</si>
  <si>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</si>
  <si>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</si>
  <si>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</si>
  <si>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</si>
  <si>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</si>
  <si>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</si>
  <si>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</si>
  <si>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</si>
  <si>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</si>
  <si>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</si>
  <si>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</si>
  <si>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</si>
  <si>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</si>
  <si>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</si>
  <si>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</si>
  <si>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</si>
  <si>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</si>
  <si>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</si>
  <si>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</si>
  <si>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</si>
  <si>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</si>
  <si>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</si>
  <si>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</si>
  <si>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</si>
  <si>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</si>
  <si>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</si>
  <si>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</si>
  <si>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</si>
  <si>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</si>
  <si>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</si>
  <si>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</si>
  <si>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</si>
  <si>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</si>
  <si>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</si>
  <si>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</si>
  <si>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</si>
  <si>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</si>
  <si>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</si>
  <si>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</si>
  <si>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</si>
  <si>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</si>
  <si>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</si>
  <si>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</si>
  <si>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</si>
  <si>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</si>
  <si>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</si>
  <si>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</si>
  <si>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</si>
  <si>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</si>
  <si>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</si>
  <si>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</si>
  <si>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</si>
  <si>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</si>
  <si>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</si>
  <si>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</si>
  <si>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</si>
  <si>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</si>
  <si>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</si>
  <si>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</si>
  <si>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</si>
  <si>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</si>
  <si>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</si>
  <si>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</si>
  <si>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</si>
  <si>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</si>
  <si>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</si>
  <si>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</si>
  <si>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</si>
  <si>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</si>
  <si>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</si>
  <si>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</si>
  <si>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</si>
  <si>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</si>
  <si>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</si>
  <si>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</si>
  <si>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</si>
  <si>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</si>
  <si>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</si>
  <si>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</si>
  <si>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</si>
  <si>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</si>
  <si>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</si>
  <si>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</si>
  <si>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</si>
  <si>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</si>
  <si>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</si>
  <si>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</si>
  <si>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</si>
  <si>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</si>
  <si>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</si>
  <si>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</si>
  <si>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</si>
  <si>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</si>
  <si>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</si>
  <si>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</si>
  <si>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</si>
  <si>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</si>
  <si>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</si>
  <si>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</si>
  <si>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</si>
  <si>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</si>
  <si>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</si>
  <si>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</si>
  <si>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</si>
  <si>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</si>
  <si>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</si>
  <si>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</si>
  <si>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</si>
  <si>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</si>
  <si>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</si>
  <si>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</si>
  <si>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</si>
  <si>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</si>
  <si>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</si>
  <si>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</si>
  <si>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</si>
  <si>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</si>
  <si>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</si>
  <si>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</si>
  <si>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</si>
  <si>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</si>
  <si>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</si>
  <si>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</si>
  <si>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</si>
  <si>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</si>
  <si>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</si>
  <si>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</si>
  <si>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</si>
  <si>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</si>
  <si>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</si>
  <si>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</si>
  <si>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</si>
  <si>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</si>
  <si>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</si>
  <si>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</si>
  <si>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</si>
  <si>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</si>
  <si>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</si>
  <si>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</si>
  <si>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</si>
  <si>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</si>
  <si>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</si>
  <si>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</si>
  <si>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</si>
  <si>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</si>
  <si>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</si>
  <si>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</si>
  <si>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</si>
  <si>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</si>
  <si>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</si>
  <si>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</si>
  <si>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</si>
  <si>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</si>
  <si>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</si>
  <si>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</si>
  <si>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</si>
  <si>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</si>
  <si>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</si>
  <si>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</si>
  <si>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</si>
  <si>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</si>
  <si>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</si>
  <si>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</si>
  <si>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</si>
  <si>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</si>
  <si>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</si>
  <si>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</si>
  <si>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</si>
  <si>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</si>
  <si>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</si>
  <si>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</si>
  <si>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</si>
  <si>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</si>
  <si>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</si>
  <si>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</si>
  <si>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</si>
  <si>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</si>
  <si>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</si>
  <si>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</si>
  <si>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</si>
  <si>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</si>
  <si>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</si>
  <si>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</si>
  <si>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</si>
  <si>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</si>
  <si>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</si>
  <si>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</si>
  <si>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</si>
  <si>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</si>
  <si>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</si>
  <si>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</si>
  <si>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</si>
  <si>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</si>
  <si>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</si>
  <si>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</si>
  <si>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</si>
  <si>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</si>
  <si>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</si>
  <si>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</si>
  <si>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</si>
  <si>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</si>
  <si>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</si>
  <si>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</si>
  <si>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</si>
  <si>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</si>
  <si>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</si>
  <si>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</si>
  <si>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</si>
  <si>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</si>
  <si>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</si>
  <si>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</si>
  <si>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</si>
  <si>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</si>
  <si>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</si>
  <si>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</si>
  <si>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</si>
  <si>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</si>
  <si>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</si>
  <si>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</si>
  <si>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</si>
  <si>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</si>
  <si>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</si>
  <si>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</si>
  <si>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</si>
  <si>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</si>
  <si>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</si>
  <si>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</si>
  <si>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</si>
  <si>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</si>
  <si>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</si>
  <si>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</si>
  <si>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</si>
  <si>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</si>
  <si>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</si>
  <si>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</si>
  <si>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</si>
  <si>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</si>
  <si>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</si>
  <si>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</si>
  <si>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</si>
  <si>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</si>
  <si>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</si>
  <si>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</si>
  <si>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</si>
  <si>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</si>
  <si>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</si>
  <si>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</si>
  <si>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</si>
  <si>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</si>
  <si>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</si>
  <si>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</si>
  <si>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</si>
  <si>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</si>
  <si>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</si>
  <si>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</si>
  <si>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</si>
  <si>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</si>
  <si>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</si>
  <si>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</si>
  <si>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</si>
  <si>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</si>
  <si>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</si>
  <si>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</si>
  <si>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</si>
  <si>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</si>
  <si>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</si>
  <si>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</si>
  <si>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</si>
  <si>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</si>
  <si>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</si>
  <si>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</si>
  <si>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</si>
  <si>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</si>
  <si>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</si>
  <si>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</si>
  <si>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</si>
  <si>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</si>
  <si>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</si>
  <si>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</si>
  <si>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</si>
  <si>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</si>
  <si>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</si>
  <si>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</si>
  <si>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</si>
  <si>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</si>
  <si>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</si>
  <si>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</si>
  <si>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</si>
  <si>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</si>
  <si>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</si>
  <si>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</si>
  <si>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</si>
  <si>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</si>
  <si>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</si>
  <si>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</si>
  <si>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</si>
  <si>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</si>
  <si>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</si>
  <si>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</si>
  <si>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</si>
  <si>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</si>
  <si>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</si>
  <si>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</si>
  <si>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</si>
  <si>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</si>
  <si>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</si>
  <si>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</si>
  <si>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</si>
  <si>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</si>
  <si>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</si>
  <si>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</si>
  <si>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</si>
  <si>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</si>
  <si>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</si>
  <si>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</si>
  <si>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</si>
  <si>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</si>
  <si>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</si>
  <si>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</si>
  <si>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</si>
  <si>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</si>
  <si>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</si>
  <si>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</si>
  <si>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</si>
  <si>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</si>
  <si>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</si>
  <si>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</si>
  <si>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</si>
  <si>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</si>
  <si>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</si>
  <si>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</si>
  <si>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</si>
  <si>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</si>
  <si>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</si>
  <si>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</si>
  <si>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</si>
  <si>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</si>
  <si>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</si>
  <si>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</si>
  <si>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</si>
  <si>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</si>
  <si>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</si>
  <si>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</si>
  <si>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</si>
  <si>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</si>
  <si>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</si>
  <si>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</si>
  <si>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</si>
  <si>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</si>
  <si>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</si>
  <si>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</si>
  <si>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</si>
  <si>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</si>
  <si>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</si>
  <si>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</si>
  <si>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</si>
  <si>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</si>
  <si>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</si>
  <si>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</si>
  <si>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</si>
  <si>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</si>
  <si>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</si>
  <si>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</si>
  <si>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</si>
  <si>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</si>
  <si>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</si>
  <si>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</si>
  <si>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</si>
  <si>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</si>
  <si>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</si>
  <si>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</si>
  <si>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</si>
  <si>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</si>
  <si>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</si>
  <si>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</si>
  <si>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</si>
  <si>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</si>
  <si>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</si>
  <si>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</si>
  <si>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</si>
  <si>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</si>
  <si>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</si>
  <si>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</si>
  <si>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</si>
  <si>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</si>
  <si>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</si>
  <si>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</si>
  <si>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</si>
  <si>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</si>
  <si>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</si>
  <si>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</si>
  <si>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</si>
  <si>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</si>
  <si>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</si>
  <si>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</si>
  <si>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</si>
  <si>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</si>
  <si>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</si>
  <si>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</si>
  <si>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</si>
  <si>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</si>
  <si>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</si>
  <si>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</si>
  <si>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</si>
  <si>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Компетенция</t>
  </si>
  <si>
    <t>КОД</t>
  </si>
  <si>
    <t>Total O</t>
  </si>
  <si>
    <t>Total J</t>
  </si>
  <si>
    <t>Total</t>
  </si>
  <si>
    <t>WSSS Section</t>
  </si>
  <si>
    <t>A</t>
  </si>
  <si>
    <t>WSSS 1</t>
  </si>
  <si>
    <t>Criteria</t>
  </si>
  <si>
    <t>Mark</t>
  </si>
  <si>
    <t>B</t>
  </si>
  <si>
    <t>WSSS 2</t>
  </si>
  <si>
    <t>C</t>
  </si>
  <si>
    <t>WSSS 3</t>
  </si>
  <si>
    <t>D</t>
  </si>
  <si>
    <t>WSSS 4</t>
  </si>
  <si>
    <t>E</t>
  </si>
  <si>
    <t>WSSS 5</t>
  </si>
  <si>
    <t>F</t>
  </si>
  <si>
    <t>WSSS 6</t>
  </si>
  <si>
    <t>G</t>
  </si>
  <si>
    <t>WSSS 7</t>
  </si>
  <si>
    <t>H</t>
  </si>
  <si>
    <t>WSSS 8</t>
  </si>
  <si>
    <t>I</t>
  </si>
  <si>
    <t>WSSS 9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</si>
  <si>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</si>
  <si>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</si>
  <si>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</si>
  <si>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</si>
  <si>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</si>
  <si>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</si>
  <si>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</si>
  <si>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</si>
  <si>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</si>
  <si>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</si>
  <si>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</si>
  <si>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Criterion B</t>
  </si>
  <si>
    <t>B1</t>
  </si>
  <si>
    <t>Criterion C</t>
  </si>
  <si>
    <t>C1</t>
  </si>
  <si>
    <t>Criterion D</t>
  </si>
  <si>
    <t>Competition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</si>
  <si>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</si>
  <si>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</si>
  <si>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</si>
  <si>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</si>
  <si>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</si>
  <si>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</si>
  <si>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</si>
  <si>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</si>
  <si>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</si>
  <si>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</si>
  <si>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</si>
  <si>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</si>
  <si>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</si>
  <si>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</si>
  <si>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</si>
  <si>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</si>
  <si>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</si>
  <si>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</si>
  <si>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</si>
  <si>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</si>
  <si>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</si>
  <si>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</si>
  <si>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</si>
  <si>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</si>
  <si>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</si>
  <si>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</si>
  <si>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WSSS 10</t>
  </si>
  <si>
    <t>Все Варианты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</si>
  <si>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</si>
  <si>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</si>
  <si>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</si>
  <si>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</si>
  <si>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</si>
  <si>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</si>
  <si>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</si>
  <si>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</si>
  <si>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</si>
  <si>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</si>
  <si>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</si>
  <si>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</si>
  <si>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</si>
  <si>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</si>
  <si>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</si>
  <si>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</si>
  <si>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</si>
  <si>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</si>
  <si>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</si>
  <si>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</si>
  <si>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</si>
  <si>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</si>
  <si>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</si>
  <si>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</si>
  <si>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</si>
  <si>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</si>
  <si>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</si>
  <si>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</si>
  <si>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</si>
  <si>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</si>
  <si>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</si>
  <si>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</si>
  <si>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</si>
  <si>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</si>
  <si>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</si>
  <si>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</si>
  <si>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</si>
  <si>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</si>
  <si>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</si>
  <si>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</si>
  <si>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</si>
  <si>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</si>
  <si>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</si>
  <si>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</si>
  <si>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</si>
  <si>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</si>
  <si>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</si>
  <si>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</si>
  <si>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</si>
  <si>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</si>
  <si>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</si>
  <si>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</si>
  <si>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</si>
  <si>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</si>
  <si>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</si>
  <si>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</si>
  <si>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</si>
  <si>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</si>
  <si>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</si>
  <si>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</si>
  <si>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</si>
  <si>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</si>
  <si>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</si>
  <si>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</si>
  <si>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</si>
  <si>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</si>
  <si>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</si>
  <si>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</si>
  <si>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</si>
  <si>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</si>
  <si>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</si>
  <si>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</si>
  <si>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</si>
  <si>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</si>
  <si>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</si>
  <si>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</si>
  <si>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</si>
  <si>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</si>
  <si>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</si>
  <si>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</si>
  <si>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</si>
  <si>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</si>
  <si>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</si>
  <si>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</si>
  <si>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</si>
  <si>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</si>
  <si>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</si>
  <si>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</si>
  <si>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</si>
  <si>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</si>
  <si>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</si>
  <si>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</si>
  <si>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</si>
  <si>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</si>
  <si>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</si>
  <si>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</si>
  <si>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</si>
  <si>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</si>
  <si>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</si>
  <si>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</si>
  <si>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</si>
  <si>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</si>
  <si>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</si>
  <si>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</si>
  <si>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</si>
  <si>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</si>
  <si>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</si>
  <si>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</si>
  <si>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</si>
  <si>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</si>
  <si>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</si>
  <si>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</si>
  <si>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</si>
  <si>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</si>
  <si>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</si>
  <si>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</si>
  <si>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</si>
  <si>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</si>
  <si>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</si>
  <si>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</si>
  <si>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</si>
  <si>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</si>
  <si>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</si>
  <si>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</si>
  <si>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</si>
  <si>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</si>
  <si>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</si>
  <si>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</si>
  <si>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</si>
  <si>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</si>
  <si>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Системный анализ и проектирование</t>
  </si>
  <si>
    <t>Разработка программного обеспечения</t>
  </si>
  <si>
    <t>Стандарты разработки программного обеспечения</t>
  </si>
  <si>
    <t>Документирование программных решений</t>
  </si>
  <si>
    <t>Диаграмма прецедентов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</si>
  <si>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</si>
  <si>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</si>
  <si>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</si>
  <si>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</si>
  <si>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</si>
  <si>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A3</t>
  </si>
  <si>
    <t>Дизайн базы данных (ERD)  - проверка по итогам двух сессий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</si>
  <si>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</si>
  <si>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</si>
  <si>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</si>
  <si>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</si>
  <si>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</si>
  <si>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</si>
  <si>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</si>
  <si>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</si>
  <si>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</si>
  <si>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</si>
  <si>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</si>
  <si>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</si>
  <si>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</si>
  <si>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</si>
  <si>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</si>
  <si>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</si>
  <si>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</si>
  <si>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A7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</si>
  <si>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</si>
  <si>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</si>
  <si>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</si>
  <si>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</si>
  <si>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</si>
  <si>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</si>
  <si>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</si>
  <si>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</si>
  <si>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</si>
  <si>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</si>
  <si>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</si>
  <si>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</si>
  <si>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</si>
  <si>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</si>
  <si>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C2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</si>
  <si>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</si>
  <si>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</si>
  <si>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</si>
  <si>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</si>
  <si>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</si>
  <si>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</si>
  <si>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</si>
  <si>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</si>
  <si>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</si>
  <si>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</si>
  <si>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</si>
  <si>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</si>
  <si>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</si>
  <si>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</si>
  <si>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</si>
  <si>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</si>
  <si>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</si>
  <si>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</si>
  <si>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</si>
  <si>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</si>
  <si>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</si>
  <si>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</si>
  <si>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</si>
  <si>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C5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</si>
  <si>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</si>
  <si>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</si>
  <si>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</si>
  <si>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</si>
  <si>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</si>
  <si>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</si>
  <si>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</si>
  <si>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</si>
  <si>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</si>
  <si>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</si>
  <si>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</si>
  <si>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</si>
  <si>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</si>
  <si>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</si>
  <si>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</si>
  <si>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Руководство 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</si>
  <si>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</si>
  <si>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</si>
  <si>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</si>
  <si>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</si>
  <si>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</si>
  <si>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</si>
  <si>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</si>
  <si>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</si>
  <si>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</si>
  <si>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</si>
  <si>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</si>
  <si>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</si>
  <si>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</si>
  <si>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Согласованный внешний вид приложения в соответствии с требованиями к макету - проверка по итогам всех сессий </t>
  </si>
  <si>
    <t>Исходный код - проверка по итогам всех сессий </t>
  </si>
  <si>
    <t>Предоставление результатов работы (git) - проверка по итогам всех сессий </t>
  </si>
  <si>
    <t>Комментарии по коду - проверка по итогам всех сессий </t>
  </si>
  <si>
    <t>B3</t>
  </si>
  <si>
    <t>B2</t>
  </si>
  <si>
    <t>B4</t>
  </si>
  <si>
    <t>B5</t>
  </si>
  <si>
    <t>B6</t>
  </si>
  <si>
    <t>Обработка ошибок/исключений - по итогам всех сессий</t>
  </si>
  <si>
    <t/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</si>
  <si>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</si>
  <si>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</si>
  <si>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</si>
  <si>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</si>
  <si>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Разработка ПО- Авторизация</t>
  </si>
  <si>
    <t>Переход осуществляется в соответствии с ролью пользователя</t>
  </si>
  <si>
    <t>Разработка ПО - Окно организатора</t>
  </si>
  <si>
    <t>Система приветствует пользователя по имени и отчеству </t>
  </si>
  <si>
    <t>Система приветствует пользователя  с указанием времени работы</t>
  </si>
  <si>
    <t>При входе в систему подгружается фото пользователя</t>
  </si>
  <si>
    <t>Разработка ПО-Регистрация жюри и модераторов</t>
  </si>
  <si>
    <t>Окно доступно только организаторам</t>
  </si>
  <si>
    <t>Происходит генерирация уникального ID Number, изменить его нельзя</t>
  </si>
  <si>
    <t>Выбор пола из списка</t>
  </si>
  <si>
    <t>Маска на поле телефон</t>
  </si>
  <si>
    <t>Выбор роли из списка</t>
  </si>
  <si>
    <t>Ввод корректного e-mail</t>
  </si>
  <si>
    <t>Требования к паролю учтены</t>
  </si>
  <si>
    <t>Изображение загружается</t>
  </si>
  <si>
    <t>Повтор пароля реализован с указанием видимости</t>
  </si>
  <si>
    <t>Окно авторизации реализовано</t>
  </si>
  <si>
    <t>Авторизация работает на основе БД</t>
  </si>
  <si>
    <t>Минус 40% за каждую ошибку или отсутствующее окно учетной записи (хотя бы заголовок окна)</t>
  </si>
  <si>
    <t>Разработка ПО  - Главное окно системы</t>
  </si>
  <si>
    <t>Список мероприятий отображается верно</t>
  </si>
  <si>
    <t>Реализован фильтр по направлению</t>
  </si>
  <si>
    <t>Реализован поиск по дате</t>
  </si>
  <si>
    <t>Переход на авторизацию</t>
  </si>
  <si>
    <t>Окно создано и соответствует макету</t>
  </si>
  <si>
    <t>Импорт данных</t>
  </si>
  <si>
    <t>Данные о жюри импортированы</t>
  </si>
  <si>
    <t>Данные о мероприятиях импортированы</t>
  </si>
  <si>
    <t>Данные об активностях импортированы</t>
  </si>
  <si>
    <t>Данные о городах импортированы</t>
  </si>
  <si>
    <t>Данные о странах импортированы</t>
  </si>
  <si>
    <t>Данные об участниках импортированы</t>
  </si>
  <si>
    <t>Данные о модераторах импортированы</t>
  </si>
  <si>
    <t xml:space="preserve">Данные об организаторах импортированы </t>
  </si>
  <si>
    <t>Минус 20 % за каждую ошибку</t>
  </si>
  <si>
    <t xml:space="preserve">Сообщения обратной связи с пользователем </t>
  </si>
  <si>
    <t xml:space="preserve">Словарь данных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</si>
</sst>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4" fontId="5" fillId="3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" fontId="6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" fontId="8" fillId="3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" fontId="10" fillId="4" borderId="2" xfId="0" applyNumberFormat="1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5" borderId="2" xfId="0" applyNumberFormat="1" applyFont="1" applyFill="1" applyBorder="1" applyAlignment="1">
      <alignment horizontal="center" vertical="center" wrapText="1"/>
    </xf>
    <xf numFmtId="4" fontId="5" fillId="5" borderId="2" xfId="0" applyNumberFormat="1" applyFont="1" applyFill="1" applyBorder="1" applyAlignment="1">
      <alignment horizontal="center" vertical="center" wrapText="1"/>
    </xf>
    <xf numFmtId="4" fontId="6" fillId="5" borderId="1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right" vertical="center" wrapText="1"/>
    </xf>
    <xf numFmtId="4" fontId="6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wrapText="1"/>
    </xf>
    <xf numFmtId="4" fontId="5" fillId="3" borderId="0" xfId="0" applyNumberFormat="1" applyFont="1" applyFill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3" xfId="0" applyFont="1" applyBorder="1"/>
    <xf numFmtId="0" fontId="12" fillId="7" borderId="3" xfId="0" applyFont="1" applyFill="1" applyBorder="1"/>
    <xf numFmtId="0" fontId="13" fillId="0" borderId="3" xfId="0" applyFont="1" applyBorder="1" applyAlignment="1">
      <alignment wrapText="1"/>
    </xf>
    <xf numFmtId="0" fontId="13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60"/>
  <sheetViews>
    <sheetView tabSelected="1" zoomScale="60" zoomScaleNormal="60" workbookViewId="0">
      <selection activeCell="F12" sqref="F12"/>
    </sheetView>
  </sheetViews>
  <sheetFormatPr defaultColWidth="14.453125" defaultRowHeight="13"/>
  <cols>
    <col min="1" max="1" width="9.6328125" style="47" customWidth="1"/>
    <col min="2" max="2" width="34.453125" style="47" customWidth="1"/>
    <col min="3" max="3" width="12" style="47" customWidth="1"/>
    <col min="4" max="4" width="43.81640625" style="47" customWidth="1"/>
    <col min="5" max="5" width="10.453125" style="47" customWidth="1"/>
    <col min="6" max="6" width="41.36328125" style="47" customWidth="1"/>
    <col min="7" max="7" width="14.453125" style="47"/>
    <col min="8" max="9" width="11.81640625" style="47" customWidth="1"/>
    <col min="10" max="12" width="14.453125" style="47"/>
    <col min="13" max="14" width="4" style="47" customWidth="1"/>
    <col min="15" max="18" width="14.453125" style="47"/>
    <col min="19" max="19" width="4" style="47" customWidth="1"/>
    <col min="20" max="16384" width="14.453125" style="47"/>
  </cols>
  <sheetData>
    <row r="1" spans="1:22">
      <c r="A1" s="45"/>
      <c r="B1" s="46"/>
      <c r="C1" s="46"/>
      <c r="D1" s="11"/>
      <c r="E1" s="16"/>
      <c r="F1" s="39"/>
      <c r="G1" s="11"/>
      <c r="H1" s="11"/>
      <c r="I1" s="11"/>
      <c r="J1" s="11"/>
      <c r="K1" s="11"/>
      <c r="L1" s="17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11"/>
      <c r="B2" s="11"/>
      <c r="C2" s="18" t="s">
        <v>1456</v>
      </c>
      <c r="D2" s="15" t="s">
        <v>563</v>
      </c>
      <c r="E2" s="19"/>
      <c r="F2" s="11"/>
      <c r="G2" s="11"/>
      <c r="H2" s="11"/>
      <c r="I2" s="11"/>
      <c r="J2" s="11"/>
      <c r="K2" s="11"/>
      <c r="L2" s="17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>
      <c r="A3" s="11"/>
      <c r="B3" s="11"/>
      <c r="C3" s="18" t="s">
        <v>1457</v>
      </c>
      <c r="D3" s="15" t="s">
        <v>1528</v>
      </c>
      <c r="E3" s="16"/>
      <c r="F3" s="11"/>
      <c r="G3" s="11"/>
      <c r="H3" s="11"/>
      <c r="I3" s="11"/>
      <c r="J3" s="11"/>
      <c r="K3" s="11"/>
      <c r="L3" s="17"/>
      <c r="M3" s="11"/>
      <c r="N3" s="11"/>
      <c r="O3" s="12"/>
      <c r="P3" s="12" t="s">
        <v>1458</v>
      </c>
      <c r="Q3" s="12" t="s">
        <v>1459</v>
      </c>
      <c r="R3" s="12" t="s">
        <v>1460</v>
      </c>
      <c r="S3" s="11"/>
      <c r="T3" s="12" t="s">
        <v>1461</v>
      </c>
      <c r="U3" s="12" t="s">
        <v>1460</v>
      </c>
      <c r="V3" s="11"/>
    </row>
    <row r="4" spans="1:22" ht="15">
      <c r="A4" s="11"/>
      <c r="B4" s="11"/>
      <c r="C4" s="50" t="s">
        <v>1526</v>
      </c>
      <c r="D4" s="49"/>
      <c r="E4" s="14"/>
      <c r="F4" s="11"/>
      <c r="G4" s="11"/>
      <c r="H4" s="19"/>
      <c r="I4" s="11"/>
      <c r="J4" s="11"/>
      <c r="K4" s="11"/>
      <c r="L4" s="17"/>
      <c r="M4" s="11"/>
      <c r="N4" s="11"/>
      <c r="O4" s="12" t="s">
        <v>1462</v>
      </c>
      <c r="P4" s="13">
        <f>IFERROR(SUMIF($C$19:$C$50,"O",$I$19:$I$50), 0)</f>
        <v>11.2</v>
      </c>
      <c r="Q4" s="13">
        <f>IFERROR(SUMIF($C$19:$C$50,"J",$I$19:$I$50),0)</f>
        <v>0.8</v>
      </c>
      <c r="R4" s="13">
        <f t="shared" ref="R4:R12" si="0">IFERROR(SUM(P4:Q4),0)</f>
        <v>12</v>
      </c>
      <c r="S4" s="11"/>
      <c r="T4" s="12" t="s">
        <v>1463</v>
      </c>
      <c r="U4" s="13">
        <f>IFERROR(SUMIF($H:$H,1,$I:$I),0)</f>
        <v>1.1000000000000001</v>
      </c>
      <c r="V4" s="11"/>
    </row>
    <row r="5" spans="1:22">
      <c r="A5" s="11"/>
      <c r="B5" s="11"/>
      <c r="C5" s="11"/>
      <c r="D5" s="18" t="s">
        <v>1464</v>
      </c>
      <c r="E5" s="20" t="s">
        <v>1465</v>
      </c>
      <c r="F5" s="11"/>
      <c r="G5" s="11"/>
      <c r="H5" s="11"/>
      <c r="I5" s="11"/>
      <c r="J5" s="11"/>
      <c r="K5" s="11"/>
      <c r="L5" s="17"/>
      <c r="M5" s="11"/>
      <c r="N5" s="11"/>
      <c r="O5" s="12" t="s">
        <v>1466</v>
      </c>
      <c r="P5" s="13">
        <f>IFERROR(SUMIF($C$50:$C$90,"O",$I$50:$I$90), 0)</f>
        <v>26.000000000000007</v>
      </c>
      <c r="Q5" s="13">
        <f>IFERROR(SUMIF($C$50:$C$90,"J",$I$50:$I$90),0)</f>
        <v>0</v>
      </c>
      <c r="R5" s="13">
        <f t="shared" si="0"/>
        <v>26.000000000000007</v>
      </c>
      <c r="S5" s="11"/>
      <c r="T5" s="12" t="s">
        <v>1467</v>
      </c>
      <c r="U5" s="13">
        <f>IFERROR(SUMIF($H:$H,2,$I:$I),0)</f>
        <v>6.1</v>
      </c>
      <c r="V5" s="11"/>
    </row>
    <row r="6" spans="1:22">
      <c r="A6" s="11"/>
      <c r="B6" s="11"/>
      <c r="C6" s="22" t="s">
        <v>1462</v>
      </c>
      <c r="D6" s="22" t="s">
        <v>1657</v>
      </c>
      <c r="E6" s="21">
        <f>IFERROR(SUM($I$19:$I$50), 0)</f>
        <v>12</v>
      </c>
      <c r="F6" s="11"/>
      <c r="G6" s="11"/>
      <c r="H6" s="11"/>
      <c r="I6" s="11"/>
      <c r="J6" s="11"/>
      <c r="K6" s="11"/>
      <c r="L6" s="17"/>
      <c r="M6" s="11"/>
      <c r="N6" s="11"/>
      <c r="O6" s="12" t="s">
        <v>1468</v>
      </c>
      <c r="P6" s="13">
        <f>IFERROR(SUMIF($C$90:$C$129,"O",$I$90:$I$129), 0)</f>
        <v>5.8999999999999995</v>
      </c>
      <c r="Q6" s="13">
        <f>IFERROR(SUMIF($C$90:$C$129,"J",$I$90:$I$129),0)</f>
        <v>1.1000000000000001</v>
      </c>
      <c r="R6" s="13">
        <f t="shared" si="0"/>
        <v>7</v>
      </c>
      <c r="S6" s="11"/>
      <c r="T6" s="12" t="s">
        <v>1469</v>
      </c>
      <c r="U6" s="13">
        <f>IFERROR(SUMIF($H:$H,3,$I:$I),0)</f>
        <v>8</v>
      </c>
      <c r="V6" s="11"/>
    </row>
    <row r="7" spans="1:22">
      <c r="A7" s="11"/>
      <c r="B7" s="11"/>
      <c r="C7" s="22" t="s">
        <v>1466</v>
      </c>
      <c r="D7" s="22" t="s">
        <v>1658</v>
      </c>
      <c r="E7" s="21">
        <f>IFERROR(SUM($I$50:$I$90),0)</f>
        <v>26.000000000000007</v>
      </c>
      <c r="F7" s="11"/>
      <c r="G7" s="11"/>
      <c r="H7" s="11"/>
      <c r="I7" s="11"/>
      <c r="J7" s="11"/>
      <c r="K7" s="11"/>
      <c r="L7" s="17"/>
      <c r="M7" s="11"/>
      <c r="N7" s="11"/>
      <c r="O7" s="12" t="s">
        <v>1470</v>
      </c>
      <c r="P7" s="13">
        <f>IFERROR(SUMIF($C$129:$C$142,"O",$I$129:$I$142), 0)</f>
        <v>1</v>
      </c>
      <c r="Q7" s="13">
        <f>IFERROR(SUMIF($C$129:$C$142,"J",$I$129:$I$142),0)</f>
        <v>4</v>
      </c>
      <c r="R7" s="13">
        <f t="shared" si="0"/>
        <v>5</v>
      </c>
      <c r="S7" s="11"/>
      <c r="T7" s="12" t="s">
        <v>1471</v>
      </c>
      <c r="U7" s="13">
        <f>IFERROR(SUMIF($H:$H,4,$I:$I),0)</f>
        <v>10.9</v>
      </c>
      <c r="V7" s="11"/>
    </row>
    <row r="8" spans="1:22">
      <c r="A8" s="11"/>
      <c r="B8" s="11"/>
      <c r="C8" s="22" t="s">
        <v>1468</v>
      </c>
      <c r="D8" s="40" t="s">
        <v>1659</v>
      </c>
      <c r="E8" s="21">
        <f>IFERROR(SUM($I$90:$I$129),0)</f>
        <v>6.9999999999999991</v>
      </c>
      <c r="F8" s="11"/>
      <c r="G8" s="11"/>
      <c r="H8" s="11"/>
      <c r="I8" s="11"/>
      <c r="J8" s="11"/>
      <c r="K8" s="11"/>
      <c r="L8" s="17"/>
      <c r="M8" s="11"/>
      <c r="N8" s="11"/>
      <c r="O8" s="12" t="s">
        <v>1472</v>
      </c>
      <c r="P8" s="13">
        <f>IFERROR(SUMIF(#REF!,"O",#REF!), 0)</f>
        <v>0</v>
      </c>
      <c r="Q8" s="48">
        <f>IFERROR(SUMIF(#REF!,"J",#REF!),0)</f>
        <v>0</v>
      </c>
      <c r="R8" s="13">
        <f t="shared" si="0"/>
        <v>0</v>
      </c>
      <c r="S8" s="11"/>
      <c r="T8" s="12" t="s">
        <v>1473</v>
      </c>
      <c r="U8" s="13">
        <f>IFERROR(SUMIF($H:$H,5,$I:$I),0)</f>
        <v>22.900000000000002</v>
      </c>
      <c r="V8" s="11"/>
    </row>
    <row r="9" spans="1:22">
      <c r="A9" s="11"/>
      <c r="B9" s="11"/>
      <c r="C9" s="22" t="s">
        <v>1470</v>
      </c>
      <c r="D9" s="40" t="s">
        <v>1660</v>
      </c>
      <c r="E9" s="21">
        <f>IFERROR(SUM($I$129:$I$142), 0)</f>
        <v>5</v>
      </c>
      <c r="F9" s="11"/>
      <c r="G9" s="11"/>
      <c r="H9" s="11"/>
      <c r="I9" s="11"/>
      <c r="J9" s="11"/>
      <c r="K9" s="11"/>
      <c r="L9" s="17"/>
      <c r="M9" s="11"/>
      <c r="N9" s="11"/>
      <c r="O9" s="12" t="s">
        <v>1474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11"/>
      <c r="T9" s="12" t="s">
        <v>1475</v>
      </c>
      <c r="U9" s="13">
        <f>IFERROR(SUMIF($H:$H,6,$I:$I),0)</f>
        <v>1</v>
      </c>
      <c r="V9" s="11"/>
    </row>
    <row r="10" spans="1:22">
      <c r="A10" s="11"/>
      <c r="B10" s="11"/>
      <c r="C10" s="22" t="s">
        <v>1472</v>
      </c>
      <c r="D10" s="40"/>
      <c r="E10" s="21">
        <f>IFERROR(SUM(#REF!), 0)</f>
        <v>0</v>
      </c>
      <c r="F10" s="11"/>
      <c r="G10" s="11"/>
      <c r="H10" s="11"/>
      <c r="I10" s="11"/>
      <c r="J10" s="11"/>
      <c r="K10" s="11"/>
      <c r="L10" s="17"/>
      <c r="M10" s="11"/>
      <c r="N10" s="11"/>
      <c r="O10" s="12" t="s">
        <v>1476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11"/>
      <c r="T10" s="12" t="s">
        <v>1477</v>
      </c>
      <c r="U10" s="13">
        <f>IFERROR(SUMIF($H:$H,7,$I:$I),0)</f>
        <v>0</v>
      </c>
      <c r="V10" s="11"/>
    </row>
    <row r="11" spans="1:22">
      <c r="A11" s="11"/>
      <c r="B11" s="11"/>
      <c r="C11" s="22" t="s">
        <v>1474</v>
      </c>
      <c r="D11" s="40"/>
      <c r="E11" s="21">
        <f>IFERROR(SUM(#REF!), 0)</f>
        <v>0</v>
      </c>
      <c r="F11" s="11"/>
      <c r="G11" s="11"/>
      <c r="H11" s="11"/>
      <c r="I11" s="11"/>
      <c r="J11" s="11"/>
      <c r="K11" s="11"/>
      <c r="L11" s="17"/>
      <c r="M11" s="11"/>
      <c r="N11" s="11"/>
      <c r="O11" s="12" t="s">
        <v>1478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11"/>
      <c r="T11" s="12" t="s">
        <v>1479</v>
      </c>
      <c r="U11" s="13">
        <f>IFERROR(SUMIF($H:$H,8,$I:$I),0)</f>
        <v>0</v>
      </c>
      <c r="V11" s="11"/>
    </row>
    <row r="12" spans="1:22">
      <c r="A12" s="11"/>
      <c r="B12" s="11"/>
      <c r="C12" s="22" t="s">
        <v>1476</v>
      </c>
      <c r="D12" s="22"/>
      <c r="E12" s="23">
        <f>IFERROR(SUM(#REF!), 0)</f>
        <v>0</v>
      </c>
      <c r="F12" s="11"/>
      <c r="G12" s="11"/>
      <c r="H12" s="11"/>
      <c r="I12" s="11"/>
      <c r="J12" s="11"/>
      <c r="K12" s="11"/>
      <c r="L12" s="17"/>
      <c r="M12" s="11"/>
      <c r="N12" s="11"/>
      <c r="O12" s="12" t="s">
        <v>1480</v>
      </c>
      <c r="P12" s="13">
        <f>IFERROR(SUMIF($C$143:$C$144,"O",$I$143:$I$144), 0)</f>
        <v>0</v>
      </c>
      <c r="Q12" s="13">
        <f>IFERROR(SUMIF($C$143:$C$144,"J",$I$143:$I$144),0)</f>
        <v>0</v>
      </c>
      <c r="R12" s="13">
        <f t="shared" si="0"/>
        <v>0</v>
      </c>
      <c r="S12" s="11"/>
      <c r="T12" s="12" t="s">
        <v>1481</v>
      </c>
      <c r="U12" s="13">
        <f>IFERROR(SUMIF($H:$H,9,$I:$I),0)</f>
        <v>0</v>
      </c>
      <c r="V12" s="11"/>
    </row>
    <row r="13" spans="1:22">
      <c r="A13" s="11"/>
      <c r="B13" s="11"/>
      <c r="C13" s="22" t="s">
        <v>1478</v>
      </c>
      <c r="D13" s="22"/>
      <c r="E13" s="23">
        <f>IFERROR(SUM(#REF!), 0)</f>
        <v>0</v>
      </c>
      <c r="F13" s="11"/>
      <c r="G13" s="11"/>
      <c r="H13" s="11"/>
      <c r="I13" s="11"/>
      <c r="J13" s="11"/>
      <c r="K13" s="11"/>
      <c r="L13" s="17"/>
      <c r="M13" s="11"/>
      <c r="N13" s="11"/>
      <c r="O13" s="12" t="s">
        <v>1460</v>
      </c>
      <c r="P13" s="13">
        <f t="shared" ref="P13:R13" si="1">IFERROR(SUM(P4:P12),0)</f>
        <v>44.1</v>
      </c>
      <c r="Q13" s="13">
        <f t="shared" si="1"/>
        <v>5.9</v>
      </c>
      <c r="R13" s="13">
        <f t="shared" si="1"/>
        <v>50.000000000000007</v>
      </c>
      <c r="S13" s="11"/>
      <c r="T13" s="12" t="s">
        <v>1525</v>
      </c>
      <c r="U13" s="13">
        <f>IFERROR(SUMIF($H:$H,10,$I:$I),0)</f>
        <v>0</v>
      </c>
      <c r="V13" s="11"/>
    </row>
    <row r="14" spans="1:22">
      <c r="A14" s="11"/>
      <c r="B14" s="11"/>
      <c r="C14" s="22" t="s">
        <v>1480</v>
      </c>
      <c r="D14" s="22"/>
      <c r="E14" s="23">
        <f>IFERROR(SUM($I$143:$I$144), 0)</f>
        <v>0</v>
      </c>
      <c r="F14" s="11"/>
      <c r="G14" s="11"/>
      <c r="H14" s="11"/>
      <c r="I14" s="11"/>
      <c r="J14" s="11"/>
      <c r="K14" s="11"/>
      <c r="L14" s="17"/>
      <c r="M14" s="11"/>
      <c r="N14" s="11"/>
      <c r="O14" s="14"/>
      <c r="P14" s="14"/>
      <c r="Q14" s="14"/>
      <c r="R14" s="14"/>
      <c r="S14" s="11"/>
      <c r="T14" s="12" t="s">
        <v>1460</v>
      </c>
      <c r="U14" s="13">
        <f>IFERROR(SUM($U$4:$U$13), 0)</f>
        <v>50</v>
      </c>
      <c r="V14" s="11"/>
    </row>
    <row r="15" spans="1:22">
      <c r="A15" s="11"/>
      <c r="B15" s="11"/>
      <c r="C15" s="22" t="s">
        <v>1460</v>
      </c>
      <c r="D15" s="22"/>
      <c r="E15" s="23">
        <f>IFERROR(SUM(I:I), 0)</f>
        <v>49.999999999999986</v>
      </c>
      <c r="F15" s="11"/>
      <c r="G15" s="11"/>
      <c r="H15" s="11"/>
      <c r="I15" s="11"/>
      <c r="J15" s="11"/>
      <c r="K15" s="11"/>
      <c r="L15" s="17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A16" s="11"/>
      <c r="B16" s="11"/>
      <c r="C16" s="14"/>
      <c r="D16" s="14"/>
      <c r="E16" s="14"/>
      <c r="F16" s="11"/>
      <c r="G16" s="11"/>
      <c r="H16" s="11"/>
      <c r="I16" s="11"/>
      <c r="J16" s="11"/>
      <c r="K16" s="11"/>
      <c r="L16" s="17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>
      <c r="A17" s="11"/>
      <c r="B17" s="11"/>
      <c r="C17" s="14"/>
      <c r="D17" s="14"/>
      <c r="E17" s="14"/>
      <c r="F17" s="11"/>
      <c r="G17" s="11"/>
      <c r="H17" s="11"/>
      <c r="I17" s="11"/>
      <c r="J17" s="11"/>
      <c r="K17" s="11"/>
      <c r="L17" s="17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>
      <c r="A18" s="11"/>
      <c r="B18" s="11"/>
      <c r="C18" s="11"/>
      <c r="D18" s="11"/>
      <c r="E18" s="16"/>
      <c r="F18" s="11"/>
      <c r="G18" s="11"/>
      <c r="H18" s="11"/>
      <c r="I18" s="11"/>
      <c r="J18" s="11"/>
      <c r="K18" s="11"/>
      <c r="L18" s="17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52">
      <c r="A19" s="24" t="s">
        <v>1482</v>
      </c>
      <c r="B19" s="24" t="s">
        <v>1483</v>
      </c>
      <c r="C19" s="24" t="s">
        <v>1484</v>
      </c>
      <c r="D19" s="24" t="s">
        <v>1485</v>
      </c>
      <c r="E19" s="24" t="s">
        <v>1486</v>
      </c>
      <c r="F19" s="24" t="s">
        <v>1487</v>
      </c>
      <c r="G19" s="24" t="s">
        <v>1488</v>
      </c>
      <c r="H19" s="24" t="s">
        <v>1461</v>
      </c>
      <c r="I19" s="24" t="s">
        <v>1489</v>
      </c>
      <c r="J19" s="25" t="s">
        <v>1490</v>
      </c>
      <c r="K19" s="26" t="s">
        <v>1491</v>
      </c>
      <c r="L19" s="27">
        <f>IFERROR(SUM($I$19:$I$50), 0)</f>
        <v>12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>
      <c r="A20" s="18" t="s">
        <v>1492</v>
      </c>
      <c r="B20" s="29" t="s">
        <v>1661</v>
      </c>
      <c r="C20" s="30"/>
      <c r="D20" s="29"/>
      <c r="E20" s="18"/>
      <c r="F20" s="29"/>
      <c r="G20" s="29"/>
      <c r="H20" s="30"/>
      <c r="I20" s="34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>
      <c r="A21" s="18"/>
      <c r="B21" s="29"/>
      <c r="C21" s="30" t="s">
        <v>23</v>
      </c>
      <c r="D21" s="29" t="s">
        <v>1662</v>
      </c>
      <c r="E21" s="18"/>
      <c r="F21" s="29" t="s">
        <v>1663</v>
      </c>
      <c r="G21" s="29"/>
      <c r="H21" s="30">
        <v>4</v>
      </c>
      <c r="I21" s="34">
        <v>1</v>
      </c>
      <c r="J21" s="11"/>
      <c r="K21" s="11"/>
      <c r="L21" s="19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>
      <c r="A22" s="18"/>
      <c r="B22" s="29"/>
      <c r="C22" s="30" t="s">
        <v>23</v>
      </c>
      <c r="D22" s="29" t="s">
        <v>1664</v>
      </c>
      <c r="E22" s="18"/>
      <c r="F22" s="29" t="s">
        <v>1663</v>
      </c>
      <c r="G22" s="29"/>
      <c r="H22" s="30">
        <v>4</v>
      </c>
      <c r="I22" s="34">
        <v>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>
      <c r="A23" s="18"/>
      <c r="B23" s="29"/>
      <c r="C23" s="30" t="s">
        <v>23</v>
      </c>
      <c r="D23" s="29" t="s">
        <v>1665</v>
      </c>
      <c r="E23" s="18"/>
      <c r="F23" s="29" t="s">
        <v>1663</v>
      </c>
      <c r="G23" s="29"/>
      <c r="H23" s="30">
        <v>4</v>
      </c>
      <c r="I23" s="34">
        <v>0.5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26">
      <c r="A24" s="18" t="s">
        <v>1666</v>
      </c>
      <c r="B24" s="29" t="s">
        <v>1668</v>
      </c>
      <c r="C24" s="30"/>
      <c r="D24" s="29"/>
      <c r="E24" s="18"/>
      <c r="F24" s="29"/>
      <c r="G24" s="29"/>
      <c r="H24" s="30"/>
      <c r="I24" s="3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26">
      <c r="A25" s="18"/>
      <c r="B25" s="29"/>
      <c r="C25" s="30" t="s">
        <v>23</v>
      </c>
      <c r="D25" s="29" t="s">
        <v>1669</v>
      </c>
      <c r="E25" s="18"/>
      <c r="F25" s="29" t="s">
        <v>1670</v>
      </c>
      <c r="G25" s="29"/>
      <c r="H25" s="30">
        <v>4</v>
      </c>
      <c r="I25" s="34">
        <v>2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26">
      <c r="A26" s="18"/>
      <c r="B26" s="29"/>
      <c r="C26" s="30" t="s">
        <v>23</v>
      </c>
      <c r="D26" s="29" t="s">
        <v>1671</v>
      </c>
      <c r="E26" s="18"/>
      <c r="F26" s="29" t="s">
        <v>1672</v>
      </c>
      <c r="G26" s="29"/>
      <c r="H26" s="30">
        <v>4</v>
      </c>
      <c r="I26" s="34">
        <v>0.5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26">
      <c r="A27" s="18"/>
      <c r="B27" s="29"/>
      <c r="C27" s="30" t="s">
        <v>23</v>
      </c>
      <c r="D27" s="29" t="s">
        <v>1673</v>
      </c>
      <c r="E27" s="18"/>
      <c r="F27" s="29" t="s">
        <v>1674</v>
      </c>
      <c r="G27" s="29"/>
      <c r="H27" s="30">
        <v>4</v>
      </c>
      <c r="I27" s="34">
        <v>2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26">
      <c r="A28" s="18"/>
      <c r="B28" s="29"/>
      <c r="C28" s="30" t="s">
        <v>23</v>
      </c>
      <c r="D28" s="29" t="s">
        <v>1675</v>
      </c>
      <c r="E28" s="18"/>
      <c r="F28" s="29" t="s">
        <v>1676</v>
      </c>
      <c r="G28" s="29"/>
      <c r="H28" s="30">
        <v>4</v>
      </c>
      <c r="I28" s="34">
        <v>0.5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26">
      <c r="A29" s="18"/>
      <c r="B29" s="29"/>
      <c r="C29" s="30" t="s">
        <v>23</v>
      </c>
      <c r="D29" s="29" t="s">
        <v>1677</v>
      </c>
      <c r="E29" s="18"/>
      <c r="F29" s="29" t="s">
        <v>1678</v>
      </c>
      <c r="G29" s="29"/>
      <c r="H29" s="30">
        <v>4</v>
      </c>
      <c r="I29" s="34">
        <v>0.5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42" customHeight="1">
      <c r="A30" s="18"/>
      <c r="B30" s="29"/>
      <c r="C30" s="30" t="s">
        <v>23</v>
      </c>
      <c r="D30" s="29" t="s">
        <v>1679</v>
      </c>
      <c r="E30" s="18"/>
      <c r="F30" s="29" t="s">
        <v>1680</v>
      </c>
      <c r="G30" s="29"/>
      <c r="H30" s="30">
        <v>4</v>
      </c>
      <c r="I30" s="34">
        <v>0.9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26">
      <c r="A31" s="18"/>
      <c r="B31" s="29"/>
      <c r="C31" s="30" t="s">
        <v>47</v>
      </c>
      <c r="D31" s="29" t="s">
        <v>1681</v>
      </c>
      <c r="E31" s="18"/>
      <c r="F31" s="29"/>
      <c r="G31" s="29"/>
      <c r="H31" s="30">
        <v>2</v>
      </c>
      <c r="I31" s="34">
        <v>0.5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39">
      <c r="A32" s="18"/>
      <c r="B32" s="29"/>
      <c r="C32" s="30"/>
      <c r="D32" s="29"/>
      <c r="E32" s="18">
        <v>0</v>
      </c>
      <c r="F32" s="29" t="s">
        <v>1682</v>
      </c>
      <c r="G32" s="29"/>
      <c r="H32" s="30"/>
      <c r="I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26">
      <c r="A33" s="18"/>
      <c r="B33" s="29"/>
      <c r="C33" s="30"/>
      <c r="D33" s="29"/>
      <c r="E33" s="18">
        <v>1</v>
      </c>
      <c r="F33" s="29" t="s">
        <v>1683</v>
      </c>
      <c r="G33" s="29"/>
      <c r="H33" s="30"/>
      <c r="I33" s="3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39">
      <c r="A34" s="18"/>
      <c r="B34" s="29"/>
      <c r="C34" s="30"/>
      <c r="D34" s="29"/>
      <c r="E34" s="18">
        <v>2</v>
      </c>
      <c r="F34" s="29" t="s">
        <v>1684</v>
      </c>
      <c r="G34" s="29"/>
      <c r="H34" s="30"/>
      <c r="I34" s="3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39">
      <c r="A35" s="18"/>
      <c r="B35" s="29"/>
      <c r="C35" s="30"/>
      <c r="D35" s="29"/>
      <c r="E35" s="18">
        <v>3</v>
      </c>
      <c r="F35" s="29" t="s">
        <v>1685</v>
      </c>
      <c r="G35" s="29"/>
      <c r="H35" s="30"/>
      <c r="I35" s="3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>
      <c r="A36" s="18" t="s">
        <v>1667</v>
      </c>
      <c r="B36" s="29" t="s">
        <v>1806</v>
      </c>
      <c r="C36" s="30"/>
      <c r="D36" s="29"/>
      <c r="E36" s="18"/>
      <c r="F36" s="29"/>
      <c r="G36" s="29"/>
      <c r="H36" s="30"/>
      <c r="I36" s="3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>
      <c r="A37" s="18"/>
      <c r="B37" s="29"/>
      <c r="C37" s="30" t="s">
        <v>23</v>
      </c>
      <c r="D37" s="29" t="s">
        <v>1687</v>
      </c>
      <c r="E37" s="18"/>
      <c r="F37" s="29"/>
      <c r="G37" s="29"/>
      <c r="H37" s="30">
        <v>2</v>
      </c>
      <c r="I37" s="34">
        <v>0.1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>
      <c r="A38" s="18"/>
      <c r="B38" s="29"/>
      <c r="C38" s="30" t="s">
        <v>23</v>
      </c>
      <c r="D38" s="29" t="s">
        <v>1688</v>
      </c>
      <c r="E38" s="18"/>
      <c r="F38" s="29" t="s">
        <v>1689</v>
      </c>
      <c r="G38" s="29"/>
      <c r="H38" s="30">
        <v>2</v>
      </c>
      <c r="I38" s="34">
        <v>0.3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36" customHeight="1">
      <c r="A39" s="18"/>
      <c r="B39" s="29"/>
      <c r="C39" s="30" t="s">
        <v>23</v>
      </c>
      <c r="D39" s="29" t="s">
        <v>1690</v>
      </c>
      <c r="E39" s="18"/>
      <c r="F39" s="29" t="s">
        <v>1691</v>
      </c>
      <c r="G39" s="29"/>
      <c r="H39" s="30">
        <v>2</v>
      </c>
      <c r="I39" s="34">
        <v>1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>
      <c r="A40" s="18"/>
      <c r="B40" s="29"/>
      <c r="C40" s="30" t="s">
        <v>23</v>
      </c>
      <c r="D40" s="29" t="s">
        <v>1692</v>
      </c>
      <c r="E40" s="18"/>
      <c r="F40" s="29" t="s">
        <v>1689</v>
      </c>
      <c r="G40" s="29"/>
      <c r="H40" s="30">
        <v>2</v>
      </c>
      <c r="I40" s="34">
        <v>0.6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26">
      <c r="A41" s="18"/>
      <c r="B41" s="29"/>
      <c r="C41" s="30" t="s">
        <v>47</v>
      </c>
      <c r="D41" s="29" t="s">
        <v>1693</v>
      </c>
      <c r="E41" s="18"/>
      <c r="F41" s="29"/>
      <c r="G41" s="29"/>
      <c r="H41" s="30">
        <v>1</v>
      </c>
      <c r="I41" s="34">
        <v>0.3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>
      <c r="A42" s="18"/>
      <c r="B42" s="29"/>
      <c r="C42" s="30"/>
      <c r="D42" s="29"/>
      <c r="E42" s="18">
        <v>0</v>
      </c>
      <c r="F42" s="29" t="s">
        <v>1694</v>
      </c>
      <c r="G42" s="29"/>
      <c r="H42" s="30"/>
      <c r="I42" s="3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39">
      <c r="A43" s="18"/>
      <c r="B43" s="29"/>
      <c r="C43" s="30"/>
      <c r="D43" s="29"/>
      <c r="E43" s="18">
        <v>1</v>
      </c>
      <c r="F43" s="29" t="s">
        <v>1695</v>
      </c>
      <c r="G43" s="29"/>
      <c r="H43" s="30"/>
      <c r="I43" s="3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39">
      <c r="A44" s="18"/>
      <c r="B44" s="29"/>
      <c r="C44" s="30"/>
      <c r="D44" s="29"/>
      <c r="E44" s="18">
        <v>2</v>
      </c>
      <c r="F44" s="29" t="s">
        <v>1696</v>
      </c>
      <c r="G44" s="29"/>
      <c r="H44" s="30"/>
      <c r="I44" s="3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39">
      <c r="A45" s="18"/>
      <c r="B45" s="29"/>
      <c r="C45" s="30"/>
      <c r="D45" s="29"/>
      <c r="E45" s="18">
        <v>3</v>
      </c>
      <c r="F45" s="29" t="s">
        <v>1697</v>
      </c>
      <c r="G45" s="29"/>
      <c r="H45" s="30"/>
      <c r="I45" s="3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26">
      <c r="A46" s="18" t="s">
        <v>1686</v>
      </c>
      <c r="B46" s="29" t="s">
        <v>1698</v>
      </c>
      <c r="C46" s="30"/>
      <c r="D46" s="29"/>
      <c r="E46" s="18"/>
      <c r="F46" s="29"/>
      <c r="G46" s="29"/>
      <c r="H46" s="30"/>
      <c r="I46" s="3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26">
      <c r="A47" s="18"/>
      <c r="B47" s="29"/>
      <c r="C47" s="30" t="s">
        <v>23</v>
      </c>
      <c r="D47" s="29" t="s">
        <v>1699</v>
      </c>
      <c r="E47" s="18"/>
      <c r="F47" s="29"/>
      <c r="G47" s="29"/>
      <c r="H47" s="30">
        <v>1</v>
      </c>
      <c r="I47" s="34">
        <v>0.1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>
      <c r="A48" s="18"/>
      <c r="B48" s="29"/>
      <c r="C48" s="30" t="s">
        <v>23</v>
      </c>
      <c r="D48" s="29" t="s">
        <v>1700</v>
      </c>
      <c r="E48" s="18"/>
      <c r="F48" s="29" t="s">
        <v>1663</v>
      </c>
      <c r="G48" s="29"/>
      <c r="H48" s="30">
        <v>1</v>
      </c>
      <c r="I48" s="34">
        <v>0.2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>
      <c r="A49" s="18"/>
      <c r="B49" s="29"/>
      <c r="C49" s="30"/>
      <c r="D49" s="41"/>
      <c r="E49" s="18"/>
      <c r="F49" s="29"/>
      <c r="G49" s="29"/>
      <c r="H49" s="30"/>
      <c r="I49" s="3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52">
      <c r="A50" s="31" t="s">
        <v>1482</v>
      </c>
      <c r="B50" s="31" t="s">
        <v>1483</v>
      </c>
      <c r="C50" s="24" t="s">
        <v>1484</v>
      </c>
      <c r="D50" s="31" t="s">
        <v>1485</v>
      </c>
      <c r="E50" s="31" t="s">
        <v>1486</v>
      </c>
      <c r="F50" s="31" t="s">
        <v>1487</v>
      </c>
      <c r="G50" s="31" t="s">
        <v>1488</v>
      </c>
      <c r="H50" s="31" t="s">
        <v>1461</v>
      </c>
      <c r="I50" s="32" t="s">
        <v>1489</v>
      </c>
      <c r="J50" s="42" t="s">
        <v>1493</v>
      </c>
      <c r="K50" s="43" t="s">
        <v>1491</v>
      </c>
      <c r="L50" s="33">
        <f>IFERROR(SUM($I$50:$I$90), 0)</f>
        <v>26.000000000000007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>
      <c r="A51" s="18" t="s">
        <v>1494</v>
      </c>
      <c r="B51" s="29" t="s">
        <v>1789</v>
      </c>
      <c r="C51" s="30"/>
      <c r="D51" s="29"/>
      <c r="E51" s="18"/>
      <c r="F51" s="29"/>
      <c r="G51" s="29"/>
      <c r="H51" s="30"/>
      <c r="I51" s="3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>
      <c r="A52" s="18"/>
      <c r="B52" s="29"/>
      <c r="C52" s="30" t="s">
        <v>23</v>
      </c>
      <c r="D52" s="29" t="s">
        <v>1790</v>
      </c>
      <c r="E52" s="18"/>
      <c r="F52" s="29" t="s">
        <v>1663</v>
      </c>
      <c r="G52" s="29"/>
      <c r="H52" s="30">
        <v>5</v>
      </c>
      <c r="I52" s="34">
        <v>1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>
      <c r="A53" s="18"/>
      <c r="B53" s="29"/>
      <c r="C53" s="30" t="s">
        <v>23</v>
      </c>
      <c r="D53" s="29" t="s">
        <v>1791</v>
      </c>
      <c r="E53" s="18"/>
      <c r="F53" s="29" t="s">
        <v>1663</v>
      </c>
      <c r="G53" s="29"/>
      <c r="H53" s="30">
        <v>5</v>
      </c>
      <c r="I53" s="34">
        <v>0.9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>
      <c r="A54" s="18"/>
      <c r="B54" s="29"/>
      <c r="C54" s="30" t="s">
        <v>23</v>
      </c>
      <c r="D54" s="29" t="s">
        <v>1792</v>
      </c>
      <c r="E54" s="18"/>
      <c r="F54" s="29" t="s">
        <v>1663</v>
      </c>
      <c r="G54" s="29"/>
      <c r="H54" s="30">
        <v>5</v>
      </c>
      <c r="I54" s="34">
        <v>0.8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>
      <c r="A55" s="18"/>
      <c r="B55" s="29"/>
      <c r="C55" s="30" t="s">
        <v>23</v>
      </c>
      <c r="D55" s="29" t="s">
        <v>1793</v>
      </c>
      <c r="E55" s="18"/>
      <c r="F55" s="29"/>
      <c r="G55" s="29"/>
      <c r="H55" s="30">
        <v>5</v>
      </c>
      <c r="I55" s="34">
        <v>0.2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>
      <c r="A56" s="18" t="s">
        <v>1760</v>
      </c>
      <c r="B56" s="29" t="s">
        <v>1770</v>
      </c>
      <c r="C56" s="30"/>
      <c r="D56" s="29"/>
      <c r="E56" s="18"/>
      <c r="F56" s="29"/>
      <c r="G56" s="29"/>
      <c r="H56" s="30"/>
      <c r="I56" s="3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>
      <c r="A57" s="18"/>
      <c r="B57" s="29"/>
      <c r="C57" s="30" t="s">
        <v>23</v>
      </c>
      <c r="D57" s="29" t="s">
        <v>1786</v>
      </c>
      <c r="E57" s="18"/>
      <c r="F57" s="29"/>
      <c r="G57" s="29"/>
      <c r="H57" s="30">
        <v>5</v>
      </c>
      <c r="I57" s="34">
        <v>0.5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>
      <c r="A58" s="18"/>
      <c r="B58" s="29"/>
      <c r="C58" s="30" t="s">
        <v>23</v>
      </c>
      <c r="D58" s="29" t="s">
        <v>1787</v>
      </c>
      <c r="E58" s="18"/>
      <c r="F58" s="29"/>
      <c r="G58" s="29"/>
      <c r="H58" s="30">
        <v>5</v>
      </c>
      <c r="I58" s="34">
        <v>1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26">
      <c r="A59" s="18"/>
      <c r="B59" s="29"/>
      <c r="C59" s="30" t="s">
        <v>23</v>
      </c>
      <c r="D59" s="29" t="s">
        <v>1771</v>
      </c>
      <c r="E59" s="18"/>
      <c r="F59" s="29" t="s">
        <v>1788</v>
      </c>
      <c r="G59" s="29"/>
      <c r="H59" s="30">
        <v>5</v>
      </c>
      <c r="I59" s="34">
        <v>1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25" customHeight="1">
      <c r="A60" s="18" t="s">
        <v>1759</v>
      </c>
      <c r="B60" s="29" t="s">
        <v>1772</v>
      </c>
      <c r="C60" s="30"/>
      <c r="D60" s="29"/>
      <c r="E60" s="18"/>
      <c r="F60" s="29"/>
      <c r="G60" s="29"/>
      <c r="H60" s="30"/>
      <c r="I60" s="34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25" customHeight="1">
      <c r="A61" s="18"/>
      <c r="B61" s="29"/>
      <c r="C61" s="30" t="s">
        <v>23</v>
      </c>
      <c r="D61" s="29" t="s">
        <v>1794</v>
      </c>
      <c r="E61" s="18"/>
      <c r="F61" s="29" t="s">
        <v>1663</v>
      </c>
      <c r="G61" s="29"/>
      <c r="H61" s="30">
        <v>5</v>
      </c>
      <c r="I61" s="34">
        <v>1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25" customHeight="1">
      <c r="A62" s="18"/>
      <c r="B62" s="29"/>
      <c r="C62" s="30" t="s">
        <v>23</v>
      </c>
      <c r="D62" s="29" t="s">
        <v>1773</v>
      </c>
      <c r="E62" s="18"/>
      <c r="F62" s="29"/>
      <c r="G62" s="29"/>
      <c r="H62" s="30">
        <v>5</v>
      </c>
      <c r="I62" s="34">
        <v>1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25" customHeight="1">
      <c r="A63" s="18"/>
      <c r="B63" s="29"/>
      <c r="C63" s="30" t="s">
        <v>23</v>
      </c>
      <c r="D63" s="29" t="s">
        <v>1774</v>
      </c>
      <c r="F63" s="29"/>
      <c r="G63" s="29"/>
      <c r="H63" s="30">
        <v>5</v>
      </c>
      <c r="I63" s="34">
        <v>1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25" customHeight="1">
      <c r="A64" s="18"/>
      <c r="B64" s="29"/>
      <c r="C64" s="30" t="s">
        <v>23</v>
      </c>
      <c r="D64" s="29" t="s">
        <v>1775</v>
      </c>
      <c r="E64" s="18"/>
      <c r="F64" s="29"/>
      <c r="G64" s="29"/>
      <c r="H64" s="30">
        <v>5</v>
      </c>
      <c r="I64" s="34">
        <v>1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26">
      <c r="A65" s="18" t="s">
        <v>1761</v>
      </c>
      <c r="B65" s="29" t="s">
        <v>1776</v>
      </c>
      <c r="C65" s="30"/>
      <c r="D65" s="29"/>
      <c r="E65" s="18"/>
      <c r="F65" s="29"/>
      <c r="G65" s="18"/>
      <c r="H65" s="30"/>
      <c r="I65" s="34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>
      <c r="A66" s="18"/>
      <c r="B66" s="29"/>
      <c r="C66" s="30" t="s">
        <v>23</v>
      </c>
      <c r="D66" s="29" t="s">
        <v>1794</v>
      </c>
      <c r="F66" s="29" t="s">
        <v>1663</v>
      </c>
      <c r="G66" s="29"/>
      <c r="H66" s="30">
        <v>5</v>
      </c>
      <c r="I66" s="34">
        <v>0.9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>
      <c r="A67" s="18"/>
      <c r="B67" s="29"/>
      <c r="C67" s="30" t="s">
        <v>23</v>
      </c>
      <c r="D67" s="29" t="s">
        <v>1777</v>
      </c>
      <c r="E67" s="18"/>
      <c r="F67" s="29"/>
      <c r="G67" s="18"/>
      <c r="H67" s="30">
        <v>5</v>
      </c>
      <c r="I67" s="34">
        <v>0.9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26">
      <c r="A68" s="18"/>
      <c r="B68" s="29"/>
      <c r="C68" s="30" t="s">
        <v>23</v>
      </c>
      <c r="D68" s="29" t="s">
        <v>1778</v>
      </c>
      <c r="E68" s="18"/>
      <c r="F68" s="29"/>
      <c r="G68" s="18"/>
      <c r="H68" s="30">
        <v>5</v>
      </c>
      <c r="I68" s="34">
        <v>0.9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>
      <c r="A69" s="18"/>
      <c r="B69" s="29"/>
      <c r="C69" s="30" t="s">
        <v>23</v>
      </c>
      <c r="D69" s="29" t="s">
        <v>1779</v>
      </c>
      <c r="E69" s="18"/>
      <c r="F69" s="29"/>
      <c r="G69" s="18"/>
      <c r="H69" s="30">
        <v>5</v>
      </c>
      <c r="I69" s="34">
        <v>0.9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>
      <c r="A70" s="18"/>
      <c r="B70" s="29"/>
      <c r="C70" s="30" t="s">
        <v>23</v>
      </c>
      <c r="D70" s="29" t="s">
        <v>1780</v>
      </c>
      <c r="E70" s="18"/>
      <c r="F70" s="29"/>
      <c r="G70" s="18"/>
      <c r="H70" s="30">
        <v>5</v>
      </c>
      <c r="I70" s="34">
        <v>0.8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>
      <c r="A71" s="18"/>
      <c r="B71" s="29"/>
      <c r="C71" s="30" t="s">
        <v>23</v>
      </c>
      <c r="D71" s="29" t="s">
        <v>1781</v>
      </c>
      <c r="E71" s="18"/>
      <c r="F71" s="29"/>
      <c r="G71" s="18"/>
      <c r="H71" s="30">
        <v>5</v>
      </c>
      <c r="I71" s="34">
        <v>0.9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>
      <c r="A72" s="18"/>
      <c r="B72" s="29"/>
      <c r="C72" s="30" t="s">
        <v>23</v>
      </c>
      <c r="D72" s="29" t="s">
        <v>1782</v>
      </c>
      <c r="E72" s="18"/>
      <c r="F72" s="29"/>
      <c r="G72" s="18"/>
      <c r="H72" s="30">
        <v>5</v>
      </c>
      <c r="I72" s="34">
        <v>0.9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>
      <c r="A73" s="18"/>
      <c r="B73" s="29"/>
      <c r="C73" s="30" t="s">
        <v>23</v>
      </c>
      <c r="D73" s="29" t="s">
        <v>1783</v>
      </c>
      <c r="E73" s="18"/>
      <c r="F73" s="29" t="s">
        <v>1663</v>
      </c>
      <c r="G73" s="18"/>
      <c r="H73" s="30">
        <v>5</v>
      </c>
      <c r="I73" s="34">
        <v>1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>
      <c r="A74" s="18"/>
      <c r="B74" s="29"/>
      <c r="C74" s="30" t="s">
        <v>23</v>
      </c>
      <c r="D74" s="29" t="s">
        <v>1784</v>
      </c>
      <c r="E74" s="18"/>
      <c r="F74" s="29"/>
      <c r="G74" s="18"/>
      <c r="H74" s="30">
        <v>5</v>
      </c>
      <c r="I74" s="34">
        <v>1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>
      <c r="A75" s="18"/>
      <c r="B75" s="29"/>
      <c r="C75" s="30" t="s">
        <v>23</v>
      </c>
      <c r="D75" s="29" t="s">
        <v>1785</v>
      </c>
      <c r="E75" s="18"/>
      <c r="F75" s="29" t="s">
        <v>1663</v>
      </c>
      <c r="G75" s="18"/>
      <c r="H75" s="30">
        <v>5</v>
      </c>
      <c r="I75" s="35">
        <v>0.8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26">
      <c r="A76" s="18" t="s">
        <v>1762</v>
      </c>
      <c r="B76" s="29" t="s">
        <v>1764</v>
      </c>
      <c r="C76" s="30"/>
      <c r="D76" s="29"/>
      <c r="E76" s="18"/>
      <c r="F76" s="29"/>
      <c r="G76" s="29"/>
      <c r="H76" s="30"/>
      <c r="I76" s="34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39">
      <c r="A77" s="18" t="s">
        <v>1765</v>
      </c>
      <c r="B77" s="29" t="s">
        <v>1765</v>
      </c>
      <c r="C77" s="30" t="s">
        <v>23</v>
      </c>
      <c r="D77" s="29" t="s">
        <v>1766</v>
      </c>
      <c r="E77" s="18" t="s">
        <v>1765</v>
      </c>
      <c r="F77" s="29" t="s">
        <v>1765</v>
      </c>
      <c r="G77" s="29" t="s">
        <v>1765</v>
      </c>
      <c r="H77" s="30">
        <v>6</v>
      </c>
      <c r="I77" s="34">
        <v>1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42" customHeight="1">
      <c r="A78" s="18" t="s">
        <v>1765</v>
      </c>
      <c r="B78" s="29" t="s">
        <v>1765</v>
      </c>
      <c r="C78" s="30" t="s">
        <v>23</v>
      </c>
      <c r="D78" s="29" t="s">
        <v>1767</v>
      </c>
      <c r="E78" s="18" t="s">
        <v>1765</v>
      </c>
      <c r="F78" s="29" t="s">
        <v>1765</v>
      </c>
      <c r="G78" s="29" t="s">
        <v>1765</v>
      </c>
      <c r="H78" s="30">
        <v>2</v>
      </c>
      <c r="I78" s="34">
        <v>0.6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53" customHeight="1">
      <c r="A79" s="18" t="s">
        <v>1765</v>
      </c>
      <c r="B79" s="29" t="s">
        <v>1765</v>
      </c>
      <c r="C79" s="30" t="s">
        <v>23</v>
      </c>
      <c r="D79" s="29" t="s">
        <v>1768</v>
      </c>
      <c r="E79" s="18" t="s">
        <v>1765</v>
      </c>
      <c r="F79" s="29" t="s">
        <v>1769</v>
      </c>
      <c r="G79" s="29" t="s">
        <v>1765</v>
      </c>
      <c r="H79" s="30">
        <v>3</v>
      </c>
      <c r="I79" s="34">
        <v>0.8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>
      <c r="A80" s="18" t="s">
        <v>1763</v>
      </c>
      <c r="B80" s="29" t="s">
        <v>1795</v>
      </c>
      <c r="C80" s="30"/>
      <c r="D80" s="29"/>
      <c r="E80" s="18"/>
      <c r="F80" s="29"/>
      <c r="G80" s="29"/>
      <c r="H80" s="30"/>
      <c r="I80" s="34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>
      <c r="A81" s="18"/>
      <c r="B81" s="29"/>
      <c r="C81" s="30" t="s">
        <v>23</v>
      </c>
      <c r="D81" s="29" t="s">
        <v>1798</v>
      </c>
      <c r="E81" s="18"/>
      <c r="F81" s="29" t="s">
        <v>1804</v>
      </c>
      <c r="G81" s="29"/>
      <c r="H81" s="30">
        <v>3</v>
      </c>
      <c r="I81" s="34">
        <v>0.3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>
      <c r="A82" s="18"/>
      <c r="B82" s="29"/>
      <c r="C82" s="30" t="s">
        <v>23</v>
      </c>
      <c r="D82" s="29" t="s">
        <v>1799</v>
      </c>
      <c r="E82" s="18"/>
      <c r="F82" s="29" t="s">
        <v>1804</v>
      </c>
      <c r="G82" s="29"/>
      <c r="H82" s="30">
        <v>3</v>
      </c>
      <c r="I82" s="34">
        <v>0.3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>
      <c r="A83" s="18"/>
      <c r="B83" s="29"/>
      <c r="C83" s="30" t="s">
        <v>23</v>
      </c>
      <c r="D83" s="29" t="s">
        <v>1796</v>
      </c>
      <c r="E83" s="18"/>
      <c r="F83" s="29" t="s">
        <v>1804</v>
      </c>
      <c r="G83" s="29"/>
      <c r="H83" s="30">
        <v>3</v>
      </c>
      <c r="I83" s="34">
        <v>1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>
      <c r="A84" s="18"/>
      <c r="B84" s="29"/>
      <c r="C84" s="30" t="s">
        <v>23</v>
      </c>
      <c r="D84" s="29" t="s">
        <v>1797</v>
      </c>
      <c r="E84" s="18"/>
      <c r="F84" s="29" t="s">
        <v>1804</v>
      </c>
      <c r="G84" s="29"/>
      <c r="H84" s="30">
        <v>3</v>
      </c>
      <c r="I84" s="34">
        <v>0.3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>
      <c r="A85" s="18"/>
      <c r="B85" s="29"/>
      <c r="C85" s="30" t="s">
        <v>23</v>
      </c>
      <c r="D85" s="29" t="s">
        <v>1800</v>
      </c>
      <c r="E85" s="18"/>
      <c r="F85" s="29" t="s">
        <v>1804</v>
      </c>
      <c r="G85" s="29"/>
      <c r="H85" s="30">
        <v>3</v>
      </c>
      <c r="I85" s="34">
        <v>0.3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>
      <c r="A86" s="18"/>
      <c r="B86" s="29"/>
      <c r="C86" s="30" t="s">
        <v>23</v>
      </c>
      <c r="D86" s="29" t="s">
        <v>1801</v>
      </c>
      <c r="E86" s="18"/>
      <c r="F86" s="29" t="s">
        <v>1804</v>
      </c>
      <c r="G86" s="29"/>
      <c r="H86" s="30">
        <v>3</v>
      </c>
      <c r="I86" s="34">
        <v>1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>
      <c r="A87" s="18"/>
      <c r="B87" s="29"/>
      <c r="C87" s="30" t="s">
        <v>23</v>
      </c>
      <c r="D87" s="29" t="s">
        <v>1802</v>
      </c>
      <c r="E87" s="18"/>
      <c r="F87" s="29" t="s">
        <v>1804</v>
      </c>
      <c r="G87" s="29"/>
      <c r="H87" s="30">
        <v>3</v>
      </c>
      <c r="I87" s="34">
        <v>1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>
      <c r="A88" s="18"/>
      <c r="B88" s="29"/>
      <c r="C88" s="30" t="s">
        <v>23</v>
      </c>
      <c r="D88" s="29" t="s">
        <v>1803</v>
      </c>
      <c r="E88" s="18"/>
      <c r="F88" s="29" t="s">
        <v>1804</v>
      </c>
      <c r="G88" s="29"/>
      <c r="H88" s="30">
        <v>3</v>
      </c>
      <c r="I88" s="34">
        <v>1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>
      <c r="A89" s="22"/>
      <c r="B89" s="22"/>
      <c r="C89" s="30"/>
      <c r="D89" s="29"/>
      <c r="E89" s="18"/>
      <c r="F89" s="29"/>
      <c r="G89" s="29"/>
      <c r="H89" s="28"/>
      <c r="I89" s="3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52">
      <c r="A90" s="31" t="s">
        <v>1482</v>
      </c>
      <c r="B90" s="31" t="s">
        <v>1483</v>
      </c>
      <c r="C90" s="24" t="s">
        <v>1484</v>
      </c>
      <c r="D90" s="31" t="s">
        <v>1485</v>
      </c>
      <c r="E90" s="31" t="s">
        <v>1486</v>
      </c>
      <c r="F90" s="31" t="s">
        <v>1487</v>
      </c>
      <c r="G90" s="31" t="s">
        <v>1488</v>
      </c>
      <c r="H90" s="31" t="s">
        <v>1461</v>
      </c>
      <c r="I90" s="32" t="s">
        <v>1489</v>
      </c>
      <c r="J90" s="42" t="s">
        <v>1495</v>
      </c>
      <c r="K90" s="43" t="s">
        <v>1491</v>
      </c>
      <c r="L90" s="33">
        <f>IFERROR(SUM($I$90:$I$129), 0)</f>
        <v>6.9999999999999991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39">
      <c r="A91" s="55" t="s">
        <v>1496</v>
      </c>
      <c r="B91" s="29" t="s">
        <v>1755</v>
      </c>
      <c r="C91" s="30"/>
      <c r="D91" s="29"/>
      <c r="E91" s="18"/>
      <c r="F91" s="29"/>
      <c r="G91" s="29"/>
      <c r="H91" s="30"/>
      <c r="I91" s="3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26">
      <c r="A92" s="18"/>
      <c r="B92" s="29"/>
      <c r="C92" s="30" t="s">
        <v>23</v>
      </c>
      <c r="D92" s="29" t="s">
        <v>1702</v>
      </c>
      <c r="E92" s="18"/>
      <c r="F92" s="29"/>
      <c r="G92" s="29"/>
      <c r="H92" s="30">
        <v>5</v>
      </c>
      <c r="I92" s="34">
        <v>0.5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30" customHeight="1">
      <c r="A93" s="18"/>
      <c r="B93" s="29"/>
      <c r="C93" s="30" t="s">
        <v>23</v>
      </c>
      <c r="D93" s="29" t="s">
        <v>1703</v>
      </c>
      <c r="E93" s="18"/>
      <c r="F93" s="29"/>
      <c r="G93" s="29"/>
      <c r="H93" s="30">
        <v>5</v>
      </c>
      <c r="I93" s="34">
        <v>0.2</v>
      </c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26">
      <c r="A94" s="18"/>
      <c r="B94" s="29"/>
      <c r="C94" s="30" t="s">
        <v>23</v>
      </c>
      <c r="D94" s="29" t="s">
        <v>1704</v>
      </c>
      <c r="E94" s="18"/>
      <c r="F94" s="29"/>
      <c r="G94" s="29"/>
      <c r="H94" s="30">
        <v>5</v>
      </c>
      <c r="I94" s="34">
        <v>0.5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39">
      <c r="A95" s="18"/>
      <c r="B95" s="29"/>
      <c r="C95" s="30" t="s">
        <v>23</v>
      </c>
      <c r="D95" s="29" t="s">
        <v>1705</v>
      </c>
      <c r="E95" s="18"/>
      <c r="F95" s="29"/>
      <c r="G95" s="29"/>
      <c r="H95" s="30">
        <v>5</v>
      </c>
      <c r="I95" s="34">
        <v>0.3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39">
      <c r="A96" s="55"/>
      <c r="B96" s="29"/>
      <c r="C96" s="30" t="s">
        <v>23</v>
      </c>
      <c r="D96" s="29" t="s">
        <v>1706</v>
      </c>
      <c r="E96" s="18"/>
      <c r="F96" s="29"/>
      <c r="G96" s="29"/>
      <c r="H96" s="30">
        <v>5</v>
      </c>
      <c r="I96" s="34">
        <v>0.4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26">
      <c r="A97" s="18"/>
      <c r="B97" s="29"/>
      <c r="C97" s="30" t="s">
        <v>23</v>
      </c>
      <c r="D97" s="29" t="s">
        <v>1707</v>
      </c>
      <c r="E97" s="18"/>
      <c r="F97" s="29"/>
      <c r="G97" s="29"/>
      <c r="H97" s="30">
        <v>5</v>
      </c>
      <c r="I97" s="34">
        <v>0.5</v>
      </c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52">
      <c r="A98" s="18"/>
      <c r="B98" s="29"/>
      <c r="C98" s="30" t="s">
        <v>23</v>
      </c>
      <c r="D98" s="29" t="s">
        <v>1708</v>
      </c>
      <c r="E98" s="18"/>
      <c r="F98" s="29"/>
      <c r="G98" s="29"/>
      <c r="H98" s="30">
        <v>5</v>
      </c>
      <c r="I98" s="34">
        <v>0.5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>
      <c r="A99" s="18"/>
      <c r="B99" s="29"/>
      <c r="C99" s="30" t="s">
        <v>23</v>
      </c>
      <c r="D99" s="29" t="s">
        <v>1709</v>
      </c>
      <c r="E99" s="18"/>
      <c r="F99" s="29"/>
      <c r="G99" s="29"/>
      <c r="H99" s="30">
        <v>5</v>
      </c>
      <c r="I99" s="34">
        <v>0.2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26">
      <c r="A100" s="18" t="s">
        <v>1701</v>
      </c>
      <c r="B100" s="29" t="s">
        <v>1756</v>
      </c>
      <c r="C100" s="30"/>
      <c r="D100" s="29"/>
      <c r="E100" s="18"/>
      <c r="F100" s="29"/>
      <c r="G100" s="29"/>
      <c r="H100" s="30"/>
      <c r="I100" s="3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39">
      <c r="A101" s="55"/>
      <c r="B101" s="29"/>
      <c r="C101" s="30" t="s">
        <v>23</v>
      </c>
      <c r="D101" s="29" t="s">
        <v>1711</v>
      </c>
      <c r="E101" s="18"/>
      <c r="F101" s="29" t="s">
        <v>1712</v>
      </c>
      <c r="G101" s="29"/>
      <c r="H101" s="30">
        <v>5</v>
      </c>
      <c r="I101" s="34">
        <v>0.5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>
      <c r="A102" s="18"/>
      <c r="B102" s="29"/>
      <c r="C102" s="30" t="s">
        <v>23</v>
      </c>
      <c r="D102" s="29" t="s">
        <v>1713</v>
      </c>
      <c r="E102" s="18"/>
      <c r="F102" s="29" t="s">
        <v>1714</v>
      </c>
      <c r="G102" s="29"/>
      <c r="H102" s="30">
        <v>5</v>
      </c>
      <c r="I102" s="34">
        <v>0.5</v>
      </c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>
      <c r="A103" s="18"/>
      <c r="B103" s="29"/>
      <c r="C103" s="30" t="s">
        <v>23</v>
      </c>
      <c r="D103" s="29" t="s">
        <v>1715</v>
      </c>
      <c r="E103" s="18"/>
      <c r="F103" s="29" t="s">
        <v>1714</v>
      </c>
      <c r="G103" s="29"/>
      <c r="H103" s="30">
        <v>5</v>
      </c>
      <c r="I103" s="34">
        <v>0.1</v>
      </c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>
      <c r="A104" s="18"/>
      <c r="B104" s="29"/>
      <c r="C104" s="30" t="s">
        <v>47</v>
      </c>
      <c r="D104" s="29" t="s">
        <v>1716</v>
      </c>
      <c r="E104" s="18"/>
      <c r="F104" s="29"/>
      <c r="G104" s="29"/>
      <c r="H104" s="30">
        <v>5</v>
      </c>
      <c r="I104" s="34">
        <v>0.3</v>
      </c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>
      <c r="A105" s="18"/>
      <c r="B105" s="29"/>
      <c r="C105" s="30"/>
      <c r="D105" s="29"/>
      <c r="E105" s="18">
        <v>0</v>
      </c>
      <c r="F105" s="29" t="s">
        <v>1717</v>
      </c>
      <c r="G105" s="29"/>
      <c r="H105" s="30"/>
      <c r="I105" s="34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26">
      <c r="A106" s="55"/>
      <c r="B106" s="29"/>
      <c r="C106" s="30"/>
      <c r="D106" s="29"/>
      <c r="E106" s="18">
        <v>1</v>
      </c>
      <c r="F106" s="29" t="s">
        <v>1718</v>
      </c>
      <c r="G106" s="29"/>
      <c r="H106" s="30"/>
      <c r="I106" s="3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26">
      <c r="A107" s="18"/>
      <c r="B107" s="29"/>
      <c r="C107" s="30"/>
      <c r="D107" s="29"/>
      <c r="E107" s="18">
        <v>2</v>
      </c>
      <c r="F107" s="29" t="s">
        <v>1719</v>
      </c>
      <c r="G107" s="29"/>
      <c r="H107" s="30"/>
      <c r="I107" s="3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>
      <c r="A108" s="18"/>
      <c r="B108" s="29"/>
      <c r="C108" s="30"/>
      <c r="D108" s="29"/>
      <c r="E108" s="18">
        <v>3</v>
      </c>
      <c r="F108" s="29" t="s">
        <v>1720</v>
      </c>
      <c r="G108" s="29"/>
      <c r="H108" s="30"/>
      <c r="I108" s="3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t="26">
      <c r="A109" s="18" t="s">
        <v>1710</v>
      </c>
      <c r="B109" s="29" t="s">
        <v>1757</v>
      </c>
      <c r="C109" s="30"/>
      <c r="D109" s="29"/>
      <c r="E109" s="18"/>
      <c r="F109" s="29"/>
      <c r="G109" s="29"/>
      <c r="H109" s="30"/>
      <c r="I109" s="3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t="26">
      <c r="A110" s="18"/>
      <c r="B110" s="29"/>
      <c r="C110" s="30" t="s">
        <v>23</v>
      </c>
      <c r="D110" s="29" t="s">
        <v>1722</v>
      </c>
      <c r="E110" s="18"/>
      <c r="F110" s="29" t="s">
        <v>1723</v>
      </c>
      <c r="G110" s="29"/>
      <c r="H110" s="30">
        <v>1</v>
      </c>
      <c r="I110" s="34">
        <v>0.5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>
      <c r="A111" s="55"/>
      <c r="B111" s="29"/>
      <c r="C111" s="30" t="s">
        <v>23</v>
      </c>
      <c r="D111" s="29" t="s">
        <v>1724</v>
      </c>
      <c r="E111" s="18"/>
      <c r="F111" s="29"/>
      <c r="G111" s="29"/>
      <c r="H111" s="30">
        <v>3</v>
      </c>
      <c r="I111" s="34">
        <v>0.5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t="26">
      <c r="A112" s="18" t="s">
        <v>1721</v>
      </c>
      <c r="B112" s="29" t="s">
        <v>1805</v>
      </c>
      <c r="C112" s="30"/>
      <c r="D112" s="29"/>
      <c r="E112" s="18"/>
      <c r="F112" s="29"/>
      <c r="G112" s="29"/>
      <c r="H112" s="30"/>
      <c r="I112" s="3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t="26">
      <c r="A113" s="18"/>
      <c r="B113" s="29"/>
      <c r="C113" s="30" t="s">
        <v>23</v>
      </c>
      <c r="D113" s="29" t="s">
        <v>1726</v>
      </c>
      <c r="E113" s="18"/>
      <c r="F113" s="29"/>
      <c r="G113" s="29"/>
      <c r="H113" s="30">
        <v>3</v>
      </c>
      <c r="I113" s="34">
        <v>0.2</v>
      </c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t="26">
      <c r="A114" s="18"/>
      <c r="B114" s="29"/>
      <c r="C114" s="30" t="s">
        <v>23</v>
      </c>
      <c r="D114" s="29" t="s">
        <v>1727</v>
      </c>
      <c r="E114" s="18"/>
      <c r="F114" s="29"/>
      <c r="G114" s="29"/>
      <c r="H114" s="30">
        <v>3</v>
      </c>
      <c r="I114" s="34">
        <v>0.2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t="26">
      <c r="A115" s="18"/>
      <c r="B115" s="29"/>
      <c r="C115" s="30" t="s">
        <v>47</v>
      </c>
      <c r="D115" s="29" t="s">
        <v>1728</v>
      </c>
      <c r="E115" s="18"/>
      <c r="F115" s="29"/>
      <c r="G115" s="29"/>
      <c r="H115" s="30">
        <v>3</v>
      </c>
      <c r="I115" s="34">
        <v>0.5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>
      <c r="A116" s="55"/>
      <c r="B116" s="29"/>
      <c r="C116" s="30"/>
      <c r="D116" s="29"/>
      <c r="E116" s="18">
        <v>0</v>
      </c>
      <c r="F116" s="29" t="s">
        <v>1729</v>
      </c>
      <c r="G116" s="29"/>
      <c r="H116" s="30"/>
      <c r="I116" s="34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t="39">
      <c r="A117" s="18"/>
      <c r="B117" s="29"/>
      <c r="C117" s="30"/>
      <c r="D117" s="29"/>
      <c r="E117" s="18">
        <v>1</v>
      </c>
      <c r="F117" s="29" t="s">
        <v>1730</v>
      </c>
      <c r="G117" s="29"/>
      <c r="H117" s="30"/>
      <c r="I117" s="3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t="52">
      <c r="A118" s="18"/>
      <c r="B118" s="29"/>
      <c r="C118" s="30"/>
      <c r="D118" s="29"/>
      <c r="E118" s="18">
        <v>2</v>
      </c>
      <c r="F118" s="29" t="s">
        <v>1731</v>
      </c>
      <c r="G118" s="29"/>
      <c r="H118" s="30"/>
      <c r="I118" s="3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t="91">
      <c r="A119" s="18"/>
      <c r="B119" s="29"/>
      <c r="C119" s="30"/>
      <c r="D119" s="29"/>
      <c r="E119" s="18">
        <v>3</v>
      </c>
      <c r="F119" s="29" t="s">
        <v>1732</v>
      </c>
      <c r="G119" s="29"/>
      <c r="H119" s="30"/>
      <c r="I119" s="34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t="26">
      <c r="A120" s="18" t="s">
        <v>1725</v>
      </c>
      <c r="B120" s="29" t="s">
        <v>1758</v>
      </c>
      <c r="C120" s="30"/>
      <c r="D120" s="29"/>
      <c r="E120" s="18"/>
      <c r="F120" s="29"/>
      <c r="G120" s="29"/>
      <c r="H120" s="30"/>
      <c r="I120" s="34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>
      <c r="A121" s="55"/>
      <c r="B121" s="29"/>
      <c r="C121" s="30" t="s">
        <v>23</v>
      </c>
      <c r="D121" s="29" t="s">
        <v>1733</v>
      </c>
      <c r="E121" s="18"/>
      <c r="F121" s="29"/>
      <c r="G121" s="29"/>
      <c r="H121" s="30">
        <v>3</v>
      </c>
      <c r="I121" s="34">
        <v>0.1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t="26">
      <c r="A122" s="18"/>
      <c r="B122" s="29"/>
      <c r="C122" s="30" t="s">
        <v>23</v>
      </c>
      <c r="D122" s="29" t="s">
        <v>1734</v>
      </c>
      <c r="E122" s="18"/>
      <c r="F122" s="29" t="s">
        <v>1735</v>
      </c>
      <c r="G122" s="29"/>
      <c r="H122" s="30">
        <v>3</v>
      </c>
      <c r="I122" s="34">
        <v>0.2</v>
      </c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t="37" customHeight="1">
      <c r="A123" s="18"/>
      <c r="B123" s="29"/>
      <c r="C123" s="30" t="s">
        <v>47</v>
      </c>
      <c r="D123" s="29" t="s">
        <v>1736</v>
      </c>
      <c r="E123" s="18"/>
      <c r="F123" s="29"/>
      <c r="G123" s="29"/>
      <c r="H123" s="30">
        <v>3</v>
      </c>
      <c r="I123" s="34">
        <v>0.3</v>
      </c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>
      <c r="A124" s="18"/>
      <c r="B124" s="29"/>
      <c r="C124" s="30"/>
      <c r="D124" s="29"/>
      <c r="E124" s="18">
        <v>0</v>
      </c>
      <c r="F124" s="29" t="s">
        <v>1737</v>
      </c>
      <c r="G124" s="29"/>
      <c r="H124" s="30"/>
      <c r="I124" s="3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>
      <c r="A125" s="18"/>
      <c r="B125" s="29"/>
      <c r="C125" s="30"/>
      <c r="D125" s="29"/>
      <c r="E125" s="18">
        <v>1</v>
      </c>
      <c r="F125" s="29" t="s">
        <v>1738</v>
      </c>
      <c r="G125" s="29"/>
      <c r="H125" s="30"/>
      <c r="I125" s="3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>
      <c r="A126" s="55"/>
      <c r="B126" s="29"/>
      <c r="C126" s="30"/>
      <c r="D126" s="29"/>
      <c r="E126" s="18">
        <v>2</v>
      </c>
      <c r="F126" s="29" t="s">
        <v>1739</v>
      </c>
      <c r="G126" s="29"/>
      <c r="H126" s="30"/>
      <c r="I126" s="3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t="26">
      <c r="A127" s="18"/>
      <c r="B127" s="29"/>
      <c r="C127" s="30"/>
      <c r="D127" s="29"/>
      <c r="E127" s="18">
        <v>3</v>
      </c>
      <c r="F127" s="29" t="s">
        <v>1740</v>
      </c>
      <c r="G127" s="29"/>
      <c r="H127" s="30"/>
      <c r="I127" s="3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>
      <c r="A128" s="22"/>
      <c r="B128" s="22"/>
      <c r="C128" s="30"/>
      <c r="D128" s="29"/>
      <c r="E128" s="18"/>
      <c r="F128" s="29"/>
      <c r="G128" s="29"/>
      <c r="H128" s="28"/>
      <c r="I128" s="3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t="52">
      <c r="A129" s="31" t="s">
        <v>1482</v>
      </c>
      <c r="B129" s="31" t="s">
        <v>1483</v>
      </c>
      <c r="C129" s="24" t="s">
        <v>1484</v>
      </c>
      <c r="D129" s="31" t="s">
        <v>1485</v>
      </c>
      <c r="E129" s="31" t="s">
        <v>1486</v>
      </c>
      <c r="F129" s="31" t="s">
        <v>1487</v>
      </c>
      <c r="G129" s="31" t="s">
        <v>1488</v>
      </c>
      <c r="H129" s="31" t="s">
        <v>1461</v>
      </c>
      <c r="I129" s="32" t="s">
        <v>1489</v>
      </c>
      <c r="J129" s="42" t="s">
        <v>1497</v>
      </c>
      <c r="K129" s="43" t="s">
        <v>1491</v>
      </c>
      <c r="L129" s="33">
        <f>IFERROR(SUM($I$129:$I$142), 0)</f>
        <v>5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>
      <c r="A130" s="18" t="s">
        <v>863</v>
      </c>
      <c r="B130" s="29" t="s">
        <v>1741</v>
      </c>
      <c r="C130" s="30"/>
      <c r="D130" s="29"/>
      <c r="E130" s="18"/>
      <c r="F130" s="29"/>
      <c r="G130" s="29"/>
      <c r="H130" s="30"/>
      <c r="I130" s="3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t="26">
      <c r="A131" s="18"/>
      <c r="B131" s="29"/>
      <c r="C131" s="30" t="s">
        <v>23</v>
      </c>
      <c r="D131" s="29" t="s">
        <v>1742</v>
      </c>
      <c r="E131" s="18"/>
      <c r="F131" s="29"/>
      <c r="G131" s="29"/>
      <c r="H131" s="30">
        <v>2</v>
      </c>
      <c r="I131" s="34">
        <v>0.5</v>
      </c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>
      <c r="A132" s="55"/>
      <c r="B132" s="29"/>
      <c r="C132" s="30" t="s">
        <v>23</v>
      </c>
      <c r="D132" s="29" t="s">
        <v>1743</v>
      </c>
      <c r="E132" s="18"/>
      <c r="F132" s="29" t="s">
        <v>1744</v>
      </c>
      <c r="G132" s="29"/>
      <c r="H132" s="30">
        <v>2</v>
      </c>
      <c r="I132" s="34">
        <v>0.5</v>
      </c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>
      <c r="A133" s="18"/>
      <c r="B133" s="29"/>
      <c r="C133" s="30" t="s">
        <v>47</v>
      </c>
      <c r="D133" s="29" t="s">
        <v>1745</v>
      </c>
      <c r="E133" s="18"/>
      <c r="F133" s="29"/>
      <c r="G133" s="29"/>
      <c r="H133" s="30">
        <v>2</v>
      </c>
      <c r="I133" s="34">
        <v>2</v>
      </c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t="52">
      <c r="A134" s="18"/>
      <c r="B134" s="29"/>
      <c r="C134" s="30"/>
      <c r="D134" s="29"/>
      <c r="E134" s="18">
        <v>0</v>
      </c>
      <c r="F134" s="29" t="s">
        <v>1746</v>
      </c>
      <c r="G134" s="29"/>
      <c r="H134" s="30"/>
      <c r="I134" s="3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t="39">
      <c r="A135" s="18"/>
      <c r="B135" s="29"/>
      <c r="C135" s="30"/>
      <c r="D135" s="29"/>
      <c r="E135" s="18">
        <v>1</v>
      </c>
      <c r="F135" s="29" t="s">
        <v>1747</v>
      </c>
      <c r="G135" s="29"/>
      <c r="H135" s="30"/>
      <c r="I135" s="3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t="39">
      <c r="A136" s="18"/>
      <c r="B136" s="29"/>
      <c r="C136" s="30"/>
      <c r="D136" s="29"/>
      <c r="E136" s="18">
        <v>2</v>
      </c>
      <c r="F136" s="29" t="s">
        <v>1748</v>
      </c>
      <c r="G136" s="29"/>
      <c r="H136" s="30"/>
      <c r="I136" s="3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>
      <c r="A137" s="18"/>
      <c r="B137" s="29"/>
      <c r="C137" s="30"/>
      <c r="D137" s="29"/>
      <c r="E137" s="18">
        <v>3</v>
      </c>
      <c r="F137" s="29" t="s">
        <v>1749</v>
      </c>
      <c r="G137" s="29"/>
      <c r="H137" s="30"/>
      <c r="I137" s="3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>
      <c r="A138" s="18"/>
      <c r="B138" s="29"/>
      <c r="C138" s="30" t="s">
        <v>47</v>
      </c>
      <c r="D138" s="29" t="s">
        <v>1750</v>
      </c>
      <c r="E138" s="18"/>
      <c r="F138" s="29"/>
      <c r="G138" s="29"/>
      <c r="H138" s="30">
        <v>4</v>
      </c>
      <c r="I138" s="34">
        <v>2</v>
      </c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>
      <c r="A139" s="18"/>
      <c r="B139" s="29"/>
      <c r="C139" s="30"/>
      <c r="D139" s="29"/>
      <c r="E139" s="18">
        <v>0</v>
      </c>
      <c r="F139" s="29" t="s">
        <v>1751</v>
      </c>
      <c r="G139" s="29"/>
      <c r="H139" s="30"/>
      <c r="I139" s="3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t="26">
      <c r="A140" s="55"/>
      <c r="B140" s="29"/>
      <c r="C140" s="30"/>
      <c r="D140" s="29"/>
      <c r="E140" s="18">
        <v>1</v>
      </c>
      <c r="F140" s="29" t="s">
        <v>1752</v>
      </c>
      <c r="G140" s="29"/>
      <c r="H140" s="30"/>
      <c r="I140" s="3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t="26">
      <c r="A141" s="18"/>
      <c r="B141" s="29"/>
      <c r="C141" s="30"/>
      <c r="D141" s="29"/>
      <c r="E141" s="18">
        <v>2</v>
      </c>
      <c r="F141" s="29" t="s">
        <v>1753</v>
      </c>
      <c r="G141" s="29"/>
      <c r="H141" s="30"/>
      <c r="I141" s="3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t="39">
      <c r="A142" s="18"/>
      <c r="B142" s="29"/>
      <c r="C142" s="30"/>
      <c r="D142" s="29"/>
      <c r="E142" s="18">
        <v>3</v>
      </c>
      <c r="F142" s="29" t="s">
        <v>1754</v>
      </c>
      <c r="G142" s="29"/>
      <c r="H142" s="30"/>
      <c r="I142" s="3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t="26">
      <c r="A143" s="22"/>
      <c r="B143" s="22"/>
      <c r="C143" s="30"/>
      <c r="D143" s="29"/>
      <c r="E143" s="18"/>
      <c r="F143" s="29"/>
      <c r="G143" s="29"/>
      <c r="H143" s="30"/>
      <c r="I143" s="36"/>
      <c r="J143" s="20" t="s">
        <v>1498</v>
      </c>
      <c r="K143" s="44" t="s">
        <v>1491</v>
      </c>
      <c r="L143" s="37">
        <f>IFERROR(SUM(I:I), 0)</f>
        <v>49.999999999999986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>
      <c r="A144" s="22"/>
      <c r="B144" s="22"/>
      <c r="C144" s="30"/>
      <c r="D144" s="29"/>
      <c r="E144" s="18"/>
      <c r="F144" s="29"/>
      <c r="G144" s="29"/>
      <c r="H144" s="28"/>
      <c r="I144" s="36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>
      <c r="A145" s="11"/>
      <c r="B145" s="11"/>
      <c r="C145" s="11"/>
      <c r="D145" s="11"/>
      <c r="E145" s="16"/>
      <c r="F145" s="11"/>
      <c r="G145" s="11"/>
      <c r="H145" s="11"/>
      <c r="I145" s="17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>
      <c r="A146" s="11"/>
      <c r="B146" s="11"/>
      <c r="C146" s="11"/>
      <c r="D146" s="11"/>
      <c r="E146" s="16"/>
      <c r="F146" s="11"/>
      <c r="G146" s="11"/>
      <c r="H146" s="11"/>
      <c r="I146" s="17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>
      <c r="A147" s="11"/>
      <c r="B147" s="11"/>
      <c r="C147" s="11"/>
      <c r="D147" s="11"/>
      <c r="E147" s="16"/>
      <c r="F147" s="11"/>
      <c r="G147" s="11"/>
      <c r="H147" s="11"/>
      <c r="I147" s="17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>
      <c r="A148" s="11"/>
      <c r="B148" s="11"/>
      <c r="C148" s="11"/>
      <c r="D148" s="11"/>
      <c r="E148" s="16"/>
      <c r="F148" s="11"/>
      <c r="G148" s="11"/>
      <c r="H148" s="11"/>
      <c r="I148" s="17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>
      <c r="A149" s="11"/>
      <c r="B149" s="11"/>
      <c r="C149" s="11"/>
      <c r="D149" s="11"/>
      <c r="E149" s="16"/>
      <c r="F149" s="11"/>
      <c r="G149" s="11"/>
      <c r="H149" s="11"/>
      <c r="I149" s="17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>
      <c r="A150" s="11"/>
      <c r="B150" s="11"/>
      <c r="C150" s="11"/>
      <c r="D150" s="11"/>
      <c r="E150" s="16"/>
      <c r="F150" s="11"/>
      <c r="G150" s="11"/>
      <c r="H150" s="11"/>
      <c r="I150" s="17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>
      <c r="A151" s="11"/>
      <c r="B151" s="11"/>
      <c r="C151" s="11"/>
      <c r="D151" s="11"/>
      <c r="E151" s="16"/>
      <c r="F151" s="11"/>
      <c r="G151" s="11"/>
      <c r="H151" s="11"/>
      <c r="I151" s="17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>
      <c r="A152" s="11"/>
      <c r="B152" s="11"/>
      <c r="C152" s="11"/>
      <c r="D152" s="11"/>
      <c r="E152" s="16"/>
      <c r="F152" s="11"/>
      <c r="G152" s="11"/>
      <c r="H152" s="11"/>
      <c r="I152" s="17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>
      <c r="A153" s="11"/>
      <c r="B153" s="11"/>
      <c r="C153" s="11"/>
      <c r="D153" s="11"/>
      <c r="E153" s="16"/>
      <c r="F153" s="11"/>
      <c r="G153" s="11"/>
      <c r="H153" s="11"/>
      <c r="I153" s="17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>
      <c r="A154" s="11"/>
      <c r="B154" s="11"/>
      <c r="C154" s="11"/>
      <c r="D154" s="11"/>
      <c r="E154" s="16"/>
      <c r="F154" s="11"/>
      <c r="G154" s="11"/>
      <c r="H154" s="11"/>
      <c r="I154" s="17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>
      <c r="A155" s="14"/>
      <c r="B155" s="14"/>
      <c r="C155" s="14"/>
      <c r="D155" s="14"/>
      <c r="E155" s="14"/>
      <c r="F155" s="14"/>
      <c r="G155" s="14"/>
      <c r="H155" s="14"/>
      <c r="I155" s="38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>
      <c r="A156" s="14"/>
      <c r="B156" s="14"/>
      <c r="C156" s="14"/>
      <c r="D156" s="14"/>
      <c r="E156" s="14"/>
      <c r="F156" s="14"/>
      <c r="G156" s="14"/>
      <c r="H156" s="14"/>
      <c r="I156" s="38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>
      <c r="A157" s="14"/>
      <c r="B157" s="14"/>
      <c r="C157" s="14"/>
      <c r="D157" s="14"/>
      <c r="E157" s="14"/>
      <c r="F157" s="14"/>
      <c r="G157" s="14"/>
      <c r="H157" s="14"/>
      <c r="I157" s="38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>
      <c r="A158" s="14"/>
      <c r="B158" s="14"/>
      <c r="C158" s="14"/>
      <c r="D158" s="14"/>
      <c r="E158" s="14"/>
      <c r="F158" s="14"/>
      <c r="G158" s="14"/>
      <c r="H158" s="14"/>
      <c r="I158" s="38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>
      <c r="A159" s="14"/>
      <c r="B159" s="14"/>
      <c r="C159" s="14"/>
      <c r="D159" s="14"/>
      <c r="E159" s="14"/>
      <c r="F159" s="14"/>
      <c r="G159" s="14"/>
      <c r="H159" s="14"/>
      <c r="I159" s="38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>
      <c r="A160" s="14"/>
      <c r="B160" s="14"/>
      <c r="C160" s="14"/>
      <c r="D160" s="14"/>
      <c r="E160" s="14"/>
      <c r="F160" s="14"/>
      <c r="G160" s="14"/>
      <c r="H160" s="14"/>
      <c r="I160" s="38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</sheetData>
  <autoFilter ref="A19:I144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'Справочник валидация'!$AZ$1:$AZ$2</xm:f>
          </x14:formula1>
          <xm:sqref>C49 C128 C89 C143:C144</xm:sqref>
        </x14:dataValidation>
        <x14:dataValidation type="list" allowBlank="1" showErrorMessage="1">
          <x14:formula1>
            <xm:f>'Справочник валидация'!$BB$1:$BB$10</xm:f>
          </x14:formula1>
          <xm:sqref>H49 H128 H89 H143:H144</xm:sqref>
        </x14:dataValidation>
        <x14:dataValidation type="list" allowBlank="1" showErrorMessage="1">
          <x14:formula1>
            <xm:f>'Справочник валидация'!$A$2:$A$261</xm:f>
          </x14:formula1>
          <xm:sqref>D2</xm:sqref>
        </x14:dataValidation>
        <x14:dataValidation type="list" allowBlank="1" showErrorMessage="1">
          <x14:formula1>
            <xm:f>'Справочник валидация'!$H$1:$H$20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53125" defaultRowHeight="15.75" customHeight="1"/>
  <cols>
    <col min="1" max="1" width="28.81640625" customWidth="1"/>
    <col min="2" max="2" width="18.453125" customWidth="1"/>
  </cols>
  <sheetData>
    <row r="1" spans="1:109" ht="15.75" customHeight="1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1527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>
      <c r="A2" s="53" t="s">
        <v>31</v>
      </c>
      <c r="B2" s="51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1528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>
      <c r="A3" s="53" t="s">
        <v>54</v>
      </c>
      <c r="B3" s="51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1529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>
      <c r="A4" s="53" t="s">
        <v>74</v>
      </c>
      <c r="B4" s="51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1530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>
      <c r="A5" s="53" t="s">
        <v>1607</v>
      </c>
      <c r="B5" s="51" t="s">
        <v>1608</v>
      </c>
      <c r="C5" s="3"/>
      <c r="D5" s="3" t="s">
        <v>92</v>
      </c>
      <c r="E5" s="3" t="s">
        <v>93</v>
      </c>
      <c r="F5" s="3"/>
      <c r="G5" s="3" t="s">
        <v>92</v>
      </c>
      <c r="H5" t="s">
        <v>1531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>
      <c r="A6" s="53" t="s">
        <v>90</v>
      </c>
      <c r="B6" s="51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1532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>
      <c r="A7" s="53" t="s">
        <v>98</v>
      </c>
      <c r="B7" s="51" t="s">
        <v>99</v>
      </c>
      <c r="C7" s="3"/>
      <c r="D7" s="3" t="s">
        <v>108</v>
      </c>
      <c r="E7" s="3"/>
      <c r="F7" s="3"/>
      <c r="G7" s="3" t="s">
        <v>108</v>
      </c>
      <c r="H7" t="s">
        <v>1533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>
      <c r="A8" s="53" t="s">
        <v>1609</v>
      </c>
      <c r="B8" s="51" t="s">
        <v>1610</v>
      </c>
      <c r="C8" s="3"/>
      <c r="D8" s="3" t="s">
        <v>115</v>
      </c>
      <c r="E8" s="3"/>
      <c r="F8" s="3"/>
      <c r="G8" s="3" t="s">
        <v>115</v>
      </c>
      <c r="H8" t="s">
        <v>1534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>
      <c r="A9" s="53" t="s">
        <v>106</v>
      </c>
      <c r="B9" s="51" t="s">
        <v>107</v>
      </c>
      <c r="C9" s="3"/>
      <c r="D9" s="3" t="s">
        <v>121</v>
      </c>
      <c r="E9" s="3"/>
      <c r="F9" s="3"/>
      <c r="G9" s="3" t="s">
        <v>121</v>
      </c>
      <c r="H9" t="s">
        <v>1535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>
      <c r="A10" s="53" t="s">
        <v>113</v>
      </c>
      <c r="B10" s="51" t="s">
        <v>114</v>
      </c>
      <c r="C10" s="3"/>
      <c r="D10" s="3" t="s">
        <v>125</v>
      </c>
      <c r="E10" s="3"/>
      <c r="F10" s="3"/>
      <c r="G10" s="3" t="s">
        <v>125</v>
      </c>
      <c r="H10" t="s">
        <v>1536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1524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>
      <c r="A11" s="53" t="s">
        <v>119</v>
      </c>
      <c r="B11" s="51" t="s">
        <v>120</v>
      </c>
      <c r="C11" s="3"/>
      <c r="D11" s="3" t="s">
        <v>130</v>
      </c>
      <c r="E11" s="3"/>
      <c r="F11" s="3"/>
      <c r="G11" s="3" t="s">
        <v>130</v>
      </c>
      <c r="H11" t="s">
        <v>1537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>
      <c r="A12" s="53" t="s">
        <v>124</v>
      </c>
      <c r="B12" s="51">
        <v>8</v>
      </c>
      <c r="C12" s="3"/>
      <c r="D12" s="3"/>
      <c r="E12" s="3"/>
      <c r="F12" s="3"/>
      <c r="G12" s="3" t="s">
        <v>34</v>
      </c>
      <c r="H12" t="s">
        <v>1538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>
      <c r="A13" s="53" t="s">
        <v>128</v>
      </c>
      <c r="B13" s="51" t="s">
        <v>129</v>
      </c>
      <c r="C13" s="3"/>
      <c r="D13" s="3"/>
      <c r="E13" s="3"/>
      <c r="F13" s="3"/>
      <c r="G13" s="3" t="s">
        <v>57</v>
      </c>
      <c r="H13" t="s">
        <v>1539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>
      <c r="A14" s="53" t="s">
        <v>133</v>
      </c>
      <c r="B14" s="51" t="s">
        <v>134</v>
      </c>
      <c r="C14" s="3"/>
      <c r="D14" s="3"/>
      <c r="E14" s="3"/>
      <c r="F14" s="3"/>
      <c r="G14" s="3" t="s">
        <v>77</v>
      </c>
      <c r="H14" t="s">
        <v>1540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>
      <c r="A15" s="53" t="s">
        <v>137</v>
      </c>
      <c r="B15" s="51" t="s">
        <v>138</v>
      </c>
      <c r="C15" s="3"/>
      <c r="D15" s="3"/>
      <c r="E15" s="3"/>
      <c r="F15" s="3"/>
      <c r="G15" s="3" t="s">
        <v>93</v>
      </c>
      <c r="H15" t="s">
        <v>1541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>
      <c r="A16" s="53" t="s">
        <v>141</v>
      </c>
      <c r="B16" s="51">
        <v>46</v>
      </c>
      <c r="C16" s="3"/>
      <c r="D16" s="3"/>
      <c r="E16" s="3"/>
      <c r="F16" s="3"/>
      <c r="G16" s="3" t="s">
        <v>101</v>
      </c>
      <c r="H16" t="s">
        <v>1542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>
      <c r="A17" s="53" t="s">
        <v>1499</v>
      </c>
      <c r="B17" s="51" t="s">
        <v>1500</v>
      </c>
      <c r="C17" s="3"/>
      <c r="D17" s="3"/>
      <c r="E17" s="3"/>
      <c r="F17" s="3"/>
      <c r="G17" s="3"/>
      <c r="H17" t="s">
        <v>1543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>
      <c r="A18" s="53" t="s">
        <v>147</v>
      </c>
      <c r="B18" s="51" t="s">
        <v>148</v>
      </c>
      <c r="C18" s="3"/>
      <c r="D18" s="3"/>
      <c r="E18" s="3"/>
      <c r="F18" s="3"/>
      <c r="G18" s="3"/>
      <c r="H18" t="s">
        <v>1544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>
      <c r="A19" s="53" t="s">
        <v>151</v>
      </c>
      <c r="B19" s="51" t="s">
        <v>152</v>
      </c>
      <c r="C19" s="3"/>
      <c r="D19" s="3"/>
      <c r="E19" s="3"/>
      <c r="F19" s="3"/>
      <c r="G19" s="3"/>
      <c r="H19" t="s">
        <v>1545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>
      <c r="A20" s="53" t="s">
        <v>1611</v>
      </c>
      <c r="B20" s="51">
        <v>17</v>
      </c>
      <c r="C20" s="3"/>
      <c r="D20" s="3"/>
      <c r="E20" s="3"/>
      <c r="F20" s="3"/>
      <c r="G20" s="3"/>
      <c r="H20" t="s">
        <v>1546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>
      <c r="A21" s="53" t="s">
        <v>157</v>
      </c>
      <c r="B21" s="51" t="s">
        <v>158</v>
      </c>
      <c r="C21" s="3"/>
      <c r="D21" s="3"/>
      <c r="E21" s="3"/>
      <c r="F21" s="3"/>
      <c r="G21" s="3"/>
      <c r="H21" t="s">
        <v>1547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6">
      <c r="A22" s="53" t="s">
        <v>161</v>
      </c>
      <c r="B22" s="51" t="s">
        <v>162</v>
      </c>
      <c r="C22" s="3"/>
      <c r="D22" s="3"/>
      <c r="E22" s="3"/>
      <c r="F22" s="3"/>
      <c r="G22" s="3"/>
      <c r="H22" t="s">
        <v>1548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63.5">
      <c r="A23" s="53" t="s">
        <v>165</v>
      </c>
      <c r="B23" s="51" t="s">
        <v>166</v>
      </c>
      <c r="C23" s="3"/>
      <c r="D23" s="3"/>
      <c r="E23" s="3"/>
      <c r="F23" s="3"/>
      <c r="G23" s="3"/>
      <c r="H23" t="s">
        <v>1549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">
      <c r="A24" s="53" t="s">
        <v>169</v>
      </c>
      <c r="B24" s="51" t="s">
        <v>170</v>
      </c>
      <c r="C24" s="3"/>
      <c r="D24" s="3"/>
      <c r="E24" s="3"/>
      <c r="F24" s="3"/>
      <c r="G24" s="3"/>
      <c r="H24" t="s">
        <v>1550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26">
      <c r="A25" s="53" t="s">
        <v>173</v>
      </c>
      <c r="B25" s="51">
        <v>44</v>
      </c>
      <c r="C25" s="3"/>
      <c r="D25" s="3"/>
      <c r="E25" s="3"/>
      <c r="F25" s="3"/>
      <c r="G25" s="3"/>
      <c r="H25" t="s">
        <v>1551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6">
      <c r="A26" s="53" t="s">
        <v>176</v>
      </c>
      <c r="B26" s="51" t="s">
        <v>177</v>
      </c>
      <c r="C26" s="3"/>
      <c r="D26" s="3"/>
      <c r="E26" s="3"/>
      <c r="F26" s="3"/>
      <c r="G26" s="3"/>
      <c r="H26" t="s">
        <v>1552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6">
      <c r="A27" s="53" t="s">
        <v>180</v>
      </c>
      <c r="B27" s="51" t="s">
        <v>181</v>
      </c>
      <c r="C27" s="3"/>
      <c r="D27" s="3"/>
      <c r="E27" s="3"/>
      <c r="F27" s="3"/>
      <c r="G27" s="3"/>
      <c r="H27" t="s">
        <v>1553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3.5">
      <c r="A28" s="53" t="s">
        <v>184</v>
      </c>
      <c r="B28" s="51" t="s">
        <v>185</v>
      </c>
      <c r="C28" s="3"/>
      <c r="D28" s="3"/>
      <c r="E28" s="3"/>
      <c r="F28" s="3"/>
      <c r="G28" s="3"/>
      <c r="H28" t="s">
        <v>1554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1">
      <c r="A29" s="53" t="s">
        <v>188</v>
      </c>
      <c r="B29" s="51" t="s">
        <v>189</v>
      </c>
      <c r="C29" s="3"/>
      <c r="D29" s="3"/>
      <c r="E29" s="3"/>
      <c r="F29" s="3"/>
      <c r="G29" s="3"/>
      <c r="H29" t="s">
        <v>1555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">
      <c r="A30" s="53" t="s">
        <v>1612</v>
      </c>
      <c r="B30" s="51" t="s">
        <v>1613</v>
      </c>
      <c r="C30" s="3"/>
      <c r="D30" s="3"/>
      <c r="E30" s="3"/>
      <c r="F30" s="3"/>
      <c r="G30" s="3"/>
      <c r="H30" t="s">
        <v>1556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51">
      <c r="A31" s="53" t="s">
        <v>192</v>
      </c>
      <c r="B31" s="51" t="s">
        <v>193</v>
      </c>
      <c r="C31" s="3"/>
      <c r="D31" s="3"/>
      <c r="E31" s="3"/>
      <c r="F31" s="3"/>
      <c r="G31" s="3"/>
      <c r="H31" t="s">
        <v>1557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63.5">
      <c r="A32" s="53" t="s">
        <v>1614</v>
      </c>
      <c r="B32" s="51" t="s">
        <v>1615</v>
      </c>
      <c r="C32" s="3"/>
      <c r="D32" s="3"/>
      <c r="E32" s="3"/>
      <c r="F32" s="3"/>
      <c r="G32" s="3"/>
      <c r="H32" t="s">
        <v>1558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8.5">
      <c r="A33" s="53" t="s">
        <v>196</v>
      </c>
      <c r="B33" s="51" t="s">
        <v>197</v>
      </c>
      <c r="C33" s="3"/>
      <c r="D33" s="3"/>
      <c r="E33" s="3"/>
      <c r="F33" s="3"/>
      <c r="G33" s="3"/>
      <c r="H33" t="s">
        <v>1559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3.5">
      <c r="A34" s="53" t="s">
        <v>200</v>
      </c>
      <c r="B34" s="51" t="s">
        <v>201</v>
      </c>
      <c r="C34" s="3"/>
      <c r="D34" s="3"/>
      <c r="E34" s="3"/>
      <c r="F34" s="3"/>
      <c r="G34" s="3"/>
      <c r="H34" t="s">
        <v>1560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51">
      <c r="A35" s="53" t="s">
        <v>204</v>
      </c>
      <c r="B35" s="51" t="s">
        <v>205</v>
      </c>
      <c r="C35" s="3"/>
      <c r="D35" s="3"/>
      <c r="E35" s="3"/>
      <c r="F35" s="3"/>
      <c r="G35" s="3"/>
      <c r="H35" t="s">
        <v>1561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1">
      <c r="A36" s="53" t="s">
        <v>208</v>
      </c>
      <c r="B36" s="51" t="s">
        <v>209</v>
      </c>
      <c r="C36" s="3"/>
      <c r="D36" s="3"/>
      <c r="E36" s="3"/>
      <c r="F36" s="3"/>
      <c r="G36" s="3"/>
      <c r="H36" t="s">
        <v>1562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3.5">
      <c r="A37" s="53" t="s">
        <v>212</v>
      </c>
      <c r="B37" s="51">
        <v>40</v>
      </c>
      <c r="C37" s="3"/>
      <c r="D37" s="3"/>
      <c r="E37" s="3"/>
      <c r="F37" s="3"/>
      <c r="G37" s="3"/>
      <c r="H37" t="s">
        <v>1563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1">
      <c r="A38" s="53" t="s">
        <v>215</v>
      </c>
      <c r="B38" s="51" t="s">
        <v>216</v>
      </c>
      <c r="C38" s="3"/>
      <c r="D38" s="3"/>
      <c r="E38" s="3"/>
      <c r="F38" s="3"/>
      <c r="G38" s="3"/>
      <c r="H38" t="s">
        <v>1564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3.5">
      <c r="A39" s="53" t="s">
        <v>219</v>
      </c>
      <c r="B39" s="51">
        <v>57</v>
      </c>
      <c r="C39" s="3"/>
      <c r="D39" s="3"/>
      <c r="E39" s="3"/>
      <c r="F39" s="3"/>
      <c r="G39" s="3"/>
      <c r="H39" t="s">
        <v>1565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3.5">
      <c r="A40" s="53" t="s">
        <v>222</v>
      </c>
      <c r="B40" s="51" t="s">
        <v>223</v>
      </c>
      <c r="C40" s="3"/>
      <c r="D40" s="3"/>
      <c r="E40" s="3"/>
      <c r="F40" s="3"/>
      <c r="G40" s="3"/>
      <c r="H40" t="s">
        <v>1566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">
      <c r="A41" s="53" t="s">
        <v>226</v>
      </c>
      <c r="B41" s="51" t="s">
        <v>227</v>
      </c>
      <c r="C41" s="3"/>
      <c r="D41" s="3"/>
      <c r="E41" s="3"/>
      <c r="F41" s="3"/>
      <c r="G41" s="3"/>
      <c r="H41" t="s">
        <v>1567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6.5">
      <c r="A42" s="53" t="s">
        <v>230</v>
      </c>
      <c r="B42" s="51" t="s">
        <v>231</v>
      </c>
      <c r="C42" s="3"/>
      <c r="D42" s="3"/>
      <c r="E42" s="3"/>
      <c r="F42" s="3"/>
      <c r="G42" s="3"/>
      <c r="H42" t="s">
        <v>1568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">
      <c r="A43" s="53" t="s">
        <v>234</v>
      </c>
      <c r="B43" s="51" t="s">
        <v>235</v>
      </c>
      <c r="C43" s="3"/>
      <c r="D43" s="3"/>
      <c r="E43" s="3"/>
      <c r="F43" s="3"/>
      <c r="G43" s="3"/>
      <c r="H43" t="s">
        <v>1569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8.5">
      <c r="A44" s="53" t="s">
        <v>238</v>
      </c>
      <c r="B44" s="51" t="s">
        <v>239</v>
      </c>
      <c r="C44" s="3"/>
      <c r="D44" s="3"/>
      <c r="E44" s="3"/>
      <c r="F44" s="3"/>
      <c r="G44" s="3"/>
      <c r="H44" t="s">
        <v>1570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6">
      <c r="A45" s="53" t="s">
        <v>242</v>
      </c>
      <c r="B45" s="51" t="s">
        <v>243</v>
      </c>
      <c r="C45" s="3"/>
      <c r="D45" s="3"/>
      <c r="E45" s="3"/>
      <c r="F45" s="3"/>
      <c r="G45" s="3"/>
      <c r="H45" t="s">
        <v>1571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">
      <c r="A46" s="53" t="s">
        <v>246</v>
      </c>
      <c r="B46" s="51" t="s">
        <v>247</v>
      </c>
      <c r="C46" s="3"/>
      <c r="D46" s="3"/>
      <c r="E46" s="3"/>
      <c r="F46" s="3"/>
      <c r="G46" s="3"/>
      <c r="H46" t="s">
        <v>1572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8.5">
      <c r="A47" s="53" t="s">
        <v>252</v>
      </c>
      <c r="B47" s="51">
        <v>45</v>
      </c>
      <c r="C47" s="3"/>
      <c r="D47" s="3"/>
      <c r="E47" s="3"/>
      <c r="F47" s="3"/>
      <c r="G47" s="3"/>
      <c r="H47" t="s">
        <v>1573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38.5">
      <c r="A48" s="53" t="s">
        <v>255</v>
      </c>
      <c r="B48" s="51" t="s">
        <v>256</v>
      </c>
      <c r="C48" s="3"/>
      <c r="D48" s="3"/>
      <c r="E48" s="3"/>
      <c r="F48" s="3"/>
      <c r="G48" s="3"/>
      <c r="H48" t="s">
        <v>1574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">
      <c r="A49" s="53" t="s">
        <v>259</v>
      </c>
      <c r="B49" s="51" t="s">
        <v>260</v>
      </c>
      <c r="C49" s="3"/>
      <c r="D49" s="3"/>
      <c r="E49" s="3"/>
      <c r="F49" s="3"/>
      <c r="G49" s="3"/>
      <c r="H49" t="s">
        <v>1575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">
      <c r="A50" s="53" t="s">
        <v>1501</v>
      </c>
      <c r="B50" s="51" t="s">
        <v>1616</v>
      </c>
      <c r="C50" s="3"/>
      <c r="D50" s="3"/>
      <c r="E50" s="3"/>
      <c r="F50" s="3"/>
      <c r="G50" s="3"/>
      <c r="H50" t="s">
        <v>1576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">
      <c r="A51" s="53" t="s">
        <v>263</v>
      </c>
      <c r="B51" s="51" t="s">
        <v>264</v>
      </c>
      <c r="C51" s="3"/>
      <c r="D51" s="3"/>
      <c r="E51" s="3"/>
      <c r="F51" s="3"/>
      <c r="G51" s="3"/>
      <c r="H51" t="s">
        <v>1577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51">
      <c r="A52" s="53" t="s">
        <v>267</v>
      </c>
      <c r="B52" s="51">
        <v>5</v>
      </c>
      <c r="C52" s="3"/>
      <c r="D52" s="3"/>
      <c r="E52" s="3"/>
      <c r="F52" s="3"/>
      <c r="G52" s="3"/>
      <c r="H52" t="s">
        <v>1578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51">
      <c r="A53" s="53" t="s">
        <v>1617</v>
      </c>
      <c r="B53" s="51" t="s">
        <v>1618</v>
      </c>
      <c r="C53" s="3"/>
      <c r="D53" s="3"/>
      <c r="E53" s="3"/>
      <c r="F53" s="3"/>
      <c r="G53" s="3"/>
      <c r="H53" t="s">
        <v>1579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63.5">
      <c r="A54" s="53" t="s">
        <v>270</v>
      </c>
      <c r="B54" s="51" t="s">
        <v>271</v>
      </c>
      <c r="C54" s="3"/>
      <c r="D54" s="3"/>
      <c r="E54" s="3"/>
      <c r="F54" s="3"/>
      <c r="G54" s="3"/>
      <c r="H54" t="s">
        <v>1580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63.5">
      <c r="A55" s="53" t="s">
        <v>274</v>
      </c>
      <c r="B55" s="51" t="s">
        <v>275</v>
      </c>
      <c r="C55" s="3"/>
      <c r="D55" s="3"/>
      <c r="E55" s="3"/>
      <c r="F55" s="3"/>
      <c r="G55" s="3"/>
      <c r="H55" t="s">
        <v>1581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51">
      <c r="A56" s="53" t="s">
        <v>278</v>
      </c>
      <c r="B56" s="51" t="s">
        <v>279</v>
      </c>
      <c r="C56" s="3"/>
      <c r="D56" s="3"/>
      <c r="E56" s="3"/>
      <c r="F56" s="3"/>
      <c r="G56" s="3"/>
      <c r="H56" t="s">
        <v>1582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">
      <c r="A57" s="53" t="s">
        <v>282</v>
      </c>
      <c r="B57" s="51">
        <v>2</v>
      </c>
      <c r="C57" s="3"/>
      <c r="D57" s="3"/>
      <c r="E57" s="3"/>
      <c r="F57" s="3"/>
      <c r="G57" s="3"/>
      <c r="H57" t="s">
        <v>1583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6.5">
      <c r="A58" s="53" t="s">
        <v>1502</v>
      </c>
      <c r="B58" s="51" t="s">
        <v>285</v>
      </c>
      <c r="C58" s="3"/>
      <c r="D58" s="3"/>
      <c r="E58" s="3"/>
      <c r="F58" s="3"/>
      <c r="G58" s="3"/>
      <c r="H58" t="s">
        <v>1584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3.5">
      <c r="A59" s="53" t="s">
        <v>288</v>
      </c>
      <c r="B59" s="51" t="s">
        <v>289</v>
      </c>
      <c r="C59" s="3"/>
      <c r="D59" s="3"/>
      <c r="E59" s="3"/>
      <c r="F59" s="3"/>
      <c r="G59" s="3"/>
      <c r="H59" t="s">
        <v>1585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3.5">
      <c r="A60" s="53" t="s">
        <v>292</v>
      </c>
      <c r="B60" s="51" t="s">
        <v>293</v>
      </c>
      <c r="C60" s="3"/>
      <c r="D60" s="3"/>
      <c r="E60" s="3"/>
      <c r="F60" s="3"/>
      <c r="G60" s="3"/>
      <c r="H60" t="s">
        <v>1586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ht="15.5">
      <c r="A61" s="53" t="s">
        <v>296</v>
      </c>
      <c r="B61" s="51">
        <v>20</v>
      </c>
      <c r="C61" s="3"/>
      <c r="D61" s="3"/>
      <c r="E61" s="3"/>
      <c r="F61" s="3"/>
      <c r="G61" s="3"/>
      <c r="H61" t="s">
        <v>1587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63.5">
      <c r="A62" s="53" t="s">
        <v>299</v>
      </c>
      <c r="B62" s="51">
        <v>3</v>
      </c>
      <c r="C62" s="3"/>
      <c r="D62" s="3"/>
      <c r="E62" s="3"/>
      <c r="F62" s="3"/>
      <c r="G62" s="3"/>
      <c r="H62" t="s">
        <v>1588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6">
      <c r="A63" s="53" t="s">
        <v>306</v>
      </c>
      <c r="B63" s="51">
        <v>32</v>
      </c>
      <c r="C63" s="3"/>
      <c r="D63" s="3"/>
      <c r="E63" s="3"/>
      <c r="F63" s="3"/>
      <c r="G63" s="3"/>
      <c r="H63" t="s">
        <v>1589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6">
      <c r="A64" s="53" t="s">
        <v>309</v>
      </c>
      <c r="B64" s="51" t="s">
        <v>310</v>
      </c>
      <c r="C64" s="3"/>
      <c r="D64" s="3"/>
      <c r="E64" s="3"/>
      <c r="F64" s="3"/>
      <c r="G64" s="3"/>
      <c r="H64" t="s">
        <v>1590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63.5">
      <c r="A65" s="53" t="s">
        <v>1506</v>
      </c>
      <c r="B65" s="51" t="s">
        <v>1507</v>
      </c>
      <c r="C65" s="3"/>
      <c r="D65" s="3"/>
      <c r="E65" s="3"/>
      <c r="F65" s="3"/>
      <c r="G65" s="3"/>
      <c r="H65" t="s">
        <v>1591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88.5">
      <c r="A66" s="53" t="s">
        <v>313</v>
      </c>
      <c r="B66" s="51" t="s">
        <v>314</v>
      </c>
      <c r="C66" s="3"/>
      <c r="D66" s="3"/>
      <c r="E66" s="3"/>
      <c r="F66" s="3"/>
      <c r="G66" s="3"/>
      <c r="H66" t="s">
        <v>1592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6">
      <c r="A67" s="53" t="s">
        <v>317</v>
      </c>
      <c r="B67" s="51" t="s">
        <v>318</v>
      </c>
      <c r="C67" s="3"/>
      <c r="D67" s="3"/>
      <c r="E67" s="3"/>
      <c r="F67" s="3"/>
      <c r="G67" s="3"/>
      <c r="H67" t="s">
        <v>1593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1">
      <c r="A68" s="53" t="s">
        <v>321</v>
      </c>
      <c r="B68" s="51" t="s">
        <v>322</v>
      </c>
      <c r="C68" s="3"/>
      <c r="D68" s="3"/>
      <c r="E68" s="3"/>
      <c r="F68" s="3"/>
      <c r="G68" s="3"/>
      <c r="H68" t="s">
        <v>1594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">
      <c r="A69" s="53" t="s">
        <v>325</v>
      </c>
      <c r="B69" s="51">
        <v>13</v>
      </c>
      <c r="C69" s="3"/>
      <c r="D69" s="3"/>
      <c r="E69" s="3"/>
      <c r="F69" s="3"/>
      <c r="G69" s="3"/>
      <c r="H69" t="s">
        <v>1595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8.5">
      <c r="A70" s="53" t="s">
        <v>328</v>
      </c>
      <c r="B70" s="51" t="s">
        <v>329</v>
      </c>
      <c r="C70" s="3"/>
      <c r="D70" s="3"/>
      <c r="E70" s="3"/>
      <c r="F70" s="3"/>
      <c r="G70" s="3"/>
      <c r="H70" t="s">
        <v>1596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3.5">
      <c r="A71" s="53" t="s">
        <v>332</v>
      </c>
      <c r="B71" s="51" t="s">
        <v>333</v>
      </c>
      <c r="C71" s="3"/>
      <c r="D71" s="3"/>
      <c r="E71" s="3"/>
      <c r="F71" s="3"/>
      <c r="G71" s="3"/>
      <c r="H71" t="s">
        <v>1597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8.5">
      <c r="A72" s="53" t="s">
        <v>336</v>
      </c>
      <c r="B72" s="51" t="s">
        <v>337</v>
      </c>
      <c r="C72" s="3"/>
      <c r="D72" s="3"/>
      <c r="E72" s="3"/>
      <c r="F72" s="3"/>
      <c r="G72" s="3"/>
      <c r="H72" t="s">
        <v>1598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8.5">
      <c r="A73" s="53" t="s">
        <v>340</v>
      </c>
      <c r="B73" s="51">
        <v>37</v>
      </c>
      <c r="C73" s="3"/>
      <c r="D73" s="3"/>
      <c r="E73" s="3"/>
      <c r="F73" s="3"/>
      <c r="G73" s="3"/>
      <c r="H73" t="s">
        <v>1599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ht="15.5">
      <c r="A74" s="53" t="s">
        <v>1508</v>
      </c>
      <c r="B74" s="51" t="s">
        <v>1509</v>
      </c>
      <c r="C74" s="3"/>
      <c r="D74" s="3"/>
      <c r="E74" s="3"/>
      <c r="F74" s="3"/>
      <c r="G74" s="3"/>
      <c r="H74" t="s">
        <v>1600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">
      <c r="A75" s="53" t="s">
        <v>343</v>
      </c>
      <c r="B75" s="51" t="s">
        <v>344</v>
      </c>
      <c r="C75" s="3"/>
      <c r="D75" s="3"/>
      <c r="E75" s="3"/>
      <c r="F75" s="3"/>
      <c r="G75" s="3"/>
      <c r="H75" t="s">
        <v>1601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8.5">
      <c r="A76" s="53" t="s">
        <v>347</v>
      </c>
      <c r="B76" s="51" t="s">
        <v>348</v>
      </c>
      <c r="C76" s="3"/>
      <c r="D76" s="3"/>
      <c r="E76" s="3"/>
      <c r="F76" s="3"/>
      <c r="G76" s="3"/>
      <c r="H76" t="s">
        <v>1602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46.5">
      <c r="A77" s="53" t="s">
        <v>1619</v>
      </c>
      <c r="B77" s="52" t="s">
        <v>351</v>
      </c>
      <c r="C77" s="3"/>
      <c r="D77" s="3"/>
      <c r="E77" s="3"/>
      <c r="F77" s="3"/>
      <c r="G77" s="3"/>
      <c r="H77" t="s">
        <v>1603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88.5">
      <c r="A78" s="53" t="s">
        <v>354</v>
      </c>
      <c r="B78" s="51">
        <v>22</v>
      </c>
      <c r="C78" s="3"/>
      <c r="D78" s="3"/>
      <c r="E78" s="3"/>
      <c r="F78" s="3"/>
      <c r="G78" s="3"/>
      <c r="H78" t="s">
        <v>1604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6.5">
      <c r="A79" s="53" t="s">
        <v>357</v>
      </c>
      <c r="B79" s="51" t="s">
        <v>358</v>
      </c>
      <c r="C79" s="3"/>
      <c r="D79" s="3"/>
      <c r="E79" s="3"/>
      <c r="F79" s="3"/>
      <c r="G79" s="3"/>
      <c r="H79" t="s">
        <v>1605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6">
      <c r="A80" s="53" t="s">
        <v>1620</v>
      </c>
      <c r="B80" s="51" t="s">
        <v>1621</v>
      </c>
      <c r="C80" s="3"/>
      <c r="D80" s="3"/>
      <c r="E80" s="3"/>
      <c r="F80" s="3"/>
      <c r="G80" s="3"/>
      <c r="H80" t="s">
        <v>1606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3.5">
      <c r="A81" s="53" t="s">
        <v>1510</v>
      </c>
      <c r="B81" s="51" t="s">
        <v>1511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8.5">
      <c r="A82" s="53" t="s">
        <v>1622</v>
      </c>
      <c r="B82" s="51" t="s">
        <v>1623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3.5">
      <c r="A83" s="53" t="s">
        <v>361</v>
      </c>
      <c r="B83" s="51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8.5">
      <c r="A84" s="53" t="s">
        <v>1512</v>
      </c>
      <c r="B84" s="51" t="s">
        <v>1513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">
      <c r="A85" s="53" t="s">
        <v>365</v>
      </c>
      <c r="B85" s="51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51">
      <c r="A86" s="53" t="s">
        <v>369</v>
      </c>
      <c r="B86" s="51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6">
      <c r="A87" s="53" t="s">
        <v>372</v>
      </c>
      <c r="B87" s="51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3.5">
      <c r="A88" s="53" t="s">
        <v>376</v>
      </c>
      <c r="B88" s="51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88.5">
      <c r="A89" s="53" t="s">
        <v>380</v>
      </c>
      <c r="B89" s="51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01">
      <c r="A90" s="53" t="s">
        <v>383</v>
      </c>
      <c r="B90" s="51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6">
      <c r="A91" s="53" t="s">
        <v>387</v>
      </c>
      <c r="B91" s="51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7.5">
      <c r="A92" s="53" t="s">
        <v>390</v>
      </c>
      <c r="B92" s="51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">
      <c r="A93" s="53" t="s">
        <v>1624</v>
      </c>
      <c r="B93" s="51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">
      <c r="A94" s="53" t="s">
        <v>397</v>
      </c>
      <c r="B94" s="51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6">
      <c r="A95" s="53" t="s">
        <v>405</v>
      </c>
      <c r="B95" s="51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88.5">
      <c r="A96" s="53" t="s">
        <v>1625</v>
      </c>
      <c r="B96" s="51" t="s">
        <v>1626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8.5">
      <c r="A97" s="53" t="s">
        <v>409</v>
      </c>
      <c r="B97" s="51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6">
      <c r="A98" s="53" t="s">
        <v>413</v>
      </c>
      <c r="B98" s="51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6">
      <c r="A99" s="53" t="s">
        <v>1627</v>
      </c>
      <c r="B99" s="51" t="s">
        <v>1628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6">
      <c r="A100" s="53" t="s">
        <v>417</v>
      </c>
      <c r="B100" s="51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8.5">
      <c r="A101" s="53" t="s">
        <v>421</v>
      </c>
      <c r="B101" s="51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3.5">
      <c r="A102" s="53" t="s">
        <v>424</v>
      </c>
      <c r="B102" s="51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8.5">
      <c r="A103" s="53" t="s">
        <v>428</v>
      </c>
      <c r="B103" s="51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8.5">
      <c r="A104" s="53" t="s">
        <v>432</v>
      </c>
      <c r="B104" s="51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6">
      <c r="A105" s="53" t="s">
        <v>436</v>
      </c>
      <c r="B105" s="51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3.5">
      <c r="A106" s="53" t="s">
        <v>440</v>
      </c>
      <c r="B106" s="51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8.5">
      <c r="A107" s="53" t="s">
        <v>443</v>
      </c>
      <c r="B107" s="51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3.5">
      <c r="A108" s="53" t="s">
        <v>446</v>
      </c>
      <c r="B108" s="51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3.5">
      <c r="A109" s="53" t="s">
        <v>453</v>
      </c>
      <c r="B109" s="51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6.5">
      <c r="A110" s="53" t="s">
        <v>457</v>
      </c>
      <c r="B110" s="51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3.5">
      <c r="A111" s="53" t="s">
        <v>461</v>
      </c>
      <c r="B111" s="51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">
      <c r="A112" s="53" t="s">
        <v>465</v>
      </c>
      <c r="B112" s="51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">
      <c r="A113" s="53" t="s">
        <v>1629</v>
      </c>
      <c r="B113" s="51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3.5">
      <c r="A114" s="53" t="s">
        <v>468</v>
      </c>
      <c r="B114" s="51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6">
      <c r="A115" s="53" t="s">
        <v>472</v>
      </c>
      <c r="B115" s="51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8.5">
      <c r="A116" s="53" t="s">
        <v>476</v>
      </c>
      <c r="B116" s="51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8.5">
      <c r="A117" s="53" t="s">
        <v>1630</v>
      </c>
      <c r="B117" s="51" t="s">
        <v>1631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3.5">
      <c r="A118" s="53" t="s">
        <v>479</v>
      </c>
      <c r="B118" s="51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3.5">
      <c r="A119" s="53" t="s">
        <v>483</v>
      </c>
      <c r="B119" s="51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63.5">
      <c r="A120" s="53" t="s">
        <v>487</v>
      </c>
      <c r="B120" s="51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51">
      <c r="A121" s="53" t="s">
        <v>1632</v>
      </c>
      <c r="B121" s="51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8.5">
      <c r="A122" s="53" t="s">
        <v>494</v>
      </c>
      <c r="B122" s="51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3.5">
      <c r="A123" s="53" t="s">
        <v>498</v>
      </c>
      <c r="B123" s="51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3.5">
      <c r="A124" s="53" t="s">
        <v>502</v>
      </c>
      <c r="B124" s="51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">
      <c r="A125" s="53" t="s">
        <v>1633</v>
      </c>
      <c r="B125" s="51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6">
      <c r="A126" s="53" t="s">
        <v>508</v>
      </c>
      <c r="B126" s="51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63.5">
      <c r="A127" s="53" t="s">
        <v>512</v>
      </c>
      <c r="B127" s="51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8.5">
      <c r="A128" s="53" t="s">
        <v>515</v>
      </c>
      <c r="B128" s="51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">
      <c r="A129" s="53" t="s">
        <v>1514</v>
      </c>
      <c r="B129" s="51" t="s">
        <v>1515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6">
      <c r="A130" s="53" t="s">
        <v>518</v>
      </c>
      <c r="B130" s="51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">
      <c r="A131" s="53" t="s">
        <v>522</v>
      </c>
      <c r="B131" s="51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">
      <c r="A132" s="53" t="s">
        <v>525</v>
      </c>
      <c r="B132" s="51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3.5">
      <c r="A133" s="53" t="s">
        <v>528</v>
      </c>
      <c r="B133" s="51" t="s">
        <v>1634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">
      <c r="A134" s="53" t="s">
        <v>531</v>
      </c>
      <c r="B134" s="51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3.5">
      <c r="A135" s="53" t="s">
        <v>535</v>
      </c>
      <c r="B135" s="51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3.5">
      <c r="A136" s="53" t="s">
        <v>539</v>
      </c>
      <c r="B136" s="51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8.5">
      <c r="A137" s="53" t="s">
        <v>543</v>
      </c>
      <c r="B137" s="51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">
      <c r="A138" s="53" t="s">
        <v>547</v>
      </c>
      <c r="B138" s="51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76">
      <c r="A139" s="53" t="s">
        <v>551</v>
      </c>
      <c r="B139" s="51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88.5">
      <c r="A140" s="53" t="s">
        <v>555</v>
      </c>
      <c r="B140" s="51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1">
      <c r="A141" s="53" t="s">
        <v>559</v>
      </c>
      <c r="B141" s="51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38.5">
      <c r="A142" s="53" t="s">
        <v>563</v>
      </c>
      <c r="B142" s="51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6">
      <c r="A143" s="53" t="s">
        <v>1635</v>
      </c>
      <c r="B143" s="51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1">
      <c r="A144" s="53" t="s">
        <v>570</v>
      </c>
      <c r="B144" s="51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3.5">
      <c r="A145" s="53" t="s">
        <v>574</v>
      </c>
      <c r="B145" s="51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6.5">
      <c r="A146" s="53" t="s">
        <v>1516</v>
      </c>
      <c r="B146" s="51" t="s">
        <v>1517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6.5">
      <c r="A147" s="53" t="s">
        <v>578</v>
      </c>
      <c r="B147" s="51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">
      <c r="A148" s="53" t="s">
        <v>582</v>
      </c>
      <c r="B148" s="51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6">
      <c r="A149" s="53" t="s">
        <v>585</v>
      </c>
      <c r="B149" s="51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88.5">
      <c r="A150" s="53" t="s">
        <v>588</v>
      </c>
      <c r="B150" s="51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76">
      <c r="A151" s="53" t="s">
        <v>592</v>
      </c>
      <c r="B151" s="51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88.5">
      <c r="A152" s="53" t="s">
        <v>1636</v>
      </c>
      <c r="B152" s="51" t="s">
        <v>1637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">
      <c r="A153" s="53" t="s">
        <v>596</v>
      </c>
      <c r="B153" s="51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">
      <c r="A154" s="53" t="s">
        <v>599</v>
      </c>
      <c r="B154" s="51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">
      <c r="A155" s="53" t="s">
        <v>602</v>
      </c>
      <c r="B155" s="51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">
      <c r="A156" s="53" t="s">
        <v>606</v>
      </c>
      <c r="B156" s="51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3.5">
      <c r="A157" s="53" t="s">
        <v>610</v>
      </c>
      <c r="B157" s="51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01">
      <c r="A158" s="53" t="s">
        <v>614</v>
      </c>
      <c r="B158" s="51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3.5">
      <c r="A159" s="53" t="s">
        <v>618</v>
      </c>
      <c r="B159" s="51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">
      <c r="A160" s="53" t="s">
        <v>1638</v>
      </c>
      <c r="B160" s="51" t="s">
        <v>1639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38.5">
      <c r="A161" s="53" t="s">
        <v>622</v>
      </c>
      <c r="B161" s="51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8.5">
      <c r="A162" s="53" t="s">
        <v>626</v>
      </c>
      <c r="B162" s="51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3.5">
      <c r="A163" s="53" t="s">
        <v>630</v>
      </c>
      <c r="B163" s="51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">
      <c r="A164" s="53" t="s">
        <v>634</v>
      </c>
      <c r="B164" s="51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8.5">
      <c r="A165" s="53" t="s">
        <v>638</v>
      </c>
      <c r="B165" s="51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">
      <c r="A166" s="53" t="s">
        <v>642</v>
      </c>
      <c r="B166" s="51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3.5">
      <c r="A167" s="53" t="s">
        <v>646</v>
      </c>
      <c r="B167" s="51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88.5">
      <c r="A168" s="53" t="s">
        <v>650</v>
      </c>
      <c r="B168" s="51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1">
      <c r="A169" s="53" t="s">
        <v>654</v>
      </c>
      <c r="B169" s="51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3.5">
      <c r="A170" s="53" t="s">
        <v>658</v>
      </c>
      <c r="B170" s="51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">
      <c r="A171" s="53" t="s">
        <v>662</v>
      </c>
      <c r="B171" s="51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8.5">
      <c r="A172" s="53" t="s">
        <v>666</v>
      </c>
      <c r="B172" s="51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76">
      <c r="A173" s="53" t="s">
        <v>669</v>
      </c>
      <c r="B173" s="51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">
      <c r="A174" s="53" t="s">
        <v>673</v>
      </c>
      <c r="B174" s="51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6">
      <c r="A175" s="53" t="s">
        <v>677</v>
      </c>
      <c r="B175" s="51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">
      <c r="A176" s="53" t="s">
        <v>681</v>
      </c>
      <c r="B176" s="51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26">
      <c r="A177" s="53" t="s">
        <v>685</v>
      </c>
      <c r="B177" s="51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">
      <c r="A178" s="53" t="s">
        <v>688</v>
      </c>
      <c r="B178" s="51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3.5">
      <c r="A179" s="53" t="s">
        <v>692</v>
      </c>
      <c r="B179" s="51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3.5">
      <c r="A180" s="53" t="s">
        <v>695</v>
      </c>
      <c r="B180" s="51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8.5">
      <c r="A181" s="53" t="s">
        <v>699</v>
      </c>
      <c r="B181" s="51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">
      <c r="A182" s="53" t="s">
        <v>702</v>
      </c>
      <c r="B182" s="51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">
      <c r="A183" s="53" t="s">
        <v>706</v>
      </c>
      <c r="B183" s="51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6.5">
      <c r="A184" s="53" t="s">
        <v>1520</v>
      </c>
      <c r="B184" s="51" t="s">
        <v>1521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8.5">
      <c r="A185" s="53" t="s">
        <v>710</v>
      </c>
      <c r="B185" s="51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88.5">
      <c r="A186" s="53" t="s">
        <v>713</v>
      </c>
      <c r="B186" s="51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">
      <c r="A187" s="53" t="s">
        <v>717</v>
      </c>
      <c r="B187" s="51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6">
      <c r="A188" s="53" t="s">
        <v>721</v>
      </c>
      <c r="B188" s="51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6">
      <c r="A189" s="53" t="s">
        <v>729</v>
      </c>
      <c r="B189" s="51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">
      <c r="A190" s="53" t="s">
        <v>733</v>
      </c>
      <c r="B190" s="51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">
      <c r="A191" s="53" t="s">
        <v>737</v>
      </c>
      <c r="B191" s="51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6.5">
      <c r="A192" s="53" t="s">
        <v>741</v>
      </c>
      <c r="B192" s="51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">
      <c r="A193" s="53" t="s">
        <v>745</v>
      </c>
      <c r="B193" s="51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3.5">
      <c r="A194" s="53" t="s">
        <v>748</v>
      </c>
      <c r="B194" s="51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8.5">
      <c r="A195" s="53" t="s">
        <v>752</v>
      </c>
      <c r="B195" s="51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">
      <c r="A196" s="53" t="s">
        <v>757</v>
      </c>
      <c r="B196" s="51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">
      <c r="A197" s="53" t="s">
        <v>761</v>
      </c>
      <c r="B197" s="51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">
      <c r="A198" s="53" t="s">
        <v>765</v>
      </c>
      <c r="B198" s="51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38.5">
      <c r="A199" s="53" t="s">
        <v>768</v>
      </c>
      <c r="B199" s="51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">
      <c r="A200" s="53" t="s">
        <v>772</v>
      </c>
      <c r="B200" s="51" t="s">
        <v>1640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">
      <c r="A201" s="53" t="s">
        <v>775</v>
      </c>
      <c r="B201" s="51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62">
      <c r="A202" s="53" t="s">
        <v>779</v>
      </c>
      <c r="B202" s="51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3.5">
      <c r="A203" s="53" t="s">
        <v>783</v>
      </c>
      <c r="B203" s="51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8.5">
      <c r="A204" s="53" t="s">
        <v>787</v>
      </c>
      <c r="B204" s="51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">
      <c r="A205" s="53" t="s">
        <v>1641</v>
      </c>
      <c r="B205" s="51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6">
      <c r="A206" s="53" t="s">
        <v>793</v>
      </c>
      <c r="B206" s="51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6">
      <c r="A207" s="53" t="s">
        <v>1642</v>
      </c>
      <c r="B207" s="51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">
      <c r="A208" s="53" t="s">
        <v>800</v>
      </c>
      <c r="B208" s="51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8.5">
      <c r="A209" s="53" t="s">
        <v>804</v>
      </c>
      <c r="B209" s="51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3.5">
      <c r="A210" s="53" t="s">
        <v>808</v>
      </c>
      <c r="B210" s="51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8.5">
      <c r="A211" s="53" t="s">
        <v>812</v>
      </c>
      <c r="B211" s="51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">
      <c r="A212" s="53" t="s">
        <v>1643</v>
      </c>
      <c r="B212" s="51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6.5">
      <c r="A213" s="53" t="s">
        <v>819</v>
      </c>
      <c r="B213" s="51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8.5">
      <c r="A214" s="53" t="s">
        <v>823</v>
      </c>
      <c r="B214" s="51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2">
      <c r="A215" s="53" t="s">
        <v>831</v>
      </c>
      <c r="B215" s="51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26">
      <c r="A216" s="53" t="s">
        <v>835</v>
      </c>
      <c r="B216" s="51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8.5">
      <c r="A217" s="53" t="s">
        <v>839</v>
      </c>
      <c r="B217" s="51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63.5">
      <c r="A218" s="53" t="s">
        <v>843</v>
      </c>
      <c r="B218" s="51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">
      <c r="A219" s="53" t="s">
        <v>847</v>
      </c>
      <c r="B219" s="51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3.5">
      <c r="A220" s="53" t="s">
        <v>851</v>
      </c>
      <c r="B220" s="51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">
      <c r="A221" s="53" t="s">
        <v>855</v>
      </c>
      <c r="B221" s="51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8.5">
      <c r="A222" s="53" t="s">
        <v>859</v>
      </c>
      <c r="B222" s="51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6">
      <c r="A223" s="53" t="s">
        <v>1644</v>
      </c>
      <c r="B223" s="51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6">
      <c r="A224" s="53" t="s">
        <v>866</v>
      </c>
      <c r="B224" s="51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6">
      <c r="A225" s="53" t="s">
        <v>870</v>
      </c>
      <c r="B225" s="51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8.5">
      <c r="A226" s="53" t="s">
        <v>873</v>
      </c>
      <c r="B226" s="51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63.5">
      <c r="A227" s="53" t="s">
        <v>877</v>
      </c>
      <c r="B227" s="51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88.5">
      <c r="A228" s="53" t="s">
        <v>880</v>
      </c>
      <c r="B228" s="51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6">
      <c r="A229" s="53" t="s">
        <v>883</v>
      </c>
      <c r="B229" s="51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6">
      <c r="A230" s="53" t="s">
        <v>1645</v>
      </c>
      <c r="B230" s="51" t="s">
        <v>1646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">
      <c r="A231" s="53" t="s">
        <v>886</v>
      </c>
      <c r="B231" s="51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6">
      <c r="A232" s="53" t="s">
        <v>890</v>
      </c>
      <c r="B232" s="51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6">
      <c r="A233" s="53" t="s">
        <v>894</v>
      </c>
      <c r="B233" s="51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3.5">
      <c r="A234" s="53" t="s">
        <v>898</v>
      </c>
      <c r="B234" s="51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8.5">
      <c r="A235" s="53" t="s">
        <v>902</v>
      </c>
      <c r="B235" s="51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51">
      <c r="A236" s="53" t="s">
        <v>1647</v>
      </c>
      <c r="B236" s="51" t="s">
        <v>1648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">
      <c r="A237" s="53" t="s">
        <v>906</v>
      </c>
      <c r="B237" s="51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3.5">
      <c r="A238" s="53" t="s">
        <v>910</v>
      </c>
      <c r="B238" s="51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6.5">
      <c r="A239" s="53" t="s">
        <v>914</v>
      </c>
      <c r="B239" s="51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8.5">
      <c r="A240" s="53" t="s">
        <v>918</v>
      </c>
      <c r="B240" s="51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6.5">
      <c r="A241" s="53" t="s">
        <v>922</v>
      </c>
      <c r="B241" s="51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8.5">
      <c r="A242" s="53" t="s">
        <v>926</v>
      </c>
      <c r="B242" s="51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3.5">
      <c r="A243" s="53" t="s">
        <v>930</v>
      </c>
      <c r="B243" s="51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3.5">
      <c r="A244" s="53" t="s">
        <v>934</v>
      </c>
      <c r="B244" s="51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8.5">
      <c r="A245" s="53" t="s">
        <v>937</v>
      </c>
      <c r="B245" s="51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6">
      <c r="A246" s="53" t="s">
        <v>940</v>
      </c>
      <c r="B246" s="51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3.5">
      <c r="A247" s="53" t="s">
        <v>944</v>
      </c>
      <c r="B247" s="51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8.5">
      <c r="A248" s="53" t="s">
        <v>947</v>
      </c>
      <c r="B248" s="51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6.5">
      <c r="A249" s="53" t="s">
        <v>1503</v>
      </c>
      <c r="B249" s="51" t="s">
        <v>1649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6.5">
      <c r="A250" s="53" t="s">
        <v>302</v>
      </c>
      <c r="B250" s="51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2">
      <c r="A251" s="53" t="s">
        <v>1504</v>
      </c>
      <c r="B251" s="51" t="s">
        <v>1505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">
      <c r="A252" s="53" t="s">
        <v>401</v>
      </c>
      <c r="B252" s="51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1">
      <c r="A253" s="53" t="s">
        <v>566</v>
      </c>
      <c r="B253" s="51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">
      <c r="A254" s="53" t="s">
        <v>1518</v>
      </c>
      <c r="B254" s="51" t="s">
        <v>1519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">
      <c r="A255" s="53" t="s">
        <v>725</v>
      </c>
      <c r="B255" s="51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3.5">
      <c r="A256" s="53" t="s">
        <v>1650</v>
      </c>
      <c r="B256" s="51" t="s">
        <v>1651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6">
      <c r="A257" s="53" t="s">
        <v>827</v>
      </c>
      <c r="B257" s="51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6.5">
      <c r="A258" s="53" t="s">
        <v>1652</v>
      </c>
      <c r="B258" s="51" t="s">
        <v>1653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8.5">
      <c r="A259" s="53" t="s">
        <v>1522</v>
      </c>
      <c r="B259" s="51" t="s">
        <v>1523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6">
      <c r="A260" s="53" t="s">
        <v>1654</v>
      </c>
      <c r="B260" s="51" t="s">
        <v>1655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2">
      <c r="A261" s="54" t="s">
        <v>1656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0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2.5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7.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2.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2.5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2.5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62.5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7.5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0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0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0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7.5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7.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2.5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5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7.5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0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0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0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0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0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0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7.5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7.5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2.5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5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7.5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5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7.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5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5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62.5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0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5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5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0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5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7.5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0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0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5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7.5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5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5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7.5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12.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7.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5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0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0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5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7.5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0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62.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5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5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0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7.5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0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7.5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5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5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25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7.5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7.5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5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50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7.5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7.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0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0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0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2.5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7.5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7.5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0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7.5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2.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7.5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0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5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7.5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5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7.5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7.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7.5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0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5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5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7.5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2.5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7.5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0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5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62.5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7.5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7.5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7.5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5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5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7.5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0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25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7.5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2.5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5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7.5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0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7.5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0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5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5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5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5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7.5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2.5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50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7.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5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0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0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5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7.5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7.5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7.5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7.5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7.5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7.5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0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7.5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5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5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2.5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7.5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5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7.5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0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0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7.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2.5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0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2.5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37.5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5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37.5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0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0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5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5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0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5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0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0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7.5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7.5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7.5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0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5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0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2.5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5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7.5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5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5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7.5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5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7.5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0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0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5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5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5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5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5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5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5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5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5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5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5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5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5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5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5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5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5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5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5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5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5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5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5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5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5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5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5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5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5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5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5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5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5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5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5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5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5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5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5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5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5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5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5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5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5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5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5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5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5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5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5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5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5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5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5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5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5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5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5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5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5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5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5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5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5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5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5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5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5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5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5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5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5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5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5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5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5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5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5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5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5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5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5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5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5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5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5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5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5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5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5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5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5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5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5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5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5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5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5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5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5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5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5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5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5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5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5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5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5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5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5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5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5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5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5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5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5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5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5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5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5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5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5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5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5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5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5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5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5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5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5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5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5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5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5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5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5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5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5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5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5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5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5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5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5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5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5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5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5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5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5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5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5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5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5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5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5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5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5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5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5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5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5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5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5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5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5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5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5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5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5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5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5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5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5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5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5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5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5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5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5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5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5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5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5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5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5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5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5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5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5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5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5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5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5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5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5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5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5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5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5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5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5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5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5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5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5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5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5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5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5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5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5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5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5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5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5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5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5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5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5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5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5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5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5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5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5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5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5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5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5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5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5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5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5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5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5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5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5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5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5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5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5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5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5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5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5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5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5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5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5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5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5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5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5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5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5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5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5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5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5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5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5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5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5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5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5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5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5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5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5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5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5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5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5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5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5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5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5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5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5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5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5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5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5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5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5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5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5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5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5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5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5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5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5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5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5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5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5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5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5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5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5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5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5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5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5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5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5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5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5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5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5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5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5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5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5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5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5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5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5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5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5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5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5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5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5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5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5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5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5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5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5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5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5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5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5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5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5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5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5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5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5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5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5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5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5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5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5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5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5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5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5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5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5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5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5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5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5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5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5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5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5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5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5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5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5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5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5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5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5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5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5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5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5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5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5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5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5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5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5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5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5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5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5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5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5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5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5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5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5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5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5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5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5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5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5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5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5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5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5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5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5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5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5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5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5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5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5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5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5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5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5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5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5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5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5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5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5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5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5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5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5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5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5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5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5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5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5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5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5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5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5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5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5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5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5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5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5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5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5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5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5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5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5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5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5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5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5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5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5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5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5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5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5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5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5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5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5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5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5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5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5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GPH12</cp:lastModifiedBy>
  <dcterms:modified xsi:type="dcterms:W3CDTF">2022-09-13T12:23:17Z</dcterms:modified>
</cp:coreProperties>
</file>