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Лист 1 - Tаблица 1" sheetId="2" r:id="rId5"/>
    <sheet name="Лист 1 - Tаблица 2" sheetId="3" r:id="rId6"/>
    <sheet name="Лист 1 - Drawings" sheetId="4" r:id="rId7"/>
  </sheets>
</workbook>
</file>

<file path=xl/sharedStrings.xml><?xml version="1.0" encoding="utf-8"?>
<sst xmlns="http://schemas.openxmlformats.org/spreadsheetml/2006/main" uniqueCount="18">
  <si>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</si>
  <si>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</si>
  <si>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</si>
  <si>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</si>
  <si>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Лист 1</t>
  </si>
  <si>
    <t>Tаблица 1</t>
  </si>
  <si>
    <t>Лист 1 - Tаблица 1</t>
  </si>
  <si>
    <t>T, ˚C</t>
  </si>
  <si>
    <t>∆U, мВ</t>
  </si>
  <si>
    <t>t, мкс</t>
  </si>
  <si>
    <t>T, К</t>
  </si>
  <si>
    <t>dT</t>
  </si>
  <si>
    <t>d∆t</t>
  </si>
  <si>
    <t>Tаблица 2</t>
  </si>
  <si>
    <t>Лист 1 - Tаблица 2</t>
  </si>
  <si>
    <t>t0</t>
  </si>
  <si>
    <t>“All Drawings from the Sheet”</t>
  </si>
  <si>
    <t>Лист 1 - Drawings</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</si>
</sst>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sz val="10"/>
      <color indexed="8"/>
      <name val="Times New Roman"/>
    </font>
    <font>
      <sz val="12"/>
      <color indexed="13"/>
      <name val="Helvetica Neue"/>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4" borderId="1" applyNumberFormat="1" applyFont="1" applyFill="0" applyBorder="1" applyAlignment="1" applyProtection="0">
      <alignment vertical="top" wrapText="1"/>
    </xf>
    <xf numFmtId="0" fontId="4" borderId="1" applyNumberFormat="0" applyFont="1" applyFill="0" applyBorder="1" applyAlignment="1" applyProtection="0">
      <alignment vertical="top" wrapText="1"/>
    </xf>
    <xf numFmtId="0" fontId="4" borderId="1"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0" borderId="1" applyNumberFormat="1" applyFont="1" applyFill="0" applyBorder="1" applyAlignment="1" applyProtection="0">
      <alignment vertical="top" wrapText="1"/>
    </xf>
    <xf numFmtId="0" fontId="0" borderId="1"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5a5a5"/>
      <rgbColor rgb="fffe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date1904 val="1"/>
  <c:roundedCorners val="0"/>
  <c:chart>
    <c:autoTitleDeleted val="1"/>
    <c:plotArea>
      <c:layout>
        <c:manualLayout>
          <c:layoutTarget val="inner"/>
          <c:xMode val="edge"/>
          <c:yMode val="edge"/>
          <c:x val="0.0541164"/>
          <c:y val="0.0307745"/>
          <c:w val="0.933074"/>
          <c:h val="0.914594"/>
        </c:manualLayout>
      </c:layout>
      <c:scatterChart>
        <c:scatterStyle val="lineMarker"/>
        <c:varyColors val="0"/>
        <c:ser>
          <c:idx val="0"/>
          <c:order val="0"/>
          <c:tx>
            <c:strRef>
              <c:f>'Лист 1 - Tаблица 1'!$F$1</c:f>
              <c:strCache/>
            </c:strRef>
          </c:tx>
          <c:spPr>
            <a:solidFill>
              <a:srgbClr val="FFFFFF"/>
            </a:solidFill>
            <a:ln w="12700" cap="flat">
              <a:noFill/>
              <a:prstDash val="solid"/>
              <a:miter lim="400000"/>
            </a:ln>
            <a:effectLst/>
          </c:spPr>
          <c:marker>
            <c:symbol val="circle"/>
            <c:size val="8"/>
            <c:spPr>
              <a:solidFill>
                <a:srgbClr val="FFFFFF"/>
              </a:solidFill>
              <a:ln w="25400" cap="flat">
                <a:solidFill>
                  <a:schemeClr val="accent1"/>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errBars>
            <c:errDir val="x"/>
            <c:errBarType val="both"/>
            <c:errValType val="cust"/>
            <c:noEndCap val="0"/>
            <c:plus>
              <c:numRef>
                <c:f>'Лист 1 - Tаблица 1'!$G$2:$G$15</c:f>
                <c:numCache>
                  <c:ptCount val="14"/>
                  <c:pt idx="0">
                    <c:v>0.019273</c:v>
                  </c:pt>
                  <c:pt idx="1">
                    <c:v>0.018918</c:v>
                  </c:pt>
                  <c:pt idx="2">
                    <c:v>0.016918</c:v>
                  </c:pt>
                  <c:pt idx="3">
                    <c:v>0.015556</c:v>
                  </c:pt>
                  <c:pt idx="4">
                    <c:v>0.014363</c:v>
                  </c:pt>
                  <c:pt idx="5">
                    <c:v>0.013508</c:v>
                  </c:pt>
                  <c:pt idx="6">
                    <c:v>0.012793</c:v>
                  </c:pt>
                  <c:pt idx="7">
                    <c:v>0.012204</c:v>
                  </c:pt>
                  <c:pt idx="8">
                    <c:v>0.011716</c:v>
                  </c:pt>
                  <c:pt idx="9">
                    <c:v>0.010958</c:v>
                  </c:pt>
                  <c:pt idx="10">
                    <c:v>0.010666</c:v>
                  </c:pt>
                  <c:pt idx="11">
                    <c:v>0.010414</c:v>
                  </c:pt>
                  <c:pt idx="12">
                    <c:v>0.010191</c:v>
                  </c:pt>
                  <c:pt idx="13">
                    <c:v>0.010000</c:v>
                  </c:pt>
                </c:numCache>
              </c:numRef>
            </c:plus>
            <c:minus>
              <c:numRef>
                <c:f>'Лист 1 - Tаблица 1'!$G$2:$G$15</c:f>
                <c:numCache>
                  <c:ptCount val="14"/>
                  <c:pt idx="0">
                    <c:v>0.019273</c:v>
                  </c:pt>
                  <c:pt idx="1">
                    <c:v>0.018918</c:v>
                  </c:pt>
                  <c:pt idx="2">
                    <c:v>0.016918</c:v>
                  </c:pt>
                  <c:pt idx="3">
                    <c:v>0.015556</c:v>
                  </c:pt>
                  <c:pt idx="4">
                    <c:v>0.014363</c:v>
                  </c:pt>
                  <c:pt idx="5">
                    <c:v>0.013508</c:v>
                  </c:pt>
                  <c:pt idx="6">
                    <c:v>0.012793</c:v>
                  </c:pt>
                  <c:pt idx="7">
                    <c:v>0.012204</c:v>
                  </c:pt>
                  <c:pt idx="8">
                    <c:v>0.011716</c:v>
                  </c:pt>
                  <c:pt idx="9">
                    <c:v>0.010958</c:v>
                  </c:pt>
                  <c:pt idx="10">
                    <c:v>0.010666</c:v>
                  </c:pt>
                  <c:pt idx="11">
                    <c:v>0.010414</c:v>
                  </c:pt>
                  <c:pt idx="12">
                    <c:v>0.010191</c:v>
                  </c:pt>
                  <c:pt idx="13">
                    <c:v>0.010000</c:v>
                  </c:pt>
                </c:numCache>
              </c:numRef>
            </c:minus>
            <c:val val="0"/>
            <c:spPr>
              <a:noFill/>
              <a:ln w="12700" cap="flat">
                <a:solidFill>
                  <a:srgbClr val="000000"/>
                </a:solidFill>
                <a:prstDash val="solid"/>
                <a:miter lim="400000"/>
              </a:ln>
              <a:effectLst/>
            </c:spPr>
          </c:errBars>
          <c:errBars>
            <c:errDir val="y"/>
            <c:errBarType val="both"/>
            <c:errValType val="cust"/>
            <c:noEndCap val="0"/>
            <c:plus>
              <c:numLit>
                <c:ptCount val="14"/>
                <c:pt idx="0">
                  <c:v>0.002064</c:v>
                </c:pt>
                <c:pt idx="1">
                  <c:v>0.002066</c:v>
                </c:pt>
                <c:pt idx="2">
                  <c:v>0.002080</c:v>
                </c:pt>
                <c:pt idx="3">
                  <c:v>0.002100</c:v>
                </c:pt>
                <c:pt idx="4">
                  <c:v>0.002177</c:v>
                </c:pt>
                <c:pt idx="5">
                  <c:v>0.002380</c:v>
                </c:pt>
                <c:pt idx="6">
                  <c:v>0.002828</c:v>
                </c:pt>
                <c:pt idx="7">
                  <c:v>0.003424</c:v>
                </c:pt>
                <c:pt idx="8">
                  <c:v>0.004080</c:v>
                </c:pt>
                <c:pt idx="9">
                  <c:v>0.005528</c:v>
                </c:pt>
                <c:pt idx="10">
                  <c:v>0.006129</c:v>
                </c:pt>
                <c:pt idx="11">
                  <c:v>0.006783</c:v>
                </c:pt>
                <c:pt idx="12">
                  <c:v>0.007515</c:v>
                </c:pt>
                <c:pt idx="13">
                  <c:v>0.008131</c:v>
                </c:pt>
              </c:numLit>
            </c:plus>
            <c:minus>
              <c:numLit>
                <c:ptCount val="14"/>
                <c:pt idx="0">
                  <c:v>0.002064</c:v>
                </c:pt>
                <c:pt idx="1">
                  <c:v>0.002066</c:v>
                </c:pt>
                <c:pt idx="2">
                  <c:v>0.002080</c:v>
                </c:pt>
                <c:pt idx="3">
                  <c:v>0.002100</c:v>
                </c:pt>
                <c:pt idx="4">
                  <c:v>0.002177</c:v>
                </c:pt>
                <c:pt idx="5">
                  <c:v>0.002380</c:v>
                </c:pt>
                <c:pt idx="6">
                  <c:v>0.002828</c:v>
                </c:pt>
                <c:pt idx="7">
                  <c:v>0.003424</c:v>
                </c:pt>
                <c:pt idx="8">
                  <c:v>0.004080</c:v>
                </c:pt>
                <c:pt idx="9">
                  <c:v>0.005528</c:v>
                </c:pt>
                <c:pt idx="10">
                  <c:v>0.006129</c:v>
                </c:pt>
                <c:pt idx="11">
                  <c:v>0.006783</c:v>
                </c:pt>
                <c:pt idx="12">
                  <c:v>0.007515</c:v>
                </c:pt>
                <c:pt idx="13">
                  <c:v>0.008131</c:v>
                </c:pt>
              </c:numLit>
            </c:minus>
            <c:val val="0"/>
            <c:spPr>
              <a:noFill/>
              <a:ln w="12700" cap="flat">
                <a:solidFill>
                  <a:srgbClr val="000000"/>
                </a:solidFill>
                <a:prstDash val="solid"/>
                <a:miter lim="400000"/>
              </a:ln>
              <a:effectLst/>
            </c:spPr>
          </c:errBars>
          <c:xVal>
            <c:numRef>
              <c:f>'Лист 1 - Tаблица 1'!$D$2:$D$15</c:f>
              <c:numCache>
                <c:ptCount val="14"/>
                <c:pt idx="0">
                  <c:v>285.778000</c:v>
                </c:pt>
                <c:pt idx="1">
                  <c:v>286.664000</c:v>
                </c:pt>
                <c:pt idx="2">
                  <c:v>289.076000</c:v>
                </c:pt>
                <c:pt idx="3">
                  <c:v>290.870000</c:v>
                </c:pt>
                <c:pt idx="4">
                  <c:v>293.048000</c:v>
                </c:pt>
                <c:pt idx="5">
                  <c:v>294.906000</c:v>
                </c:pt>
                <c:pt idx="6">
                  <c:v>296.752000</c:v>
                </c:pt>
                <c:pt idx="7">
                  <c:v>298.728000</c:v>
                </c:pt>
                <c:pt idx="8">
                  <c:v>300.752000</c:v>
                </c:pt>
                <c:pt idx="9">
                  <c:v>304.882000</c:v>
                </c:pt>
                <c:pt idx="10">
                  <c:v>306.708000</c:v>
                </c:pt>
                <c:pt idx="11">
                  <c:v>308.640000</c:v>
                </c:pt>
                <c:pt idx="12">
                  <c:v>310.708000</c:v>
                </c:pt>
                <c:pt idx="13">
                  <c:v>312.664000</c:v>
                </c:pt>
              </c:numCache>
            </c:numRef>
          </c:xVal>
          <c:yVal>
            <c:numRef>
              <c:f>'Лист 1 - Tаблица 1'!$F$2:$F$15</c:f>
              <c:numCache>
                <c:ptCount val="14"/>
                <c:pt idx="0">
                  <c:v>0.028216</c:v>
                </c:pt>
                <c:pt idx="1">
                  <c:v>0.028705</c:v>
                </c:pt>
                <c:pt idx="2">
                  <c:v>0.031475</c:v>
                </c:pt>
                <c:pt idx="3">
                  <c:v>0.035407</c:v>
                </c:pt>
                <c:pt idx="4">
                  <c:v>0.047572</c:v>
                </c:pt>
                <c:pt idx="5">
                  <c:v>0.071227</c:v>
                </c:pt>
                <c:pt idx="6">
                  <c:v>0.110474</c:v>
                </c:pt>
                <c:pt idx="7">
                  <c:v>0.153518</c:v>
                </c:pt>
                <c:pt idx="8">
                  <c:v>0.196447</c:v>
                </c:pt>
                <c:pt idx="9">
                  <c:v>0.284733</c:v>
                </c:pt>
                <c:pt idx="10">
                  <c:v>0.320067</c:v>
                </c:pt>
                <c:pt idx="11">
                  <c:v>0.358075</c:v>
                </c:pt>
                <c:pt idx="12">
                  <c:v>0.400245</c:v>
                </c:pt>
                <c:pt idx="13">
                  <c:v>0.435450</c:v>
                </c:pt>
              </c:numCache>
            </c:numRef>
          </c:yVal>
          <c:smooth val="0"/>
        </c:ser>
        <c:axId val="2094734552"/>
        <c:axId val="2094734553"/>
      </c:scatterChart>
      <c:valAx>
        <c:axId val="2094734552"/>
        <c:scaling>
          <c:orientation val="minMax"/>
        </c:scaling>
        <c:delete val="0"/>
        <c:axPos val="b"/>
        <c:majorGridlines>
          <c:spPr>
            <a:ln w="12700" cap="flat">
              <a:solidFill>
                <a:srgbClr val="000000"/>
              </a:solidFill>
              <a:prstDash val="solid"/>
              <a:miter lim="400000"/>
            </a:ln>
          </c:spPr>
        </c:majorGridlines>
        <c:minorGridlines>
          <c:spPr>
            <a:ln w="6350" cap="flat">
              <a:solidFill>
                <a:srgbClr val="000000"/>
              </a:solidFill>
              <a:prstDash val="solid"/>
              <a:miter lim="400000"/>
            </a:ln>
          </c:spPr>
        </c:minorGridlines>
        <c:numFmt formatCode="General" sourceLinked="1"/>
        <c:majorTickMark val="none"/>
        <c:minorTickMark val="none"/>
        <c:tickLblPos val="nextTo"/>
        <c:spPr>
          <a:ln w="12700" cap="flat">
            <a:solidFill>
              <a:srgbClr val="000000"/>
            </a:solidFill>
            <a:prstDash val="solid"/>
            <a:miter lim="400000"/>
          </a:ln>
        </c:spPr>
        <c:txPr>
          <a:bodyPr rot="0"/>
          <a:lstStyle/>
          <a:p>
            <a:pPr>
              <a:defRPr b="0" i="0" strike="noStrike" sz="1000" u="none">
                <a:solidFill>
                  <a:srgbClr val="000000"/>
                </a:solidFill>
                <a:latin typeface="Helvetica Neue"/>
              </a:defRPr>
            </a:pPr>
          </a:p>
        </c:txPr>
        <c:crossAx val="2094734553"/>
        <c:crosses val="autoZero"/>
        <c:crossBetween val="between"/>
        <c:majorUnit val="3.33333"/>
        <c:minorUnit val="1.66667"/>
      </c:valAx>
      <c:valAx>
        <c:axId val="2094734553"/>
        <c:scaling>
          <c:orientation val="minMax"/>
        </c:scaling>
        <c:delete val="0"/>
        <c:axPos val="l"/>
        <c:majorGridlines>
          <c:spPr>
            <a:ln w="12700" cap="flat">
              <a:solidFill>
                <a:srgbClr val="000000"/>
              </a:solidFill>
              <a:prstDash val="solid"/>
              <a:miter lim="400000"/>
            </a:ln>
          </c:spPr>
        </c:majorGridlines>
        <c:minorGridlines>
          <c:spPr>
            <a:ln w="6350" cap="flat">
              <a:solidFill>
                <a:srgbClr val="000000"/>
              </a:solidFill>
              <a:prstDash val="solid"/>
              <a:miter lim="400000"/>
            </a:ln>
          </c:spPr>
        </c:minorGridlines>
        <c:numFmt formatCode="General" sourceLinked="1"/>
        <c:majorTickMark val="none"/>
        <c:minorTickMark val="none"/>
        <c:tickLblPos val="nextTo"/>
        <c:spPr>
          <a:ln w="12700" cap="flat">
            <a:solidFill>
              <a:srgbClr val="000000"/>
            </a:solidFill>
            <a:prstDash val="solid"/>
            <a:miter lim="400000"/>
          </a:ln>
        </c:spPr>
        <c:txPr>
          <a:bodyPr rot="0"/>
          <a:lstStyle/>
          <a:p>
            <a:pPr>
              <a:defRPr b="0" i="0" strike="noStrike" sz="1000" u="none">
                <a:solidFill>
                  <a:srgbClr val="000000"/>
                </a:solidFill>
                <a:latin typeface="Helvetica Neue"/>
              </a:defRPr>
            </a:pPr>
          </a:p>
        </c:txPr>
        <c:crossAx val="2094734552"/>
        <c:crosses val="autoZero"/>
        <c:crossBetween val="between"/>
        <c:majorUnit val="0.0625"/>
        <c:minorUnit val="0.03125"/>
      </c:valAx>
      <c:spPr>
        <a:noFill/>
        <a:ln w="12700" cap="flat">
          <a:noFill/>
          <a:miter lim="400000"/>
        </a:ln>
        <a:effectLst/>
      </c:spPr>
    </c:plotArea>
    <c:plotVisOnly val="1"/>
    <c:dispBlanksAs val="gap"/>
  </c:chart>
  <c:spPr>
    <a:noFill/>
    <a:ln>
      <a:noFill/>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26</xdr:row>
      <xdr:rowOff>22176</xdr:rowOff>
    </xdr:from>
    <xdr:to>
      <xdr:col>11</xdr:col>
      <xdr:colOff>382087</xdr:colOff>
      <xdr:row>55</xdr:row>
      <xdr:rowOff>70877</xdr:rowOff>
    </xdr:to>
    <xdr:graphicFrame>
      <xdr:nvGraphicFramePr>
        <xdr:cNvPr id="2" name="Chart 2"/>
        <xdr:cNvGraphicFramePr/>
      </xdr:nvGraphicFramePr>
      <xdr:xfrm>
        <a:off x="-253493" y="4314776"/>
        <a:ext cx="8764089" cy="4836602"/>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13</v>
      </c>
      <c r="D11" t="s" s="5">
        <v>14</v>
      </c>
    </row>
    <row r="12">
      <c r="B12" s="4"/>
      <c r="C12" t="s" s="4">
        <v>16</v>
      </c>
      <c r="D12" t="s" s="5">
        <v>17</v>
      </c>
    </row>
  </sheetData>
  <mergeCells count="1">
    <mergeCell ref="B3:D3"/>
  </mergeCells>
  <hyperlinks>
    <hyperlink ref="D10" location="'Лист 1 - Tаблица 1'!R1C1" tooltip="" display="Лист 1 - Tаблица 1"/>
    <hyperlink ref="D11" location="'Лист 1 - Tаблица 2'!R2C1" tooltip="" display="Лист 1 - Tаблица 2"/>
    <hyperlink ref="D12" location="'Лист 1 - Drawings'!R1C1" tooltip="" display="Лист 1 - Drawings"/>
  </hyperlinks>
</worksheet>
</file>

<file path=xl/worksheets/sheet2.xml><?xml version="1.0" encoding="utf-8"?>
<worksheet xmlns:r="http://schemas.openxmlformats.org/officeDocument/2006/relationships" xmlns="http://schemas.openxmlformats.org/spreadsheetml/2006/main">
  <sheetPr>
    <pageSetUpPr fitToPage="1"/>
  </sheetPr>
  <dimension ref="A1:H15"/>
  <sheetViews>
    <sheetView workbookViewId="0" showGridLines="0" defaultGridColor="1"/>
  </sheetViews>
  <sheetFormatPr defaultColWidth="16.3333" defaultRowHeight="19.9" customHeight="1" outlineLevelRow="0" outlineLevelCol="0"/>
  <cols>
    <col min="1" max="8" width="16.3516" style="6" customWidth="1"/>
    <col min="9" max="256" width="16.3516" style="6" customWidth="1"/>
  </cols>
  <sheetData>
    <row r="1" ht="18.9" customHeight="1">
      <c r="A1" t="s" s="7">
        <v>7</v>
      </c>
      <c r="B1" t="s" s="7">
        <v>8</v>
      </c>
      <c r="C1" t="s" s="7">
        <v>9</v>
      </c>
      <c r="D1" t="s" s="7">
        <v>10</v>
      </c>
      <c r="E1" s="8"/>
      <c r="F1" s="8"/>
      <c r="G1" t="s" s="7">
        <v>11</v>
      </c>
      <c r="H1" t="s" s="7">
        <v>12</v>
      </c>
    </row>
    <row r="2" ht="18.9" customHeight="1">
      <c r="A2" s="9">
        <v>12.73</v>
      </c>
      <c r="B2" s="9">
        <v>0.002</v>
      </c>
      <c r="C2" s="9">
        <v>10.8325</v>
      </c>
      <c r="D2" s="9">
        <f>A2+24*B2+273</f>
        <v>285.778</v>
      </c>
      <c r="E2" s="9">
        <f>C2^2-'Лист 1 - Tаблица 2'!$B$2^2</f>
        <v>35.44055624999997</v>
      </c>
      <c r="F2" s="9">
        <f>(1/E2)</f>
        <v>0.02821626141942963</v>
      </c>
      <c r="G2" s="9">
        <f>SQRT(1*0.004^2+24^2*(0.01/A2)^2)</f>
        <v>0.01927276547887806</v>
      </c>
      <c r="H2" s="9">
        <f>SQRT((F2*2*E2)^2*10^(-6)+(F2*2*'Лист 1 - Tаблица 2'!$B$2)^2*10^(-6))</f>
        <v>0.002064177591341229</v>
      </c>
    </row>
    <row r="3" ht="18.9" customHeight="1">
      <c r="A3" s="9">
        <v>14</v>
      </c>
      <c r="B3" s="9">
        <v>-0.014</v>
      </c>
      <c r="C3" s="9">
        <v>10.8046</v>
      </c>
      <c r="D3" s="9">
        <f>A3+24*B3+273</f>
        <v>286.664</v>
      </c>
      <c r="E3" s="9">
        <f>C3^2-'Лист 1 - Tаблица 2'!$B$2^2</f>
        <v>34.83688115999999</v>
      </c>
      <c r="F3" s="9">
        <f>(1/E3)</f>
        <v>0.0287052103030454</v>
      </c>
      <c r="G3" s="9">
        <f>SQRT(1*0.008^2+24^2*(0.01/A3)^2)</f>
        <v>0.01891765183685354</v>
      </c>
      <c r="H3" s="9">
        <f>SQRT((F3*2*E3)^2*10^(-6)+(F3*2*'Лист 1 - Tаблица 2'!$B$2)^2*10^(-6))</f>
        <v>0.00206638502428114</v>
      </c>
    </row>
    <row r="4" ht="18.9" customHeight="1">
      <c r="A4" s="9">
        <v>16.1</v>
      </c>
      <c r="B4" s="9">
        <v>-0.001</v>
      </c>
      <c r="C4" s="9">
        <v>10.6618</v>
      </c>
      <c r="D4" s="9">
        <f>A4+24*B4+273</f>
        <v>289.076</v>
      </c>
      <c r="E4" s="9">
        <f>C4^2-'Лист 1 - Tаблица 2'!$B$2^2</f>
        <v>31.77147923999998</v>
      </c>
      <c r="F4" s="9">
        <f>(1/E4)</f>
        <v>0.03147476994841996</v>
      </c>
      <c r="G4" s="9">
        <f>SQRT(1*0.008^2+24^2*(0.01/A4)^2)</f>
        <v>0.01691785001602656</v>
      </c>
      <c r="H4" s="9">
        <f>SQRT((F4*2*E4)^2*10^(-6)+(F4*2*'Лист 1 - Tаблица 2'!$B$2)^2*10^(-6))</f>
        <v>0.002079555360445705</v>
      </c>
    </row>
    <row r="5" ht="18.9" customHeight="1">
      <c r="A5" s="9">
        <v>17.99</v>
      </c>
      <c r="B5" s="9">
        <v>-0.005</v>
      </c>
      <c r="C5" s="9">
        <v>10.49504</v>
      </c>
      <c r="D5" s="9">
        <f>A5+24*B5+273</f>
        <v>290.87</v>
      </c>
      <c r="E5" s="9">
        <f>C5^2-'Лист 1 - Tаблица 2'!$B$2^2</f>
        <v>28.24336460159998</v>
      </c>
      <c r="F5" s="9">
        <f>(1/E5)</f>
        <v>0.03540654642624803</v>
      </c>
      <c r="G5" s="9">
        <f>SQRT(1*0.008^2+24^2*(0.01/A5)^2)</f>
        <v>0.01555556085048193</v>
      </c>
      <c r="H5" s="9">
        <f>SQRT((F5*2*E5)^2*10^(-6)+(F5*2*'Лист 1 - Tаблица 2'!$B$2)^2*10^(-6))</f>
        <v>0.002100166565920174</v>
      </c>
    </row>
    <row r="6" ht="18.9" customHeight="1">
      <c r="A6" s="9">
        <v>20.12</v>
      </c>
      <c r="B6" s="9">
        <v>-0.003</v>
      </c>
      <c r="C6" s="9">
        <v>10.1451</v>
      </c>
      <c r="D6" s="9">
        <f>A6+24*B6+273</f>
        <v>293.048</v>
      </c>
      <c r="E6" s="9">
        <f>C6^2-'Лист 1 - Tаблица 2'!$B$2^2</f>
        <v>21.02055400999997</v>
      </c>
      <c r="F6" s="9">
        <f>(1/E6)</f>
        <v>0.04757248545991112</v>
      </c>
      <c r="G6" s="9">
        <f>SQRT(1*0.008^2+24^2*(0.01/A6)^2)</f>
        <v>0.01436270965070478</v>
      </c>
      <c r="H6" s="9">
        <f>SQRT((F6*2*E6)^2*10^(-6)+(F6*2*'Лист 1 - Tаблица 2'!$B$2)^2*10^(-6))</f>
        <v>0.002177481973554309</v>
      </c>
    </row>
    <row r="7" ht="18.9" customHeight="1">
      <c r="A7" s="9">
        <v>22.05</v>
      </c>
      <c r="B7" s="9">
        <v>-0.006</v>
      </c>
      <c r="C7" s="9">
        <v>9.795</v>
      </c>
      <c r="D7" s="9">
        <f>A7+24*B7+273</f>
        <v>294.906</v>
      </c>
      <c r="E7" s="9">
        <f>C7^2-'Лист 1 - Tаблица 2'!$B$2^2</f>
        <v>14.03952499999998</v>
      </c>
      <c r="F7" s="9">
        <f>(1/E7)</f>
        <v>0.07122748098671437</v>
      </c>
      <c r="G7" s="9">
        <f>SQRT(1*0.008^2+24^2*(0.01/A7)^2)</f>
        <v>0.01350811446390765</v>
      </c>
      <c r="H7" s="9">
        <f>SQRT((F7*2*E7)^2*10^(-6)+(F7*2*'Лист 1 - Tаблица 2'!$B$2)^2*10^(-6))</f>
        <v>0.002379512874428541</v>
      </c>
    </row>
    <row r="8" ht="18.9" customHeight="1">
      <c r="A8" s="9">
        <v>24.04</v>
      </c>
      <c r="B8" s="9">
        <v>-0.012</v>
      </c>
      <c r="C8" s="9">
        <v>9.537000000000001</v>
      </c>
      <c r="D8" s="9">
        <f>A8+24*B8+273</f>
        <v>296.752</v>
      </c>
      <c r="E8" s="9">
        <f>C8^2-'Лист 1 - Tаблица 2'!$B$2^2</f>
        <v>9.051868999999996</v>
      </c>
      <c r="F8" s="9">
        <f>(1/E8)</f>
        <v>0.1104744224645761</v>
      </c>
      <c r="G8" s="9">
        <f>SQRT(1*0.008^2+24^2*(0.01/A8)^2)</f>
        <v>0.0127932598719794</v>
      </c>
      <c r="H8" s="9">
        <f>SQRT((F8*2*E8)^2*10^(-6)+(F8*2*'Лист 1 - Tаблица 2'!$B$2)^2*10^(-6))</f>
        <v>0.002828135137677444</v>
      </c>
    </row>
    <row r="9" ht="18.9" customHeight="1">
      <c r="A9" s="9">
        <v>26.04</v>
      </c>
      <c r="B9" s="9">
        <v>-0.013</v>
      </c>
      <c r="C9" s="9">
        <v>9.403</v>
      </c>
      <c r="D9" s="9">
        <f>A9+24*B9+273</f>
        <v>298.728</v>
      </c>
      <c r="E9" s="9">
        <f>C9^2-'Лист 1 - Tаблица 2'!$B$2^2</f>
        <v>6.513908999999998</v>
      </c>
      <c r="F9" s="9">
        <f>(1/E9)</f>
        <v>0.1535176496939089</v>
      </c>
      <c r="G9" s="9">
        <f>SQRT(1*0.008^2+24^2*(0.01/A9)^2)</f>
        <v>0.01220432417955759</v>
      </c>
      <c r="H9" s="9">
        <f>SQRT((F9*2*E9)^2*10^(-6)+(F9*2*'Лист 1 - Tаблица 2'!$B$2)^2*10^(-6))</f>
        <v>0.003423595181228987</v>
      </c>
    </row>
    <row r="10" ht="18.9" customHeight="1">
      <c r="A10" s="9">
        <v>28.04</v>
      </c>
      <c r="B10" s="9">
        <v>-0.012</v>
      </c>
      <c r="C10" s="9">
        <v>9.327</v>
      </c>
      <c r="D10" s="9">
        <f>A10+24*B10+273</f>
        <v>300.752</v>
      </c>
      <c r="E10" s="9">
        <f>C10^2-'Лист 1 - Tаблица 2'!$B$2^2</f>
        <v>5.090428999999986</v>
      </c>
      <c r="F10" s="9">
        <f>(1/E10)</f>
        <v>0.1964470970914245</v>
      </c>
      <c r="G10" s="9">
        <f>SQRT(1*0.008^2+24^2*(0.01/A10)^2)</f>
        <v>0.01171579805971315</v>
      </c>
      <c r="H10" s="9">
        <f>SQRT((F10*2*E10)^2*10^(-6)+(F10*2*'Лист 1 - Tаблица 2'!$B$2)^2*10^(-6))</f>
        <v>0.004079577043185935</v>
      </c>
    </row>
    <row r="11" ht="18.9" customHeight="1">
      <c r="A11" s="9">
        <v>32.05</v>
      </c>
      <c r="B11" s="9">
        <v>-0.007</v>
      </c>
      <c r="C11" s="9">
        <v>9.242000000000001</v>
      </c>
      <c r="D11" s="9">
        <f>A11+24*B11+273</f>
        <v>304.882</v>
      </c>
      <c r="E11" s="9">
        <f>C11^2-'Лист 1 - Tаблица 2'!$B$2^2</f>
        <v>3.512063999999995</v>
      </c>
      <c r="F11" s="9">
        <f>(1/E11)</f>
        <v>0.2847328522487066</v>
      </c>
      <c r="G11" s="9">
        <f>SQRT(1*0.008^2+24^2*(0.01/A11)^2)</f>
        <v>0.01095785699307447</v>
      </c>
      <c r="H11" s="9">
        <f>SQRT((F11*2*E11)^2*10^(-6)+(F11*2*'Лист 1 - Tаблица 2'!$B$2)^2*10^(-6))</f>
        <v>0.005528133416824155</v>
      </c>
    </row>
    <row r="12" ht="18.9" customHeight="1">
      <c r="A12" s="9">
        <v>34.02</v>
      </c>
      <c r="B12" s="9">
        <v>-0.013</v>
      </c>
      <c r="C12" s="9">
        <v>9.221</v>
      </c>
      <c r="D12" s="9">
        <f>A12+24*B12+273</f>
        <v>306.708</v>
      </c>
      <c r="E12" s="9">
        <f>C12^2-'Лист 1 - Tаблица 2'!$B$2^2</f>
        <v>3.124340999999987</v>
      </c>
      <c r="F12" s="9">
        <f>(1/E12)</f>
        <v>0.3200674958335227</v>
      </c>
      <c r="G12" s="9">
        <f>SQRT(1*0.008^2+24^2*(0.01/A12)^2)</f>
        <v>0.01066622807343677</v>
      </c>
      <c r="H12" s="9">
        <f>SQRT((F12*2*E12)^2*10^(-6)+(F12*2*'Лист 1 - Tаблица 2'!$B$2)^2*10^(-6))</f>
        <v>0.006128737012705133</v>
      </c>
    </row>
    <row r="13" ht="18.9" customHeight="1">
      <c r="A13" s="9">
        <v>36</v>
      </c>
      <c r="B13" s="9">
        <v>-0.015</v>
      </c>
      <c r="C13" s="9">
        <v>9.202999999999999</v>
      </c>
      <c r="D13" s="9">
        <f>A13+24*B13+273</f>
        <v>308.64</v>
      </c>
      <c r="E13" s="9">
        <f>C13^2-'Лист 1 - Tаблица 2'!$B$2^2</f>
        <v>2.792708999999974</v>
      </c>
      <c r="F13" s="9">
        <f>(1/E13)</f>
        <v>0.3580752595419034</v>
      </c>
      <c r="G13" s="9">
        <f>SQRT(1*0.008^2+24^2*(0.01/A13)^2)</f>
        <v>0.01041366623454221</v>
      </c>
      <c r="H13" s="9">
        <f>SQRT((F13*2*E13)^2*10^(-6)+(F13*2*'Лист 1 - Tаблица 2'!$B$2)^2*10^(-6))</f>
        <v>0.006782732740791506</v>
      </c>
    </row>
    <row r="14" ht="18.9" customHeight="1">
      <c r="A14" s="9">
        <v>38.02</v>
      </c>
      <c r="B14" s="9">
        <v>-0.013</v>
      </c>
      <c r="C14" s="9">
        <v>9.186999999999999</v>
      </c>
      <c r="D14" s="9">
        <f>A14+24*B14+273</f>
        <v>310.708</v>
      </c>
      <c r="E14" s="9">
        <f>C14^2-'Лист 1 - Tаблица 2'!$B$2^2</f>
        <v>2.498468999999972</v>
      </c>
      <c r="F14" s="9">
        <f>(1/E14)</f>
        <v>0.4002451101054331</v>
      </c>
      <c r="G14" s="9">
        <f>SQRT(1*0.008^2+24^2*(0.01/A14)^2)</f>
        <v>0.01019054665724514</v>
      </c>
      <c r="H14" s="9">
        <f>SQRT((F14*2*E14)^2*10^(-6)+(F14*2*'Лист 1 - Tаблица 2'!$B$2)^2*10^(-6))</f>
        <v>0.007515441444105734</v>
      </c>
    </row>
    <row r="15" ht="18.9" customHeight="1">
      <c r="A15" s="9">
        <v>40</v>
      </c>
      <c r="B15" s="9">
        <v>-0.014</v>
      </c>
      <c r="C15" s="9">
        <v>9.176</v>
      </c>
      <c r="D15" s="9">
        <f>A15+24*B15+273</f>
        <v>312.664</v>
      </c>
      <c r="E15" s="9">
        <f>C15^2-'Лист 1 - Tаблица 2'!$B$2^2</f>
        <v>2.296475999999984</v>
      </c>
      <c r="F15" s="9">
        <f>(1/E15)</f>
        <v>0.4354497935097109</v>
      </c>
      <c r="G15" s="9">
        <f>SQRT(1*0.008^2+24^2*(0.01/A15)^2)</f>
        <v>0.01</v>
      </c>
      <c r="H15" s="9">
        <f>SQRT((F15*2*E15)^2*10^(-6)+(F15*2*'Лист 1 - Tаблица 2'!$B$2)^2*10^(-6))</f>
        <v>0.008131437080316665</v>
      </c>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B2"/>
  <sheetViews>
    <sheetView workbookViewId="0" showGridLines="0" defaultGridColor="1"/>
  </sheetViews>
  <sheetFormatPr defaultColWidth="16.3333" defaultRowHeight="19.9" customHeight="1" outlineLevelRow="0" outlineLevelCol="0"/>
  <cols>
    <col min="1" max="2" width="16.3516" style="10" customWidth="1"/>
    <col min="3" max="256" width="16.3516" style="10" customWidth="1"/>
  </cols>
  <sheetData>
    <row r="1" ht="27.65" customHeight="1">
      <c r="A1" t="s" s="11">
        <v>13</v>
      </c>
      <c r="B1" s="11"/>
    </row>
    <row r="2" ht="20.05" customHeight="1">
      <c r="A2" t="s" s="12">
        <v>15</v>
      </c>
      <c r="B2" s="13">
        <v>9.050000000000001</v>
      </c>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256" width="10" customWidth="1"/>
  </cols>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