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4.2\"/>
    </mc:Choice>
  </mc:AlternateContent>
  <bookViews>
    <workbookView xWindow="0" yWindow="0" windowWidth="10284" windowHeight="76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K30" i="1" s="1"/>
  <c r="E5" i="1"/>
  <c r="E6" i="1"/>
  <c r="E7" i="1"/>
  <c r="E8" i="1"/>
  <c r="B35" i="1" s="1"/>
  <c r="E9" i="1"/>
  <c r="E10" i="1"/>
  <c r="B37" i="1" s="1"/>
  <c r="E11" i="1"/>
  <c r="B38" i="1" s="1"/>
  <c r="E12" i="1"/>
  <c r="E13" i="1"/>
  <c r="E14" i="1"/>
  <c r="E15" i="1"/>
  <c r="E16" i="1"/>
  <c r="E17" i="1"/>
  <c r="E18" i="1"/>
  <c r="E19" i="1"/>
  <c r="B46" i="1" s="1"/>
  <c r="E20" i="1"/>
  <c r="E21" i="1"/>
  <c r="E22" i="1"/>
  <c r="E23" i="1"/>
  <c r="E24" i="1"/>
  <c r="B51" i="1" s="1"/>
  <c r="E25" i="1"/>
  <c r="E26" i="1"/>
  <c r="B53" i="1" s="1"/>
  <c r="B30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3" i="1"/>
  <c r="AB5" i="1"/>
  <c r="AB21" i="1"/>
  <c r="AB3" i="1"/>
  <c r="X3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3" i="1"/>
  <c r="Z3" i="1"/>
  <c r="V3" i="1"/>
  <c r="A30" i="1"/>
  <c r="V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D5" i="1"/>
  <c r="D6" i="1"/>
  <c r="AB6" i="1" s="1"/>
  <c r="D7" i="1"/>
  <c r="AB7" i="1" s="1"/>
  <c r="D8" i="1"/>
  <c r="AB8" i="1" s="1"/>
  <c r="D9" i="1"/>
  <c r="AB9" i="1" s="1"/>
  <c r="D10" i="1"/>
  <c r="AB10" i="1" s="1"/>
  <c r="D11" i="1"/>
  <c r="AB11" i="1" s="1"/>
  <c r="D12" i="1"/>
  <c r="AB12" i="1" s="1"/>
  <c r="D13" i="1"/>
  <c r="AB13" i="1" s="1"/>
  <c r="D14" i="1"/>
  <c r="AB14" i="1" s="1"/>
  <c r="D15" i="1"/>
  <c r="AB15" i="1" s="1"/>
  <c r="D16" i="1"/>
  <c r="AB16" i="1" s="1"/>
  <c r="D17" i="1"/>
  <c r="AB17" i="1" s="1"/>
  <c r="D18" i="1"/>
  <c r="AB18" i="1" s="1"/>
  <c r="D19" i="1"/>
  <c r="AB19" i="1" s="1"/>
  <c r="D20" i="1"/>
  <c r="AB20" i="1" s="1"/>
  <c r="D21" i="1"/>
  <c r="D22" i="1"/>
  <c r="AB22" i="1" s="1"/>
  <c r="D23" i="1"/>
  <c r="AB23" i="1" s="1"/>
  <c r="D24" i="1"/>
  <c r="AB24" i="1" s="1"/>
  <c r="D25" i="1"/>
  <c r="AB25" i="1" s="1"/>
  <c r="D26" i="1"/>
  <c r="AB26" i="1" s="1"/>
  <c r="D3" i="1"/>
  <c r="Y4" i="1"/>
  <c r="J31" i="1" s="1"/>
  <c r="Y5" i="1"/>
  <c r="J32" i="1" s="1"/>
  <c r="Y6" i="1"/>
  <c r="J33" i="1" s="1"/>
  <c r="Y7" i="1"/>
  <c r="J34" i="1" s="1"/>
  <c r="Y8" i="1"/>
  <c r="J35" i="1" s="1"/>
  <c r="Y9" i="1"/>
  <c r="J36" i="1" s="1"/>
  <c r="Y10" i="1"/>
  <c r="J37" i="1" s="1"/>
  <c r="Y11" i="1"/>
  <c r="J38" i="1" s="1"/>
  <c r="Y12" i="1"/>
  <c r="J39" i="1" s="1"/>
  <c r="Y13" i="1"/>
  <c r="J40" i="1" s="1"/>
  <c r="Y14" i="1"/>
  <c r="J41" i="1" s="1"/>
  <c r="Y15" i="1"/>
  <c r="J42" i="1" s="1"/>
  <c r="Y16" i="1"/>
  <c r="J43" i="1" s="1"/>
  <c r="Y17" i="1"/>
  <c r="J44" i="1" s="1"/>
  <c r="Y18" i="1"/>
  <c r="J45" i="1" s="1"/>
  <c r="Y19" i="1"/>
  <c r="J46" i="1" s="1"/>
  <c r="Y20" i="1"/>
  <c r="J47" i="1" s="1"/>
  <c r="Y21" i="1"/>
  <c r="J48" i="1" s="1"/>
  <c r="Y22" i="1"/>
  <c r="J49" i="1" s="1"/>
  <c r="Y23" i="1"/>
  <c r="J50" i="1" s="1"/>
  <c r="Y24" i="1"/>
  <c r="J51" i="1" s="1"/>
  <c r="Y25" i="1"/>
  <c r="J52" i="1" s="1"/>
  <c r="Y26" i="1"/>
  <c r="J53" i="1" s="1"/>
  <c r="Y3" i="1"/>
  <c r="J30" i="1" s="1"/>
  <c r="X4" i="1"/>
  <c r="A31" i="1" s="1"/>
  <c r="X5" i="1"/>
  <c r="A32" i="1" s="1"/>
  <c r="X6" i="1"/>
  <c r="A33" i="1" s="1"/>
  <c r="X7" i="1"/>
  <c r="A34" i="1" s="1"/>
  <c r="X8" i="1"/>
  <c r="A35" i="1" s="1"/>
  <c r="X9" i="1"/>
  <c r="A36" i="1" s="1"/>
  <c r="X10" i="1"/>
  <c r="A37" i="1" s="1"/>
  <c r="X11" i="1"/>
  <c r="A38" i="1" s="1"/>
  <c r="X12" i="1"/>
  <c r="A39" i="1" s="1"/>
  <c r="X13" i="1"/>
  <c r="A40" i="1" s="1"/>
  <c r="X14" i="1"/>
  <c r="A41" i="1" s="1"/>
  <c r="X15" i="1"/>
  <c r="A42" i="1" s="1"/>
  <c r="X16" i="1"/>
  <c r="A43" i="1" s="1"/>
  <c r="X17" i="1"/>
  <c r="A44" i="1" s="1"/>
  <c r="X18" i="1"/>
  <c r="A45" i="1" s="1"/>
  <c r="X19" i="1"/>
  <c r="A46" i="1" s="1"/>
  <c r="X20" i="1"/>
  <c r="A47" i="1" s="1"/>
  <c r="X21" i="1"/>
  <c r="A48" i="1" s="1"/>
  <c r="X22" i="1"/>
  <c r="A49" i="1" s="1"/>
  <c r="X23" i="1"/>
  <c r="A50" i="1" s="1"/>
  <c r="X24" i="1"/>
  <c r="A51" i="1" s="1"/>
  <c r="X25" i="1"/>
  <c r="A52" i="1" s="1"/>
  <c r="X26" i="1"/>
  <c r="A53" i="1" s="1"/>
  <c r="O26" i="1"/>
  <c r="O25" i="1"/>
  <c r="O24" i="1"/>
  <c r="O23" i="1"/>
  <c r="K50" i="1"/>
  <c r="O22" i="1"/>
  <c r="K49" i="1"/>
  <c r="O21" i="1"/>
  <c r="K48" i="1"/>
  <c r="O20" i="1"/>
  <c r="O19" i="1"/>
  <c r="K46" i="1"/>
  <c r="O18" i="1"/>
  <c r="O17" i="1"/>
  <c r="O16" i="1"/>
  <c r="O15" i="1"/>
  <c r="K42" i="1"/>
  <c r="O14" i="1"/>
  <c r="O13" i="1"/>
  <c r="O12" i="1"/>
  <c r="K39" i="1"/>
  <c r="O11" i="1"/>
  <c r="K38" i="1"/>
  <c r="O10" i="1"/>
  <c r="O9" i="1"/>
  <c r="O8" i="1"/>
  <c r="O7" i="1"/>
  <c r="O6" i="1"/>
  <c r="O5" i="1"/>
  <c r="K32" i="1"/>
  <c r="O4" i="1"/>
  <c r="K31" i="1"/>
  <c r="O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33" i="1"/>
  <c r="B34" i="1"/>
  <c r="D34" i="1" s="1"/>
  <c r="B36" i="1"/>
  <c r="B42" i="1"/>
  <c r="D42" i="1" s="1"/>
  <c r="B43" i="1"/>
  <c r="B44" i="1"/>
  <c r="B45" i="1"/>
  <c r="B49" i="1"/>
  <c r="B50" i="1"/>
  <c r="D50" i="1" s="1"/>
  <c r="B52" i="1"/>
  <c r="Z4" i="1" l="1"/>
  <c r="AB4" i="1" s="1"/>
  <c r="D35" i="1"/>
  <c r="D51" i="1"/>
  <c r="D43" i="1"/>
  <c r="D30" i="1"/>
  <c r="D33" i="1"/>
  <c r="D49" i="1"/>
  <c r="M31" i="1"/>
  <c r="M39" i="1"/>
  <c r="K47" i="1"/>
  <c r="M47" i="1" s="1"/>
  <c r="M32" i="1"/>
  <c r="M48" i="1"/>
  <c r="M42" i="1"/>
  <c r="M50" i="1"/>
  <c r="K43" i="1"/>
  <c r="M43" i="1" s="1"/>
  <c r="D46" i="1"/>
  <c r="D38" i="1"/>
  <c r="M49" i="1"/>
  <c r="K36" i="1"/>
  <c r="M30" i="1"/>
  <c r="D53" i="1"/>
  <c r="D45" i="1"/>
  <c r="D37" i="1"/>
  <c r="D52" i="1"/>
  <c r="D44" i="1"/>
  <c r="D36" i="1"/>
  <c r="K33" i="1"/>
  <c r="M33" i="1" s="1"/>
  <c r="B48" i="1"/>
  <c r="D48" i="1" s="1"/>
  <c r="B40" i="1"/>
  <c r="D40" i="1" s="1"/>
  <c r="B32" i="1"/>
  <c r="K40" i="1"/>
  <c r="M40" i="1" s="1"/>
  <c r="K51" i="1"/>
  <c r="K37" i="1"/>
  <c r="M37" i="1" s="1"/>
  <c r="B41" i="1"/>
  <c r="D41" i="1" s="1"/>
  <c r="B47" i="1"/>
  <c r="D47" i="1" s="1"/>
  <c r="B39" i="1"/>
  <c r="D39" i="1" s="1"/>
  <c r="B31" i="1"/>
  <c r="D31" i="1" s="1"/>
  <c r="K34" i="1"/>
  <c r="K41" i="1"/>
  <c r="K44" i="1"/>
  <c r="M44" i="1" s="1"/>
  <c r="K52" i="1"/>
  <c r="K53" i="1"/>
  <c r="K35" i="1"/>
  <c r="M35" i="1" s="1"/>
  <c r="K45" i="1"/>
  <c r="M45" i="1" s="1"/>
  <c r="M38" i="1"/>
  <c r="M46" i="1"/>
  <c r="M53" i="1" l="1"/>
  <c r="M52" i="1"/>
  <c r="M36" i="1"/>
  <c r="M41" i="1"/>
  <c r="M34" i="1"/>
  <c r="M51" i="1"/>
  <c r="D32" i="1"/>
</calcChain>
</file>

<file path=xl/sharedStrings.xml><?xml version="1.0" encoding="utf-8"?>
<sst xmlns="http://schemas.openxmlformats.org/spreadsheetml/2006/main" count="44" uniqueCount="19">
  <si>
    <t>I, А</t>
  </si>
  <si>
    <t>sigmaI, А</t>
  </si>
  <si>
    <t>N, c_{-1}</t>
  </si>
  <si>
    <t>sigmaN, c_{-1}</t>
  </si>
  <si>
    <t>измерение бетта-спектра</t>
  </si>
  <si>
    <t>измерение фона</t>
  </si>
  <si>
    <t>t, c</t>
  </si>
  <si>
    <t>p, кэв/с</t>
  </si>
  <si>
    <t>sigma p</t>
  </si>
  <si>
    <t>sigma p, кэв/с</t>
  </si>
  <si>
    <t>p^3/2</t>
  </si>
  <si>
    <t>корень N-Nbg</t>
  </si>
  <si>
    <t>Nbg</t>
  </si>
  <si>
    <t>корень (N-Nbg)/p^3/2</t>
  </si>
  <si>
    <t>сигма корень (N-Nbg)/p^3/2</t>
  </si>
  <si>
    <t>E, кэв</t>
  </si>
  <si>
    <t>sigma E</t>
  </si>
  <si>
    <t>sigmaN-Nbg, c_{-1}</t>
  </si>
  <si>
    <t>sigma Nbg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</si>
</sst>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166" fontId="0" fillId="0" borderId="8" xfId="0" applyNumberFormat="1" applyBorder="1" applyAlignment="1"/>
    <xf numFmtId="166" fontId="0" fillId="0" borderId="9" xfId="0" applyNumberFormat="1" applyBorder="1" applyAlignment="1"/>
    <xf numFmtId="166" fontId="0" fillId="0" borderId="10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D1" zoomScale="81" workbookViewId="0">
      <selection activeCell="L2" sqref="L2:Q26"/>
    </sheetView>
  </sheetViews>
  <sheetFormatPr defaultRowHeight="14.4" x14ac:dyDescent="0.3"/>
  <cols>
    <col min="1" max="1" width="13.6640625" customWidth="1"/>
    <col min="3" max="3" width="24.5546875" customWidth="1"/>
    <col min="4" max="4" width="27.44140625" customWidth="1"/>
    <col min="5" max="8" width="15" customWidth="1"/>
    <col min="12" max="12" width="21.33203125" customWidth="1"/>
    <col min="13" max="13" width="25.44140625" customWidth="1"/>
    <col min="14" max="17" width="14.109375" customWidth="1"/>
    <col min="22" max="22" width="15" customWidth="1"/>
    <col min="26" max="26" width="18.33203125" customWidth="1"/>
    <col min="27" max="27" width="22.88671875" customWidth="1"/>
    <col min="28" max="28" width="22.77734375" customWidth="1"/>
  </cols>
  <sheetData>
    <row r="1" spans="1:29" x14ac:dyDescent="0.3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"/>
      <c r="Q1" s="1"/>
      <c r="S1" s="10" t="s">
        <v>5</v>
      </c>
      <c r="T1" s="10"/>
      <c r="U1" s="10"/>
      <c r="V1" s="10"/>
      <c r="W1" s="10"/>
    </row>
    <row r="2" spans="1:2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7</v>
      </c>
      <c r="F2" s="2" t="s">
        <v>9</v>
      </c>
      <c r="G2" s="11" t="s">
        <v>13</v>
      </c>
      <c r="H2" s="11" t="s">
        <v>15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7</v>
      </c>
      <c r="O2" s="2" t="s">
        <v>8</v>
      </c>
      <c r="P2" s="11" t="s">
        <v>13</v>
      </c>
      <c r="Q2" s="11" t="s">
        <v>15</v>
      </c>
      <c r="S2" s="2" t="s">
        <v>0</v>
      </c>
      <c r="T2" s="2" t="s">
        <v>1</v>
      </c>
      <c r="U2" s="2" t="s">
        <v>2</v>
      </c>
      <c r="V2" s="2" t="s">
        <v>3</v>
      </c>
      <c r="W2" s="4" t="s">
        <v>6</v>
      </c>
      <c r="X2" s="16" t="s">
        <v>12</v>
      </c>
      <c r="Y2" s="17"/>
      <c r="Z2" s="20" t="s">
        <v>18</v>
      </c>
      <c r="AA2" s="21"/>
      <c r="AB2" s="18" t="s">
        <v>17</v>
      </c>
      <c r="AC2" s="19"/>
    </row>
    <row r="3" spans="1:29" x14ac:dyDescent="0.3">
      <c r="A3" s="5">
        <v>0.2</v>
      </c>
      <c r="B3" s="6">
        <v>0.01</v>
      </c>
      <c r="C3" s="3">
        <v>0.86</v>
      </c>
      <c r="D3" s="3">
        <f>SQRT(C3/100)</f>
        <v>9.2736184954957043E-2</v>
      </c>
      <c r="E3" s="23"/>
      <c r="F3" s="24"/>
      <c r="G3" s="24"/>
      <c r="H3" s="25"/>
      <c r="J3" s="5">
        <v>3</v>
      </c>
      <c r="K3" s="6">
        <v>0.01</v>
      </c>
      <c r="L3" s="3">
        <v>3.4489999999999998</v>
      </c>
      <c r="M3" s="3">
        <f>SQRT(L3/100)</f>
        <v>0.18571483516402237</v>
      </c>
      <c r="N3" s="14">
        <f>244*J3</f>
        <v>732</v>
      </c>
      <c r="O3" s="14">
        <f>SQRT(POWER(J3*20,2)+POWER(238*0.01,2))</f>
        <v>60.047184779971161</v>
      </c>
      <c r="P3" s="13">
        <v>86</v>
      </c>
      <c r="Q3" s="13">
        <v>380</v>
      </c>
      <c r="S3" s="2">
        <v>0</v>
      </c>
      <c r="T3" s="8">
        <v>0.01</v>
      </c>
      <c r="U3" s="3">
        <v>0.70660000000000001</v>
      </c>
      <c r="V3" s="3">
        <f>SQRT(U3/300)</f>
        <v>4.8531776531807833E-2</v>
      </c>
      <c r="W3" s="2">
        <v>300</v>
      </c>
      <c r="X3" s="15">
        <f>C3*(-0.05083612)+0.707</f>
        <v>0.6632809368</v>
      </c>
      <c r="Y3" s="15">
        <f>L3*(-0.05083612)+0.707</f>
        <v>0.53166622211999992</v>
      </c>
      <c r="Z3">
        <f>SQRT(X3/300)</f>
        <v>4.7020596082993249E-2</v>
      </c>
      <c r="AA3">
        <f>SQRT(Y3/300)</f>
        <v>4.209775220127554E-2</v>
      </c>
      <c r="AB3" s="15">
        <f>SQRT(D3*D3-Z3*Z3)</f>
        <v>7.9931617924323295E-2</v>
      </c>
      <c r="AC3" s="15">
        <f>SQRT(M3*M3-AA3*AA3)</f>
        <v>0.180880566285049</v>
      </c>
    </row>
    <row r="4" spans="1:29" x14ac:dyDescent="0.3">
      <c r="A4" s="5">
        <v>0.4</v>
      </c>
      <c r="B4" s="6"/>
      <c r="C4" s="2" t="s">
        <v>2</v>
      </c>
      <c r="D4" s="2" t="s">
        <v>3</v>
      </c>
      <c r="E4" s="2" t="s">
        <v>7</v>
      </c>
      <c r="F4" s="2" t="s">
        <v>9</v>
      </c>
      <c r="G4" s="11" t="s">
        <v>13</v>
      </c>
      <c r="H4" s="11" t="s">
        <v>15</v>
      </c>
      <c r="J4" s="5">
        <v>3.1</v>
      </c>
      <c r="K4" s="6"/>
      <c r="L4" s="3">
        <v>3.109</v>
      </c>
      <c r="M4" s="3">
        <f t="shared" ref="M4:M26" si="0">SQRT(L4/100)</f>
        <v>0.17632356620712955</v>
      </c>
      <c r="N4" s="14">
        <f t="shared" ref="N4:N26" si="1">244*J4</f>
        <v>756.4</v>
      </c>
      <c r="O4" s="14">
        <f t="shared" ref="O4:O26" si="2">SQRT(POWER(J4*20,2)+POWER(238*0.01,2))</f>
        <v>62.045663829150868</v>
      </c>
      <c r="P4" s="13">
        <v>77</v>
      </c>
      <c r="Q4" s="13">
        <v>400</v>
      </c>
      <c r="S4" s="2">
        <v>5.98</v>
      </c>
      <c r="T4" s="9"/>
      <c r="U4" s="3">
        <v>0.40329999999999999</v>
      </c>
      <c r="V4" s="3">
        <f>SQRT(U4/300)</f>
        <v>3.6665151483845436E-2</v>
      </c>
      <c r="W4" s="2">
        <v>300</v>
      </c>
      <c r="X4" s="15" t="e">
        <f>C4*(-0.05083612)+0.707</f>
        <v>#VALUE!</v>
      </c>
      <c r="Y4" s="15">
        <f t="shared" ref="Y4:Y26" si="3">L4*(-0.05083612)+0.707</f>
        <v>0.54895050291999992</v>
      </c>
      <c r="Z4" t="e">
        <f t="shared" ref="Z4:Z26" si="4">SQRT(X4/300)</f>
        <v>#VALUE!</v>
      </c>
      <c r="AA4">
        <f t="shared" ref="AA4:AA26" si="5">SQRT(Y4/300)</f>
        <v>4.2776570803809567E-2</v>
      </c>
      <c r="AB4" s="15" t="e">
        <f t="shared" ref="AB4:AB26" si="6">SQRT(D4*D4-Z4*Z4)</f>
        <v>#VALUE!</v>
      </c>
      <c r="AC4" s="15">
        <f t="shared" ref="AC4:AC26" si="7">SQRT(M4*M4-AA4*AA4)</f>
        <v>0.17105602880420984</v>
      </c>
    </row>
    <row r="5" spans="1:29" x14ac:dyDescent="0.3">
      <c r="A5" s="5">
        <v>0.6</v>
      </c>
      <c r="B5" s="6"/>
      <c r="C5" s="3">
        <v>0.77</v>
      </c>
      <c r="D5" s="3">
        <f t="shared" ref="D5:D26" si="8">SQRT(C5/100)</f>
        <v>8.7749643873921215E-2</v>
      </c>
      <c r="E5" s="14">
        <f t="shared" ref="E5:E26" si="9">244*A5</f>
        <v>146.4</v>
      </c>
      <c r="F5" s="14">
        <f>SQRT(POWER(A5*20,2)+POWER(238*0.01,2))</f>
        <v>12.233740229382018</v>
      </c>
      <c r="G5" s="13">
        <v>173</v>
      </c>
      <c r="H5" s="13">
        <v>20</v>
      </c>
      <c r="J5" s="5">
        <v>3.2</v>
      </c>
      <c r="K5" s="6"/>
      <c r="L5" s="3">
        <v>2.5590000000000002</v>
      </c>
      <c r="M5" s="3">
        <f t="shared" si="0"/>
        <v>0.15996874694764601</v>
      </c>
      <c r="N5" s="14">
        <f t="shared" si="1"/>
        <v>780.80000000000007</v>
      </c>
      <c r="O5" s="14">
        <f t="shared" si="2"/>
        <v>64.044237836045795</v>
      </c>
      <c r="P5" s="13">
        <v>65</v>
      </c>
      <c r="Q5" s="13">
        <v>421</v>
      </c>
      <c r="X5" s="15">
        <f>C5*(-0.05083612)+0.707</f>
        <v>0.66785618759999998</v>
      </c>
      <c r="Y5" s="15">
        <f t="shared" si="3"/>
        <v>0.57691036891999992</v>
      </c>
      <c r="Z5">
        <f t="shared" si="4"/>
        <v>4.7182489251840029E-2</v>
      </c>
      <c r="AA5">
        <f t="shared" si="5"/>
        <v>4.3852417984264751E-2</v>
      </c>
      <c r="AB5" s="15">
        <f t="shared" si="6"/>
        <v>7.3985219523902204E-2</v>
      </c>
      <c r="AC5" s="15">
        <f t="shared" si="7"/>
        <v>0.15384071449695408</v>
      </c>
    </row>
    <row r="6" spans="1:29" x14ac:dyDescent="0.3">
      <c r="A6" s="5">
        <v>0.8</v>
      </c>
      <c r="B6" s="6"/>
      <c r="C6" s="3">
        <v>1.04</v>
      </c>
      <c r="D6" s="3">
        <f t="shared" si="8"/>
        <v>0.10198039027185569</v>
      </c>
      <c r="E6" s="14">
        <f t="shared" si="9"/>
        <v>195.20000000000002</v>
      </c>
      <c r="F6" s="14">
        <f>SQRT(POWER(A6*20,2)+POWER(238*0.01,2))</f>
        <v>16.176044015766031</v>
      </c>
      <c r="G6" s="13">
        <v>225</v>
      </c>
      <c r="H6" s="13">
        <v>36</v>
      </c>
      <c r="J6" s="5">
        <v>3.3</v>
      </c>
      <c r="K6" s="6"/>
      <c r="L6" s="3">
        <v>2.1190000000000002</v>
      </c>
      <c r="M6" s="3">
        <f t="shared" si="0"/>
        <v>0.14556785359412291</v>
      </c>
      <c r="N6" s="14">
        <f t="shared" si="1"/>
        <v>805.19999999999993</v>
      </c>
      <c r="O6" s="14">
        <f t="shared" si="2"/>
        <v>66.042898179895161</v>
      </c>
      <c r="P6" s="13">
        <v>55</v>
      </c>
      <c r="Q6" s="13">
        <v>441</v>
      </c>
      <c r="X6" s="15">
        <f>C6*(-0.05083612)+0.707</f>
        <v>0.65413043519999992</v>
      </c>
      <c r="Y6" s="15">
        <f t="shared" si="3"/>
        <v>0.59927826171999998</v>
      </c>
      <c r="Z6">
        <f t="shared" si="4"/>
        <v>4.6695125912668868E-2</v>
      </c>
      <c r="AA6">
        <f t="shared" si="5"/>
        <v>4.4694453858765665E-2</v>
      </c>
      <c r="AB6" s="15">
        <f t="shared" si="6"/>
        <v>9.0661817850735821E-2</v>
      </c>
      <c r="AC6" s="15">
        <f t="shared" si="7"/>
        <v>0.13853665866573608</v>
      </c>
    </row>
    <row r="7" spans="1:29" x14ac:dyDescent="0.3">
      <c r="A7" s="5">
        <v>1</v>
      </c>
      <c r="B7" s="6"/>
      <c r="C7" s="3">
        <v>1.38</v>
      </c>
      <c r="D7" s="3">
        <f t="shared" si="8"/>
        <v>0.1174734012447073</v>
      </c>
      <c r="E7" s="14">
        <f t="shared" si="9"/>
        <v>244</v>
      </c>
      <c r="F7" s="14">
        <f>SQRT(POWER(A7*20,2)+POWER(238*0.01,2))</f>
        <v>20.141112183789652</v>
      </c>
      <c r="G7" s="13">
        <v>224</v>
      </c>
      <c r="H7" s="13">
        <v>55</v>
      </c>
      <c r="J7" s="5">
        <v>3.4</v>
      </c>
      <c r="K7" s="6"/>
      <c r="L7" s="3">
        <v>1.8089999999999999</v>
      </c>
      <c r="M7" s="3">
        <f t="shared" si="0"/>
        <v>0.13449907062875935</v>
      </c>
      <c r="N7" s="14">
        <f t="shared" si="1"/>
        <v>829.6</v>
      </c>
      <c r="O7" s="14">
        <f t="shared" si="2"/>
        <v>68.041637252494155</v>
      </c>
      <c r="P7" s="13">
        <v>47</v>
      </c>
      <c r="Q7" s="13">
        <v>462</v>
      </c>
      <c r="X7" s="15">
        <f>C7*(-0.05083612)+0.707</f>
        <v>0.63684615439999992</v>
      </c>
      <c r="Y7" s="15">
        <f t="shared" si="3"/>
        <v>0.61503745891999995</v>
      </c>
      <c r="Z7">
        <f t="shared" si="4"/>
        <v>4.6074076384303858E-2</v>
      </c>
      <c r="AA7">
        <f t="shared" si="5"/>
        <v>4.5278304551591445E-2</v>
      </c>
      <c r="AB7" s="15">
        <f t="shared" si="6"/>
        <v>0.1080609989095665</v>
      </c>
      <c r="AC7" s="15">
        <f t="shared" si="7"/>
        <v>0.12664862864213464</v>
      </c>
    </row>
    <row r="8" spans="1:29" x14ac:dyDescent="0.3">
      <c r="A8" s="5">
        <v>1.1000000000000001</v>
      </c>
      <c r="B8" s="6"/>
      <c r="C8" s="3">
        <v>1.56</v>
      </c>
      <c r="D8" s="3">
        <f t="shared" si="8"/>
        <v>0.12489995996796797</v>
      </c>
      <c r="E8" s="14">
        <f t="shared" si="9"/>
        <v>268.40000000000003</v>
      </c>
      <c r="F8" s="14">
        <f>SQRT(POWER(A8*20,2)+POWER(238*0.01,2))</f>
        <v>22.128361891473123</v>
      </c>
      <c r="G8" s="13">
        <v>217</v>
      </c>
      <c r="H8" s="13">
        <v>66</v>
      </c>
      <c r="J8" s="5">
        <v>3.5</v>
      </c>
      <c r="K8" s="6"/>
      <c r="L8" s="3">
        <v>1.41</v>
      </c>
      <c r="M8" s="3">
        <f t="shared" si="0"/>
        <v>0.11874342087037917</v>
      </c>
      <c r="N8" s="14">
        <f t="shared" si="1"/>
        <v>854</v>
      </c>
      <c r="O8" s="14">
        <f t="shared" si="2"/>
        <v>70.040448313813641</v>
      </c>
      <c r="P8" s="13">
        <v>38</v>
      </c>
      <c r="Q8" s="13">
        <v>483</v>
      </c>
      <c r="X8" s="15">
        <f>C8*(-0.05083612)+0.707</f>
        <v>0.62769565279999995</v>
      </c>
      <c r="Y8" s="15">
        <f t="shared" si="3"/>
        <v>0.6353210708</v>
      </c>
      <c r="Z8">
        <f t="shared" si="4"/>
        <v>4.5741871875412649E-2</v>
      </c>
      <c r="AA8">
        <f t="shared" si="5"/>
        <v>4.6018875504152276E-2</v>
      </c>
      <c r="AB8" s="15">
        <f t="shared" si="6"/>
        <v>0.11622255012403289</v>
      </c>
      <c r="AC8" s="15">
        <f t="shared" si="7"/>
        <v>0.10946352404949027</v>
      </c>
    </row>
    <row r="9" spans="1:29" x14ac:dyDescent="0.3">
      <c r="A9" s="5">
        <v>1.2</v>
      </c>
      <c r="B9" s="6"/>
      <c r="C9" s="3">
        <v>2.0489999999999999</v>
      </c>
      <c r="D9" s="3">
        <f t="shared" si="8"/>
        <v>0.1431432848582147</v>
      </c>
      <c r="E9" s="14">
        <f t="shared" si="9"/>
        <v>292.8</v>
      </c>
      <c r="F9" s="14">
        <f>SQRT(POWER(A9*20,2)+POWER(238*0.01,2))</f>
        <v>24.117719626863565</v>
      </c>
      <c r="G9" s="13">
        <v>237</v>
      </c>
      <c r="H9" s="13">
        <v>78</v>
      </c>
      <c r="J9" s="5">
        <v>3.6</v>
      </c>
      <c r="K9" s="6"/>
      <c r="L9" s="3">
        <v>1.18</v>
      </c>
      <c r="M9" s="3">
        <f t="shared" si="0"/>
        <v>0.10862780491200216</v>
      </c>
      <c r="N9" s="14">
        <f t="shared" si="1"/>
        <v>878.4</v>
      </c>
      <c r="O9" s="14">
        <f t="shared" si="2"/>
        <v>72.039325371632955</v>
      </c>
      <c r="P9" s="13">
        <v>31</v>
      </c>
      <c r="Q9" s="13">
        <v>504</v>
      </c>
      <c r="X9" s="15">
        <f>C9*(-0.05083612)+0.707</f>
        <v>0.60283679012000002</v>
      </c>
      <c r="Y9" s="15">
        <f t="shared" si="3"/>
        <v>0.64701337839999995</v>
      </c>
      <c r="Z9">
        <f t="shared" si="4"/>
        <v>4.4826955808605455E-2</v>
      </c>
      <c r="AA9">
        <f t="shared" si="5"/>
        <v>4.6440405482008153E-2</v>
      </c>
      <c r="AB9" s="15">
        <f t="shared" si="6"/>
        <v>0.13594316471574924</v>
      </c>
      <c r="AC9" s="15">
        <f t="shared" si="7"/>
        <v>9.8200248159903691E-2</v>
      </c>
    </row>
    <row r="10" spans="1:29" x14ac:dyDescent="0.3">
      <c r="A10" s="5">
        <v>1.3</v>
      </c>
      <c r="B10" s="6"/>
      <c r="C10" s="3">
        <v>2.4889999999999999</v>
      </c>
      <c r="D10" s="3">
        <f t="shared" si="8"/>
        <v>0.15776564898608314</v>
      </c>
      <c r="E10" s="14">
        <f t="shared" si="9"/>
        <v>317.2</v>
      </c>
      <c r="F10" s="14">
        <f>SQRT(POWER(A10*20,2)+POWER(238*0.01,2))</f>
        <v>26.108703529666119</v>
      </c>
      <c r="G10" s="13">
        <v>241</v>
      </c>
      <c r="H10" s="13">
        <v>90</v>
      </c>
      <c r="J10" s="5">
        <v>3.7</v>
      </c>
      <c r="K10" s="6"/>
      <c r="L10" s="3">
        <v>1.0900000000000001</v>
      </c>
      <c r="M10" s="3">
        <f t="shared" si="0"/>
        <v>0.1044030650891055</v>
      </c>
      <c r="N10" s="14">
        <f t="shared" si="1"/>
        <v>902.80000000000007</v>
      </c>
      <c r="O10" s="14">
        <f t="shared" si="2"/>
        <v>74.038263080653095</v>
      </c>
      <c r="P10" s="13">
        <v>28</v>
      </c>
      <c r="Q10" s="13">
        <v>525</v>
      </c>
      <c r="X10" s="15">
        <f>C10*(-0.05083612)+0.707</f>
        <v>0.58046889731999995</v>
      </c>
      <c r="Y10" s="15">
        <f t="shared" si="3"/>
        <v>0.65158862919999994</v>
      </c>
      <c r="Z10">
        <f t="shared" si="4"/>
        <v>4.3987456443854538E-2</v>
      </c>
      <c r="AA10">
        <f t="shared" si="5"/>
        <v>4.6604314149371766E-2</v>
      </c>
      <c r="AB10" s="15">
        <f t="shared" si="6"/>
        <v>0.15150941777856583</v>
      </c>
      <c r="AC10" s="15">
        <f t="shared" si="7"/>
        <v>9.3423968566244645E-2</v>
      </c>
    </row>
    <row r="11" spans="1:29" x14ac:dyDescent="0.3">
      <c r="A11" s="5">
        <v>1.4</v>
      </c>
      <c r="B11" s="6"/>
      <c r="C11" s="3">
        <v>2.669</v>
      </c>
      <c r="D11" s="3">
        <f t="shared" si="8"/>
        <v>0.16337074401495513</v>
      </c>
      <c r="E11" s="14">
        <f t="shared" si="9"/>
        <v>341.59999999999997</v>
      </c>
      <c r="F11" s="14">
        <f>SQRT(POWER(A11*20,2)+POWER(238*0.01,2))</f>
        <v>28.100967954858778</v>
      </c>
      <c r="G11" s="13">
        <v>226</v>
      </c>
      <c r="H11" s="13">
        <v>103</v>
      </c>
      <c r="J11" s="5">
        <v>3.8</v>
      </c>
      <c r="K11" s="6"/>
      <c r="L11" s="3">
        <v>1.7589999999999999</v>
      </c>
      <c r="M11" s="3">
        <f t="shared" si="0"/>
        <v>0.13262729734108283</v>
      </c>
      <c r="N11" s="14">
        <f t="shared" si="1"/>
        <v>927.19999999999993</v>
      </c>
      <c r="O11" s="14">
        <f t="shared" si="2"/>
        <v>76.037256657509673</v>
      </c>
      <c r="P11" s="13">
        <v>40</v>
      </c>
      <c r="Q11" s="13">
        <v>546</v>
      </c>
      <c r="X11" s="15">
        <f>C11*(-0.05083612)+0.707</f>
        <v>0.57131839571999998</v>
      </c>
      <c r="Y11" s="15">
        <f t="shared" si="3"/>
        <v>0.61757926491999993</v>
      </c>
      <c r="Z11">
        <f t="shared" si="4"/>
        <v>4.3639370440005203E-2</v>
      </c>
      <c r="AA11">
        <f t="shared" si="5"/>
        <v>4.5371770405543285E-2</v>
      </c>
      <c r="AB11" s="15">
        <f t="shared" si="6"/>
        <v>0.15743444777938531</v>
      </c>
      <c r="AC11" s="15">
        <f t="shared" si="7"/>
        <v>0.12462504744338782</v>
      </c>
    </row>
    <row r="12" spans="1:29" x14ac:dyDescent="0.3">
      <c r="A12" s="5">
        <v>1.5</v>
      </c>
      <c r="B12" s="6"/>
      <c r="C12" s="3">
        <v>3.0990000000000002</v>
      </c>
      <c r="D12" s="3">
        <f t="shared" si="8"/>
        <v>0.17603976823433962</v>
      </c>
      <c r="E12" s="14">
        <f t="shared" si="9"/>
        <v>366</v>
      </c>
      <c r="F12" s="14">
        <f>SQRT(POWER(A12*20,2)+POWER(238*0.01,2))</f>
        <v>30.094258588641122</v>
      </c>
      <c r="G12" s="13">
        <v>224</v>
      </c>
      <c r="H12" s="13">
        <v>117</v>
      </c>
      <c r="J12" s="5">
        <v>3.85</v>
      </c>
      <c r="K12" s="6"/>
      <c r="L12" s="3">
        <v>2.6589999999999998</v>
      </c>
      <c r="M12" s="3">
        <f t="shared" si="0"/>
        <v>0.16306440445419104</v>
      </c>
      <c r="N12" s="14">
        <f t="shared" si="1"/>
        <v>939.4</v>
      </c>
      <c r="O12" s="14">
        <f t="shared" si="2"/>
        <v>77.036773037296939</v>
      </c>
      <c r="P12" s="13">
        <v>51</v>
      </c>
      <c r="Q12" s="13">
        <v>557</v>
      </c>
      <c r="X12" s="15">
        <f>C12*(-0.05083612)+0.707</f>
        <v>0.54945886412</v>
      </c>
      <c r="Y12" s="15">
        <f t="shared" si="3"/>
        <v>0.57182675691999996</v>
      </c>
      <c r="Z12">
        <f t="shared" si="4"/>
        <v>4.2796373059719284E-2</v>
      </c>
      <c r="AA12">
        <f t="shared" si="5"/>
        <v>4.3658781358775156E-2</v>
      </c>
      <c r="AB12" s="15">
        <f t="shared" si="6"/>
        <v>0.1707585150232144</v>
      </c>
      <c r="AC12" s="15">
        <f t="shared" si="7"/>
        <v>0.15711114158539702</v>
      </c>
    </row>
    <row r="13" spans="1:29" x14ac:dyDescent="0.3">
      <c r="A13" s="5">
        <v>1.6</v>
      </c>
      <c r="B13" s="6"/>
      <c r="C13" s="3">
        <v>3.149</v>
      </c>
      <c r="D13" s="3">
        <f t="shared" si="8"/>
        <v>0.17745421944828474</v>
      </c>
      <c r="E13" s="14">
        <f t="shared" si="9"/>
        <v>390.40000000000003</v>
      </c>
      <c r="F13" s="14">
        <f>SQRT(POWER(A13*20,2)+POWER(238*0.01,2))</f>
        <v>32.088384191167989</v>
      </c>
      <c r="G13" s="13">
        <v>206</v>
      </c>
      <c r="H13" s="13">
        <v>132</v>
      </c>
      <c r="J13" s="5">
        <v>3.9</v>
      </c>
      <c r="K13" s="6"/>
      <c r="L13" s="3">
        <v>3.379</v>
      </c>
      <c r="M13" s="3">
        <f t="shared" si="0"/>
        <v>0.18382056468197458</v>
      </c>
      <c r="N13" s="14">
        <f t="shared" si="1"/>
        <v>951.6</v>
      </c>
      <c r="O13" s="14">
        <f t="shared" si="2"/>
        <v>78.036301808837663</v>
      </c>
      <c r="P13" s="13">
        <v>58</v>
      </c>
      <c r="Q13" s="13">
        <v>567</v>
      </c>
      <c r="X13" s="15">
        <f>C13*(-0.05083612)+0.707</f>
        <v>0.54691705812000002</v>
      </c>
      <c r="Y13" s="15">
        <f t="shared" si="3"/>
        <v>0.53522475051999996</v>
      </c>
      <c r="Z13">
        <f t="shared" si="4"/>
        <v>4.2697269940828772E-2</v>
      </c>
      <c r="AA13">
        <f t="shared" si="5"/>
        <v>4.2238400795169002E-2</v>
      </c>
      <c r="AB13" s="15">
        <f t="shared" si="6"/>
        <v>0.17224094501482506</v>
      </c>
      <c r="AC13" s="15">
        <f t="shared" si="7"/>
        <v>0.17890197734588253</v>
      </c>
    </row>
    <row r="14" spans="1:29" x14ac:dyDescent="0.3">
      <c r="A14" s="5">
        <v>1.7</v>
      </c>
      <c r="B14" s="6"/>
      <c r="C14" s="3">
        <v>3.1890000000000001</v>
      </c>
      <c r="D14" s="3">
        <f t="shared" si="8"/>
        <v>0.17857771417508961</v>
      </c>
      <c r="E14" s="14">
        <f t="shared" si="9"/>
        <v>414.8</v>
      </c>
      <c r="F14" s="14">
        <f>SQRT(POWER(A14*20,2)+POWER(238*0.01,2))</f>
        <v>34.083198206741102</v>
      </c>
      <c r="G14" s="13">
        <v>190</v>
      </c>
      <c r="H14" s="13">
        <v>147</v>
      </c>
      <c r="J14" s="5">
        <v>3.95</v>
      </c>
      <c r="K14" s="6"/>
      <c r="L14" s="3">
        <v>4.1890000000000001</v>
      </c>
      <c r="M14" s="3">
        <f t="shared" si="0"/>
        <v>0.2046704668485417</v>
      </c>
      <c r="N14" s="14">
        <f t="shared" si="1"/>
        <v>963.80000000000007</v>
      </c>
      <c r="O14" s="14">
        <f t="shared" si="2"/>
        <v>79.035842501993997</v>
      </c>
      <c r="P14" s="13">
        <v>64</v>
      </c>
      <c r="Q14" s="13">
        <v>578</v>
      </c>
      <c r="X14" s="15">
        <f>C14*(-0.05083612)+0.707</f>
        <v>0.5448836133199999</v>
      </c>
      <c r="Y14" s="15">
        <f t="shared" si="3"/>
        <v>0.49404749331999998</v>
      </c>
      <c r="Z14">
        <f t="shared" si="4"/>
        <v>4.2617821519484858E-2</v>
      </c>
      <c r="AA14">
        <f t="shared" si="5"/>
        <v>4.0581091381742471E-2</v>
      </c>
      <c r="AB14" s="15">
        <f t="shared" si="6"/>
        <v>0.17341776520568281</v>
      </c>
      <c r="AC14" s="15">
        <f t="shared" si="7"/>
        <v>0.20060701638344228</v>
      </c>
    </row>
    <row r="15" spans="1:29" x14ac:dyDescent="0.3">
      <c r="A15" s="5">
        <v>1.8</v>
      </c>
      <c r="B15" s="6"/>
      <c r="C15" s="3">
        <v>3.9590000000000001</v>
      </c>
      <c r="D15" s="3">
        <f t="shared" si="8"/>
        <v>0.19897235988950826</v>
      </c>
      <c r="E15" s="14">
        <f t="shared" si="9"/>
        <v>439.2</v>
      </c>
      <c r="F15" s="14">
        <f>SQRT(POWER(A15*20,2)+POWER(238*0.01,2))</f>
        <v>36.078586446810796</v>
      </c>
      <c r="G15" s="13">
        <v>199</v>
      </c>
      <c r="H15" s="13">
        <v>162</v>
      </c>
      <c r="J15" s="5">
        <v>4</v>
      </c>
      <c r="K15" s="6"/>
      <c r="L15" s="3">
        <v>4.3689999999999998</v>
      </c>
      <c r="M15" s="3">
        <f t="shared" si="0"/>
        <v>0.20902152999152981</v>
      </c>
      <c r="N15" s="14">
        <f t="shared" si="1"/>
        <v>976</v>
      </c>
      <c r="O15" s="14">
        <f t="shared" si="2"/>
        <v>80.035394670108303</v>
      </c>
      <c r="P15" s="13">
        <v>65</v>
      </c>
      <c r="Q15" s="13">
        <v>589</v>
      </c>
      <c r="X15" s="15">
        <f>C15*(-0.05083612)+0.707</f>
        <v>0.50573980091999993</v>
      </c>
      <c r="Y15" s="15">
        <f t="shared" si="3"/>
        <v>0.48489699172</v>
      </c>
      <c r="Z15">
        <f t="shared" si="4"/>
        <v>4.1058486776791955E-2</v>
      </c>
      <c r="AA15">
        <f t="shared" si="5"/>
        <v>4.0203523548730566E-2</v>
      </c>
      <c r="AB15" s="15">
        <f t="shared" si="6"/>
        <v>0.19469001172017017</v>
      </c>
      <c r="AC15" s="15">
        <f t="shared" si="7"/>
        <v>0.20511868928565888</v>
      </c>
    </row>
    <row r="16" spans="1:29" x14ac:dyDescent="0.3">
      <c r="A16" s="5">
        <v>1.9</v>
      </c>
      <c r="B16" s="6"/>
      <c r="C16" s="3">
        <v>3.6989999999999998</v>
      </c>
      <c r="D16" s="3">
        <f t="shared" si="8"/>
        <v>0.19232784509789527</v>
      </c>
      <c r="E16" s="14">
        <f t="shared" si="9"/>
        <v>463.59999999999997</v>
      </c>
      <c r="F16" s="14">
        <f>SQRT(POWER(A16*20,2)+POWER(238*0.01,2))</f>
        <v>38.074458630425724</v>
      </c>
      <c r="G16" s="13">
        <v>176</v>
      </c>
      <c r="H16" s="13">
        <v>178</v>
      </c>
      <c r="J16" s="5">
        <v>4.05</v>
      </c>
      <c r="K16" s="6"/>
      <c r="L16" s="3">
        <v>4.9880000000000004</v>
      </c>
      <c r="M16" s="3">
        <f t="shared" si="0"/>
        <v>0.22333830840229807</v>
      </c>
      <c r="N16" s="14">
        <f t="shared" si="1"/>
        <v>988.19999999999993</v>
      </c>
      <c r="O16" s="14">
        <f t="shared" si="2"/>
        <v>81.034957888555724</v>
      </c>
      <c r="P16" s="13">
        <v>68</v>
      </c>
      <c r="Q16" s="13">
        <v>600</v>
      </c>
      <c r="X16" s="15">
        <f>C16*(-0.05083612)+0.707</f>
        <v>0.51895719212000002</v>
      </c>
      <c r="Y16" s="15">
        <f t="shared" si="3"/>
        <v>0.45342943343999997</v>
      </c>
      <c r="Z16">
        <f t="shared" si="4"/>
        <v>4.1591553313944249E-2</v>
      </c>
      <c r="AA16">
        <f t="shared" si="5"/>
        <v>3.8877132672047718E-2</v>
      </c>
      <c r="AB16" s="15">
        <f t="shared" si="6"/>
        <v>0.18777684280265589</v>
      </c>
      <c r="AC16" s="15">
        <f t="shared" si="7"/>
        <v>0.21992855329674682</v>
      </c>
    </row>
    <row r="17" spans="1:29" x14ac:dyDescent="0.3">
      <c r="A17" s="5">
        <v>2</v>
      </c>
      <c r="B17" s="6"/>
      <c r="C17" s="3">
        <v>4.069</v>
      </c>
      <c r="D17" s="3">
        <f t="shared" si="8"/>
        <v>0.20171762441591462</v>
      </c>
      <c r="E17" s="14">
        <f t="shared" si="9"/>
        <v>488</v>
      </c>
      <c r="F17" s="14">
        <f>SQRT(POWER(A17*20,2)+POWER(238*0.01,2))</f>
        <v>40.070742443833005</v>
      </c>
      <c r="G17" s="13">
        <v>173</v>
      </c>
      <c r="H17" s="13">
        <v>195</v>
      </c>
      <c r="J17" s="5">
        <v>4.0999999999999996</v>
      </c>
      <c r="K17" s="6"/>
      <c r="L17" s="3">
        <v>6.8280000000000003</v>
      </c>
      <c r="M17" s="3">
        <f t="shared" si="0"/>
        <v>0.26130442016927308</v>
      </c>
      <c r="N17" s="14">
        <f t="shared" si="1"/>
        <v>1000.3999999999999</v>
      </c>
      <c r="O17" s="14">
        <f t="shared" si="2"/>
        <v>82.034531753402476</v>
      </c>
      <c r="P17" s="13">
        <v>80</v>
      </c>
      <c r="Q17" s="13">
        <v>611</v>
      </c>
      <c r="X17" s="15">
        <f>C17*(-0.05083612)+0.707</f>
        <v>0.50014782771999999</v>
      </c>
      <c r="Y17" s="15">
        <f t="shared" si="3"/>
        <v>0.35989097263999997</v>
      </c>
      <c r="Z17">
        <f t="shared" si="4"/>
        <v>4.0830863641776342E-2</v>
      </c>
      <c r="AA17">
        <f t="shared" si="5"/>
        <v>3.463577017285261E-2</v>
      </c>
      <c r="AB17" s="15">
        <f t="shared" si="6"/>
        <v>0.19754199698865724</v>
      </c>
      <c r="AC17" s="15">
        <f t="shared" si="7"/>
        <v>0.25899877108691721</v>
      </c>
    </row>
    <row r="18" spans="1:29" x14ac:dyDescent="0.3">
      <c r="A18" s="5">
        <v>2.1</v>
      </c>
      <c r="B18" s="6"/>
      <c r="C18" s="3">
        <v>4.4489999999999998</v>
      </c>
      <c r="D18" s="3">
        <f t="shared" si="8"/>
        <v>0.21092652749239485</v>
      </c>
      <c r="E18" s="14">
        <f t="shared" si="9"/>
        <v>512.4</v>
      </c>
      <c r="F18" s="14">
        <f>SQRT(POWER(A18*20,2)+POWER(238*0.01,2))</f>
        <v>42.067379286092923</v>
      </c>
      <c r="G18" s="13">
        <v>170</v>
      </c>
      <c r="H18" s="13">
        <v>212</v>
      </c>
      <c r="J18" s="5">
        <v>4.1500000000000004</v>
      </c>
      <c r="K18" s="6"/>
      <c r="L18" s="3">
        <v>6.3680000000000003</v>
      </c>
      <c r="M18" s="3">
        <f t="shared" si="0"/>
        <v>0.25234896472940005</v>
      </c>
      <c r="N18" s="14">
        <f t="shared" si="1"/>
        <v>1012.6000000000001</v>
      </c>
      <c r="O18" s="14">
        <f t="shared" si="2"/>
        <v>83.034115880160968</v>
      </c>
      <c r="P18" s="13">
        <v>75</v>
      </c>
      <c r="Q18" s="13">
        <v>621</v>
      </c>
      <c r="X18" s="15">
        <f>C18*(-0.05083612)+0.707</f>
        <v>0.48083010211999999</v>
      </c>
      <c r="Y18" s="15">
        <f t="shared" si="3"/>
        <v>0.38327558783999993</v>
      </c>
      <c r="Z18">
        <f t="shared" si="4"/>
        <v>4.0034572647483904E-2</v>
      </c>
      <c r="AA18">
        <f t="shared" si="5"/>
        <v>3.5743325150299037E-2</v>
      </c>
      <c r="AB18" s="15">
        <f t="shared" si="6"/>
        <v>0.20709232963326607</v>
      </c>
      <c r="AC18" s="15">
        <f t="shared" si="7"/>
        <v>0.2498047531717521</v>
      </c>
    </row>
    <row r="19" spans="1:29" x14ac:dyDescent="0.3">
      <c r="A19" s="5">
        <v>2.2000000000000002</v>
      </c>
      <c r="B19" s="6"/>
      <c r="C19" s="3">
        <v>4.4889999999999999</v>
      </c>
      <c r="D19" s="3">
        <f t="shared" si="8"/>
        <v>0.2118726032312814</v>
      </c>
      <c r="E19" s="14">
        <f t="shared" si="9"/>
        <v>536.80000000000007</v>
      </c>
      <c r="F19" s="14">
        <f>SQRT(POWER(A19*20,2)+POWER(238*0.01,2))</f>
        <v>44.064321168037978</v>
      </c>
      <c r="G19" s="13">
        <v>159</v>
      </c>
      <c r="H19" s="13">
        <v>229</v>
      </c>
      <c r="J19" s="5">
        <v>4.2</v>
      </c>
      <c r="K19" s="6"/>
      <c r="L19" s="3">
        <v>5.6980000000000004</v>
      </c>
      <c r="M19" s="3">
        <f t="shared" si="0"/>
        <v>0.23870483866063547</v>
      </c>
      <c r="N19" s="14">
        <f t="shared" si="1"/>
        <v>1024.8</v>
      </c>
      <c r="O19" s="14">
        <f t="shared" si="2"/>
        <v>84.033709902633717</v>
      </c>
      <c r="P19" s="13">
        <v>70</v>
      </c>
      <c r="Q19" s="13">
        <v>632</v>
      </c>
      <c r="X19" s="15">
        <f>C19*(-0.05083612)+0.707</f>
        <v>0.47879665731999999</v>
      </c>
      <c r="Y19" s="15">
        <f t="shared" si="3"/>
        <v>0.41733578823999995</v>
      </c>
      <c r="Z19">
        <f t="shared" si="4"/>
        <v>3.9949829257874603E-2</v>
      </c>
      <c r="AA19">
        <f t="shared" si="5"/>
        <v>3.7297711647409859E-2</v>
      </c>
      <c r="AB19" s="15">
        <f t="shared" si="6"/>
        <v>0.2080721296624482</v>
      </c>
      <c r="AC19" s="15">
        <f t="shared" si="7"/>
        <v>0.23577294311660674</v>
      </c>
    </row>
    <row r="20" spans="1:29" x14ac:dyDescent="0.3">
      <c r="A20" s="5">
        <v>2.2999999999999998</v>
      </c>
      <c r="B20" s="6"/>
      <c r="C20" s="3">
        <v>4.399</v>
      </c>
      <c r="D20" s="3">
        <f t="shared" si="8"/>
        <v>0.20973793171479499</v>
      </c>
      <c r="E20" s="14">
        <f t="shared" si="9"/>
        <v>561.19999999999993</v>
      </c>
      <c r="F20" s="14">
        <f>SQRT(POWER(A20*20,2)+POWER(238*0.01,2))</f>
        <v>46.061528415804879</v>
      </c>
      <c r="G20" s="13">
        <v>147</v>
      </c>
      <c r="H20" s="13">
        <v>247</v>
      </c>
      <c r="J20" s="5">
        <v>4.25</v>
      </c>
      <c r="K20" s="6"/>
      <c r="L20" s="3">
        <v>5.548</v>
      </c>
      <c r="M20" s="3">
        <f t="shared" si="0"/>
        <v>0.23554192832699661</v>
      </c>
      <c r="N20" s="14">
        <f t="shared" si="1"/>
        <v>1037</v>
      </c>
      <c r="O20" s="14">
        <f t="shared" si="2"/>
        <v>85.033313471838781</v>
      </c>
      <c r="P20" s="13">
        <v>67</v>
      </c>
      <c r="Q20" s="13">
        <v>643</v>
      </c>
      <c r="X20" s="15">
        <f>C20*(-0.05083612)+0.707</f>
        <v>0.48337190811999997</v>
      </c>
      <c r="Y20" s="15">
        <f t="shared" si="3"/>
        <v>0.42496120623999994</v>
      </c>
      <c r="Z20">
        <f t="shared" si="4"/>
        <v>4.014025029485159E-2</v>
      </c>
      <c r="AA20">
        <f t="shared" si="5"/>
        <v>3.7636914779685823E-2</v>
      </c>
      <c r="AB20" s="15">
        <f t="shared" si="6"/>
        <v>0.20586102182362417</v>
      </c>
      <c r="AC20" s="15">
        <f t="shared" si="7"/>
        <v>0.23251551054900976</v>
      </c>
    </row>
    <row r="21" spans="1:29" x14ac:dyDescent="0.3">
      <c r="A21" s="5">
        <v>2.4</v>
      </c>
      <c r="B21" s="6"/>
      <c r="C21" s="3">
        <v>4.4489999999999998</v>
      </c>
      <c r="D21" s="3">
        <f t="shared" si="8"/>
        <v>0.21092652749239485</v>
      </c>
      <c r="E21" s="14">
        <f t="shared" si="9"/>
        <v>585.6</v>
      </c>
      <c r="F21" s="14">
        <f>SQRT(POWER(A21*20,2)+POWER(238*0.01,2))</f>
        <v>48.058967945639452</v>
      </c>
      <c r="G21" s="13">
        <v>139</v>
      </c>
      <c r="H21" s="13">
        <v>265</v>
      </c>
      <c r="J21" s="5">
        <v>4.3</v>
      </c>
      <c r="K21" s="6"/>
      <c r="L21" s="3">
        <v>5.3879999999999999</v>
      </c>
      <c r="M21" s="3">
        <f t="shared" si="0"/>
        <v>0.23212065827926648</v>
      </c>
      <c r="N21" s="14">
        <f t="shared" si="1"/>
        <v>1049.2</v>
      </c>
      <c r="O21" s="14">
        <f t="shared" si="2"/>
        <v>86.032926255010068</v>
      </c>
      <c r="P21" s="13">
        <v>65</v>
      </c>
      <c r="Q21" s="13">
        <v>654</v>
      </c>
      <c r="X21" s="15">
        <f>C21*(-0.05083612)+0.707</f>
        <v>0.48083010211999999</v>
      </c>
      <c r="Y21" s="15">
        <f t="shared" si="3"/>
        <v>0.43309498543999997</v>
      </c>
      <c r="Z21">
        <f t="shared" si="4"/>
        <v>4.0034572647483904E-2</v>
      </c>
      <c r="AA21">
        <f t="shared" si="5"/>
        <v>3.7995393819075837E-2</v>
      </c>
      <c r="AB21" s="15">
        <f t="shared" si="6"/>
        <v>0.20709232963326607</v>
      </c>
      <c r="AC21" s="15">
        <f t="shared" si="7"/>
        <v>0.22898984704246897</v>
      </c>
    </row>
    <row r="22" spans="1:29" x14ac:dyDescent="0.3">
      <c r="A22" s="5">
        <v>2.5</v>
      </c>
      <c r="B22" s="6"/>
      <c r="C22" s="3">
        <v>4.1890000000000001</v>
      </c>
      <c r="D22" s="3">
        <f t="shared" si="8"/>
        <v>0.2046704668485417</v>
      </c>
      <c r="E22" s="14">
        <f t="shared" si="9"/>
        <v>610</v>
      </c>
      <c r="F22" s="14">
        <f>SQRT(POWER(A22*20,2)+POWER(238*0.01,2))</f>
        <v>50.056611950870185</v>
      </c>
      <c r="G22" s="13">
        <v>126</v>
      </c>
      <c r="H22" s="13">
        <v>284</v>
      </c>
      <c r="J22" s="5">
        <v>4.32</v>
      </c>
      <c r="K22" s="6"/>
      <c r="L22" s="3">
        <v>4.359</v>
      </c>
      <c r="M22" s="3">
        <f t="shared" si="0"/>
        <v>0.20878218314789218</v>
      </c>
      <c r="N22" s="14">
        <f t="shared" si="1"/>
        <v>1054.0800000000002</v>
      </c>
      <c r="O22" s="14">
        <f t="shared" si="2"/>
        <v>86.432773876579944</v>
      </c>
      <c r="P22" s="13">
        <v>58</v>
      </c>
      <c r="Q22" s="13">
        <v>658</v>
      </c>
      <c r="X22" s="15">
        <f>C22*(-0.05083612)+0.707</f>
        <v>0.49404749331999998</v>
      </c>
      <c r="Y22" s="15">
        <f t="shared" si="3"/>
        <v>0.48540535291999998</v>
      </c>
      <c r="Z22">
        <f t="shared" si="4"/>
        <v>4.0581091381742471E-2</v>
      </c>
      <c r="AA22">
        <f t="shared" si="5"/>
        <v>4.0224592515856097E-2</v>
      </c>
      <c r="AB22" s="15">
        <f t="shared" si="6"/>
        <v>0.20060701638344228</v>
      </c>
      <c r="AC22" s="15">
        <f t="shared" si="7"/>
        <v>0.20487064737764005</v>
      </c>
    </row>
    <row r="23" spans="1:29" x14ac:dyDescent="0.3">
      <c r="A23" s="5">
        <v>2.6</v>
      </c>
      <c r="B23" s="6"/>
      <c r="C23" s="3">
        <v>4.4189999999999996</v>
      </c>
      <c r="D23" s="3">
        <f t="shared" si="8"/>
        <v>0.2102141764962582</v>
      </c>
      <c r="E23" s="14">
        <f t="shared" si="9"/>
        <v>634.4</v>
      </c>
      <c r="F23" s="14">
        <f>SQRT(POWER(A23*20,2)+POWER(238*0.01,2))</f>
        <v>52.054436890624416</v>
      </c>
      <c r="G23" s="13">
        <v>123</v>
      </c>
      <c r="H23" s="13">
        <v>303</v>
      </c>
      <c r="J23" s="5">
        <v>4.3499999999999996</v>
      </c>
      <c r="K23" s="6"/>
      <c r="L23" s="3">
        <v>3.129</v>
      </c>
      <c r="M23" s="3">
        <f t="shared" si="0"/>
        <v>0.17688979620091147</v>
      </c>
      <c r="N23" s="14">
        <f t="shared" si="1"/>
        <v>1061.3999999999999</v>
      </c>
      <c r="O23" s="14">
        <f t="shared" si="2"/>
        <v>87.032547934666368</v>
      </c>
      <c r="P23" s="13">
        <v>47</v>
      </c>
      <c r="Q23" s="13">
        <v>665</v>
      </c>
      <c r="X23" s="15">
        <f>C23*(-0.05083612)+0.707</f>
        <v>0.48235518572000002</v>
      </c>
      <c r="Y23" s="15">
        <f t="shared" si="3"/>
        <v>0.54793378051999997</v>
      </c>
      <c r="Z23">
        <f t="shared" si="4"/>
        <v>4.0098012657320894E-2</v>
      </c>
      <c r="AA23">
        <f t="shared" si="5"/>
        <v>4.273693876574066E-2</v>
      </c>
      <c r="AB23" s="15">
        <f t="shared" si="6"/>
        <v>0.20635442660852549</v>
      </c>
      <c r="AC23" s="15">
        <f t="shared" si="7"/>
        <v>0.17164950936409146</v>
      </c>
    </row>
    <row r="24" spans="1:29" x14ac:dyDescent="0.3">
      <c r="A24" s="5">
        <v>2.7</v>
      </c>
      <c r="B24" s="6"/>
      <c r="C24" s="3">
        <v>4.0289999999999999</v>
      </c>
      <c r="D24" s="3">
        <f t="shared" si="8"/>
        <v>0.20072369067950099</v>
      </c>
      <c r="E24" s="14">
        <f t="shared" si="9"/>
        <v>658.80000000000007</v>
      </c>
      <c r="F24" s="14">
        <f>SQRT(POWER(A24*20,2)+POWER(238*0.01,2))</f>
        <v>54.052422702409928</v>
      </c>
      <c r="G24" s="13">
        <v>110</v>
      </c>
      <c r="H24" s="13">
        <v>322</v>
      </c>
      <c r="J24" s="5">
        <v>4.4000000000000004</v>
      </c>
      <c r="K24" s="6"/>
      <c r="L24" s="3">
        <v>2.2789999999999999</v>
      </c>
      <c r="M24" s="3">
        <f t="shared" si="0"/>
        <v>0.15096357176484662</v>
      </c>
      <c r="N24" s="14">
        <f t="shared" si="1"/>
        <v>1073.6000000000001</v>
      </c>
      <c r="O24" s="14">
        <f t="shared" si="2"/>
        <v>88.03217820774401</v>
      </c>
      <c r="P24" s="13">
        <v>38</v>
      </c>
      <c r="Q24" s="13">
        <v>676</v>
      </c>
      <c r="X24" s="15">
        <f>C24*(-0.05083612)+0.707</f>
        <v>0.50218127252</v>
      </c>
      <c r="Y24" s="15">
        <f t="shared" si="3"/>
        <v>0.59114448251999996</v>
      </c>
      <c r="Z24">
        <f t="shared" si="4"/>
        <v>4.0913782214147189E-2</v>
      </c>
      <c r="AA24">
        <f t="shared" si="5"/>
        <v>4.4390107100569148E-2</v>
      </c>
      <c r="AB24" s="15">
        <f t="shared" si="6"/>
        <v>0.19650970058735859</v>
      </c>
      <c r="AC24" s="15">
        <f t="shared" si="7"/>
        <v>0.14428970299920918</v>
      </c>
    </row>
    <row r="25" spans="1:29" x14ac:dyDescent="0.3">
      <c r="A25" s="5">
        <v>2.8</v>
      </c>
      <c r="B25" s="6"/>
      <c r="C25" s="3">
        <v>4.0289999999999999</v>
      </c>
      <c r="D25" s="3">
        <f t="shared" si="8"/>
        <v>0.20072369067950099</v>
      </c>
      <c r="E25" s="14">
        <f t="shared" si="9"/>
        <v>683.19999999999993</v>
      </c>
      <c r="F25" s="14">
        <f>SQRT(POWER(A25*20,2)+POWER(238*0.01,2))</f>
        <v>56.050552182828675</v>
      </c>
      <c r="G25" s="13">
        <v>104</v>
      </c>
      <c r="H25" s="13">
        <v>341</v>
      </c>
      <c r="J25" s="5">
        <v>4.45</v>
      </c>
      <c r="K25" s="6"/>
      <c r="L25" s="3">
        <v>1.48</v>
      </c>
      <c r="M25" s="3">
        <f t="shared" si="0"/>
        <v>0.1216552506059644</v>
      </c>
      <c r="N25" s="14">
        <f t="shared" si="1"/>
        <v>1085.8</v>
      </c>
      <c r="O25" s="14">
        <f t="shared" si="2"/>
        <v>89.031816784787665</v>
      </c>
      <c r="P25" s="13">
        <v>28</v>
      </c>
      <c r="Q25" s="13">
        <v>687</v>
      </c>
      <c r="X25" s="15">
        <f>C25*(-0.05083612)+0.707</f>
        <v>0.50218127252</v>
      </c>
      <c r="Y25" s="15">
        <f t="shared" si="3"/>
        <v>0.63176254239999996</v>
      </c>
      <c r="Z25">
        <f t="shared" si="4"/>
        <v>4.0913782214147189E-2</v>
      </c>
      <c r="AA25">
        <f t="shared" si="5"/>
        <v>4.5889815224440959E-2</v>
      </c>
      <c r="AB25" s="15">
        <f t="shared" si="6"/>
        <v>0.19650970058735859</v>
      </c>
      <c r="AC25" s="15">
        <f t="shared" si="7"/>
        <v>0.11266820695594063</v>
      </c>
    </row>
    <row r="26" spans="1:29" x14ac:dyDescent="0.3">
      <c r="A26" s="5">
        <v>2.9</v>
      </c>
      <c r="B26" s="6"/>
      <c r="C26" s="3">
        <v>3.649</v>
      </c>
      <c r="D26" s="3">
        <f t="shared" si="8"/>
        <v>0.19102355875650523</v>
      </c>
      <c r="E26" s="14">
        <f t="shared" si="9"/>
        <v>707.6</v>
      </c>
      <c r="F26" s="14">
        <f>SQRT(POWER(A26*20,2)+POWER(238*0.01,2))</f>
        <v>58.048810495995525</v>
      </c>
      <c r="G26" s="13">
        <v>94</v>
      </c>
      <c r="H26" s="13">
        <v>361</v>
      </c>
      <c r="J26" s="5">
        <v>4.5</v>
      </c>
      <c r="K26" s="6"/>
      <c r="L26" s="3">
        <v>0.97</v>
      </c>
      <c r="M26" s="3">
        <f t="shared" si="0"/>
        <v>9.8488578017961043E-2</v>
      </c>
      <c r="N26" s="14">
        <f t="shared" si="1"/>
        <v>1098</v>
      </c>
      <c r="O26" s="14">
        <f t="shared" si="2"/>
        <v>90.031463389195224</v>
      </c>
      <c r="P26" s="13">
        <v>19</v>
      </c>
      <c r="Q26" s="13">
        <v>698</v>
      </c>
      <c r="X26" s="15">
        <f>C26*(-0.05083612)+0.707</f>
        <v>0.52149899812</v>
      </c>
      <c r="Y26" s="15">
        <f t="shared" si="3"/>
        <v>0.65768896359999995</v>
      </c>
      <c r="Z26">
        <f t="shared" si="4"/>
        <v>4.1693284755861267E-2</v>
      </c>
      <c r="AA26">
        <f t="shared" si="5"/>
        <v>4.6821966482980329E-2</v>
      </c>
      <c r="AB26" s="15">
        <f t="shared" si="6"/>
        <v>0.18641799807493556</v>
      </c>
      <c r="AC26" s="15">
        <f t="shared" si="7"/>
        <v>8.6647004879953374E-2</v>
      </c>
    </row>
    <row r="29" spans="1:29" x14ac:dyDescent="0.3">
      <c r="A29" s="11" t="s">
        <v>11</v>
      </c>
      <c r="B29" s="11" t="s">
        <v>10</v>
      </c>
      <c r="C29" s="11" t="s">
        <v>13</v>
      </c>
      <c r="D29" s="11" t="s">
        <v>14</v>
      </c>
      <c r="E29" s="11" t="s">
        <v>15</v>
      </c>
      <c r="F29" s="11" t="s">
        <v>16</v>
      </c>
      <c r="G29" s="22"/>
      <c r="H29" s="22"/>
      <c r="J29" s="11" t="s">
        <v>11</v>
      </c>
      <c r="K29" s="11" t="s">
        <v>10</v>
      </c>
      <c r="L29" s="11" t="s">
        <v>13</v>
      </c>
      <c r="M29" s="11" t="s">
        <v>14</v>
      </c>
      <c r="N29" s="11" t="s">
        <v>15</v>
      </c>
      <c r="O29" s="11" t="s">
        <v>16</v>
      </c>
      <c r="P29" s="22"/>
      <c r="Q29" s="22"/>
    </row>
    <row r="30" spans="1:29" x14ac:dyDescent="0.3">
      <c r="A30" s="11">
        <f>SQRT(C3-X3)</f>
        <v>0.44353022805666809</v>
      </c>
      <c r="B30" s="11">
        <f>POWER(E3,1.5)</f>
        <v>0</v>
      </c>
      <c r="C30" s="12"/>
      <c r="D30" s="12" t="e">
        <f>SQRT(POWER(1/B30,2)+POWER(3*A30*F3/(B30*2*E3),2))*1000</f>
        <v>#DIV/0!</v>
      </c>
      <c r="E30" s="13"/>
      <c r="F30" s="11">
        <v>3</v>
      </c>
      <c r="G30" s="22"/>
      <c r="H30" s="22"/>
      <c r="J30" s="11">
        <f>SQRT(L3-Y3)</f>
        <v>1.7080204266577141</v>
      </c>
      <c r="K30" s="11">
        <f>POWER(N3,1.5)</f>
        <v>19804.624914398133</v>
      </c>
      <c r="L30" s="13">
        <v>86</v>
      </c>
      <c r="M30" s="12">
        <f>SQRT(POWER(1/K30,2)+POWER(3*J30*O3/(K30*2*N3),2))*1000</f>
        <v>5.1596361478630962E-2</v>
      </c>
      <c r="N30" s="13">
        <v>380</v>
      </c>
      <c r="O30" s="11">
        <v>3</v>
      </c>
      <c r="P30" s="22"/>
      <c r="Q30" s="22"/>
    </row>
    <row r="31" spans="1:29" x14ac:dyDescent="0.3">
      <c r="A31" s="11" t="e">
        <f>SQRT(C4-X4)</f>
        <v>#VALUE!</v>
      </c>
      <c r="B31" s="11" t="e">
        <f t="shared" ref="B31:B53" si="10">POWER(E4,1.5)</f>
        <v>#VALUE!</v>
      </c>
      <c r="C31" s="12"/>
      <c r="D31" s="12" t="e">
        <f>SQRT(POWER(1/B31,2)+POWER(3*A31*F4/(B31*2*E4),2))*1000</f>
        <v>#VALUE!</v>
      </c>
      <c r="E31" s="13"/>
      <c r="F31" s="11">
        <v>3</v>
      </c>
      <c r="G31" s="22"/>
      <c r="H31" s="22"/>
      <c r="J31" s="11">
        <f t="shared" ref="J31:J53" si="11">SQRT(L4-Y4)</f>
        <v>1.6000154677627338</v>
      </c>
      <c r="K31" s="11">
        <f t="shared" ref="K31:K53" si="12">POWER(N4,1.5)</f>
        <v>20803.062806808033</v>
      </c>
      <c r="L31" s="13">
        <v>77</v>
      </c>
      <c r="M31" s="12">
        <f>SQRT(POWER(1/K31,2)+POWER(3*J31*O4/(K31*2*N4),2))*1000</f>
        <v>4.8992512473538426E-2</v>
      </c>
      <c r="N31" s="13">
        <v>400</v>
      </c>
      <c r="O31" s="11">
        <v>3</v>
      </c>
      <c r="P31" s="22"/>
      <c r="Q31" s="22"/>
    </row>
    <row r="32" spans="1:29" x14ac:dyDescent="0.3">
      <c r="A32" s="11">
        <f>SQRT(C5-X5)</f>
        <v>0.31959945619478147</v>
      </c>
      <c r="B32" s="11">
        <f t="shared" si="10"/>
        <v>1771.3795030992094</v>
      </c>
      <c r="C32" s="13">
        <v>173</v>
      </c>
      <c r="D32" s="12">
        <f>SQRT(POWER(1/B32,2)+POWER(3*A32*F5/(B32*2*E5),2))*1000</f>
        <v>0.56498457562867521</v>
      </c>
      <c r="E32" s="13">
        <v>20</v>
      </c>
      <c r="F32" s="11">
        <v>3</v>
      </c>
      <c r="G32" s="22"/>
      <c r="H32" s="22"/>
      <c r="J32" s="11">
        <f t="shared" si="11"/>
        <v>1.4078670502146147</v>
      </c>
      <c r="K32" s="11">
        <f t="shared" si="12"/>
        <v>21817.73723629471</v>
      </c>
      <c r="L32" s="13">
        <v>65</v>
      </c>
      <c r="M32" s="12">
        <f>SQRT(POWER(1/K32,2)+POWER(3*J32*O5/(K32*2*N5),2))*1000</f>
        <v>4.651680236339549E-2</v>
      </c>
      <c r="N32" s="13">
        <v>421</v>
      </c>
      <c r="O32" s="11">
        <v>3</v>
      </c>
      <c r="P32" s="22"/>
      <c r="Q32" s="22"/>
    </row>
    <row r="33" spans="1:17" x14ac:dyDescent="0.3">
      <c r="A33" s="11">
        <f>SQRT(C6-X6)</f>
        <v>0.62118400236966831</v>
      </c>
      <c r="B33" s="11">
        <f t="shared" si="10"/>
        <v>2727.2171545368378</v>
      </c>
      <c r="C33" s="13">
        <v>225</v>
      </c>
      <c r="D33" s="12">
        <f>SQRT(POWER(1/B33,2)+POWER(3*A33*F6/(B33*2*E6),2))*1000</f>
        <v>0.36776560987401513</v>
      </c>
      <c r="E33" s="13">
        <v>36</v>
      </c>
      <c r="F33" s="11">
        <v>3</v>
      </c>
      <c r="G33" s="22"/>
      <c r="H33" s="22"/>
      <c r="J33" s="11">
        <f t="shared" si="11"/>
        <v>1.2327699453993841</v>
      </c>
      <c r="K33" s="11">
        <f t="shared" si="12"/>
        <v>22848.39242940296</v>
      </c>
      <c r="L33" s="13">
        <v>55</v>
      </c>
      <c r="M33" s="12">
        <f>SQRT(POWER(1/K33,2)+POWER(3*J33*O6/(K33*2*N6),2))*1000</f>
        <v>4.4267284433377033E-2</v>
      </c>
      <c r="N33" s="13">
        <v>441</v>
      </c>
      <c r="O33" s="11">
        <v>3</v>
      </c>
      <c r="P33" s="22"/>
      <c r="Q33" s="22"/>
    </row>
    <row r="34" spans="1:17" x14ac:dyDescent="0.3">
      <c r="A34" s="11">
        <f>SQRT(C7-X7)</f>
        <v>0.86206371319062025</v>
      </c>
      <c r="B34" s="11">
        <f t="shared" si="10"/>
        <v>3811.4018418424507</v>
      </c>
      <c r="C34" s="13">
        <v>224</v>
      </c>
      <c r="D34" s="12">
        <f>SQRT(POWER(1/B34,2)+POWER(3*A34*F7/(B34*2*E7),2))*1000</f>
        <v>0.26386105270980548</v>
      </c>
      <c r="E34" s="13">
        <v>55</v>
      </c>
      <c r="F34" s="11">
        <v>3</v>
      </c>
      <c r="G34" s="22"/>
      <c r="H34" s="22"/>
      <c r="J34" s="11">
        <f t="shared" si="11"/>
        <v>1.0926859297529186</v>
      </c>
      <c r="K34" s="11">
        <f t="shared" si="12"/>
        <v>23894.784333322637</v>
      </c>
      <c r="L34" s="13">
        <v>47</v>
      </c>
      <c r="M34" s="12">
        <f>SQRT(POWER(1/K34,2)+POWER(3*J34*O7/(K34*2*N7),2))*1000</f>
        <v>4.2226583573991873E-2</v>
      </c>
      <c r="N34" s="13">
        <v>462</v>
      </c>
      <c r="O34" s="11">
        <v>3</v>
      </c>
      <c r="P34" s="22"/>
      <c r="Q34" s="22"/>
    </row>
    <row r="35" spans="1:17" x14ac:dyDescent="0.3">
      <c r="A35" s="11">
        <f>SQRT(C8-X8)</f>
        <v>0.9655590852972179</v>
      </c>
      <c r="B35" s="11">
        <f t="shared" si="10"/>
        <v>4397.17517322201</v>
      </c>
      <c r="C35" s="13">
        <v>217</v>
      </c>
      <c r="D35" s="12">
        <f>SQRT(POWER(1/B35,2)+POWER(3*A35*F8/(B35*2*E8),2))*1000</f>
        <v>0.22903431750888351</v>
      </c>
      <c r="E35" s="13">
        <v>66</v>
      </c>
      <c r="F35" s="11">
        <v>3</v>
      </c>
      <c r="G35" s="22"/>
      <c r="H35" s="22"/>
      <c r="J35" s="11">
        <f t="shared" si="11"/>
        <v>0.88015846823171562</v>
      </c>
      <c r="K35" s="11">
        <f t="shared" si="12"/>
        <v>24956.67974711382</v>
      </c>
      <c r="L35" s="13">
        <v>38</v>
      </c>
      <c r="M35" s="12">
        <f>SQRT(POWER(1/K35,2)+POWER(3*J35*O8/(K35*2*N8),2))*1000</f>
        <v>4.0303640955657485E-2</v>
      </c>
      <c r="N35" s="13">
        <v>483</v>
      </c>
      <c r="O35" s="11">
        <v>3</v>
      </c>
      <c r="P35" s="22"/>
      <c r="Q35" s="22"/>
    </row>
    <row r="36" spans="1:17" x14ac:dyDescent="0.3">
      <c r="A36" s="11">
        <f>SQRT(C9-X9)</f>
        <v>1.202565262212409</v>
      </c>
      <c r="B36" s="11">
        <f t="shared" si="10"/>
        <v>5010.2178347852278</v>
      </c>
      <c r="C36" s="13">
        <v>237</v>
      </c>
      <c r="D36" s="12">
        <f>SQRT(POWER(1/B36,2)+POWER(3*A36*F9/(B36*2*E9),2))*1000</f>
        <v>0.20178324052946303</v>
      </c>
      <c r="E36" s="13">
        <v>78</v>
      </c>
      <c r="F36" s="11">
        <v>3</v>
      </c>
      <c r="G36" s="22"/>
      <c r="H36" s="22"/>
      <c r="J36" s="11">
        <f t="shared" si="11"/>
        <v>0.73005932745222835</v>
      </c>
      <c r="K36" s="11">
        <f t="shared" si="12"/>
        <v>26033.855540507237</v>
      </c>
      <c r="L36" s="13">
        <v>31</v>
      </c>
      <c r="M36" s="12">
        <f>SQRT(POWER(1/K36,2)+POWER(3*J36*O9/(K36*2*N9),2))*1000</f>
        <v>3.8566122270880202E-2</v>
      </c>
      <c r="N36" s="13">
        <v>504</v>
      </c>
      <c r="O36" s="11">
        <v>3</v>
      </c>
      <c r="P36" s="22"/>
      <c r="Q36" s="22"/>
    </row>
    <row r="37" spans="1:17" x14ac:dyDescent="0.3">
      <c r="A37" s="11">
        <f>SQRT(C10-X10)</f>
        <v>1.3814959654953756</v>
      </c>
      <c r="B37" s="11">
        <f t="shared" si="10"/>
        <v>5649.3667298202463</v>
      </c>
      <c r="C37" s="13">
        <v>241</v>
      </c>
      <c r="D37" s="12">
        <f>SQRT(POWER(1/B37,2)+POWER(3*A37*F10/(B37*2*E10),2))*1000</f>
        <v>0.17956740596678128</v>
      </c>
      <c r="E37" s="13">
        <v>90</v>
      </c>
      <c r="F37" s="11">
        <v>3</v>
      </c>
      <c r="G37" s="22"/>
      <c r="H37" s="22"/>
      <c r="J37" s="11">
        <f t="shared" si="11"/>
        <v>0.66212640092357</v>
      </c>
      <c r="K37" s="11">
        <f t="shared" si="12"/>
        <v>27126.097949244406</v>
      </c>
      <c r="L37" s="13">
        <v>28</v>
      </c>
      <c r="M37" s="12">
        <f>SQRT(POWER(1/K37,2)+POWER(3*J37*O10/(K37*2*N10),2))*1000</f>
        <v>3.6986950993831008E-2</v>
      </c>
      <c r="N37" s="13">
        <v>525</v>
      </c>
      <c r="O37" s="11">
        <v>3</v>
      </c>
      <c r="P37" s="22"/>
      <c r="Q37" s="22"/>
    </row>
    <row r="38" spans="1:17" x14ac:dyDescent="0.3">
      <c r="A38" s="11">
        <f>SQRT(C11-X11)</f>
        <v>1.4483375311991331</v>
      </c>
      <c r="B38" s="11">
        <f t="shared" si="10"/>
        <v>6313.5960669019769</v>
      </c>
      <c r="C38" s="13">
        <v>226</v>
      </c>
      <c r="D38" s="12">
        <f>SQRT(POWER(1/B38,2)+POWER(3*A38*F11/(B38*2*E11),2))*1000</f>
        <v>0.16089788588632389</v>
      </c>
      <c r="E38" s="13">
        <v>103</v>
      </c>
      <c r="F38" s="11">
        <v>3</v>
      </c>
      <c r="G38" s="22"/>
      <c r="H38" s="22"/>
      <c r="J38" s="11">
        <f t="shared" si="11"/>
        <v>1.0683729382008889</v>
      </c>
      <c r="K38" s="11">
        <f t="shared" si="12"/>
        <v>28233.201937576992</v>
      </c>
      <c r="L38" s="13">
        <v>40</v>
      </c>
      <c r="M38" s="12">
        <f>SQRT(POWER(1/K38,2)+POWER(3*J38*O11/(K38*2*N11),2))*1000</f>
        <v>3.5723856845878726E-2</v>
      </c>
      <c r="N38" s="13">
        <v>546</v>
      </c>
      <c r="O38" s="11">
        <v>3</v>
      </c>
      <c r="P38" s="22"/>
      <c r="Q38" s="22"/>
    </row>
    <row r="39" spans="1:17" x14ac:dyDescent="0.3">
      <c r="A39" s="11">
        <f>SQRT(C12-X12)</f>
        <v>1.5967282598739212</v>
      </c>
      <c r="B39" s="11">
        <f t="shared" si="10"/>
        <v>7001.9922879134901</v>
      </c>
      <c r="C39" s="13">
        <v>224</v>
      </c>
      <c r="D39" s="12">
        <f>SQRT(POWER(1/B39,2)+POWER(3*A39*F12/(B39*2*E12),2))*1000</f>
        <v>0.14555963003080061</v>
      </c>
      <c r="E39" s="13">
        <v>117</v>
      </c>
      <c r="F39" s="11">
        <v>3</v>
      </c>
      <c r="G39" s="22"/>
      <c r="H39" s="22"/>
      <c r="J39" s="11">
        <f t="shared" si="11"/>
        <v>1.4447052443595543</v>
      </c>
      <c r="K39" s="11">
        <f t="shared" si="12"/>
        <v>28792.265193693958</v>
      </c>
      <c r="L39" s="13">
        <v>51</v>
      </c>
      <c r="M39" s="12">
        <f>SQRT(POWER(1/K39,2)+POWER(3*J39*O12/(K39*2*N12),2))*1000</f>
        <v>3.5275728348492241E-2</v>
      </c>
      <c r="N39" s="13">
        <v>557</v>
      </c>
      <c r="O39" s="11">
        <v>3</v>
      </c>
      <c r="P39" s="22"/>
      <c r="Q39" s="22"/>
    </row>
    <row r="40" spans="1:17" x14ac:dyDescent="0.3">
      <c r="A40" s="11">
        <f>SQRT(C13-X13)</f>
        <v>1.6130973132083508</v>
      </c>
      <c r="B40" s="11">
        <f t="shared" si="10"/>
        <v>7713.7349749651084</v>
      </c>
      <c r="C40" s="13">
        <v>206</v>
      </c>
      <c r="D40" s="12">
        <f>SQRT(POWER(1/B40,2)+POWER(3*A40*F13/(B40*2*E13),2))*1000</f>
        <v>0.13217782776723758</v>
      </c>
      <c r="E40" s="13">
        <v>132</v>
      </c>
      <c r="F40" s="11">
        <v>3</v>
      </c>
      <c r="G40" s="22"/>
      <c r="H40" s="22"/>
      <c r="J40" s="11">
        <f t="shared" si="11"/>
        <v>1.6863496818513057</v>
      </c>
      <c r="K40" s="11">
        <f t="shared" si="12"/>
        <v>29354.970619913769</v>
      </c>
      <c r="L40" s="13">
        <v>58</v>
      </c>
      <c r="M40" s="12">
        <f>SQRT(POWER(1/K40,2)+POWER(3*J40*O13/(K40*2*N13),2))*1000</f>
        <v>3.4790972045856225E-2</v>
      </c>
      <c r="N40" s="13">
        <v>567</v>
      </c>
      <c r="O40" s="11">
        <v>3</v>
      </c>
      <c r="P40" s="22"/>
      <c r="Q40" s="22"/>
    </row>
    <row r="41" spans="1:17" x14ac:dyDescent="0.3">
      <c r="A41" s="11">
        <f>SQRT(C14-X14)</f>
        <v>1.6260739179631412</v>
      </c>
      <c r="B41" s="11">
        <f t="shared" si="10"/>
        <v>8448.0820185412485</v>
      </c>
      <c r="C41" s="13">
        <v>190</v>
      </c>
      <c r="D41" s="12">
        <f>SQRT(POWER(1/B41,2)+POWER(3*A41*F14/(B41*2*E14),2))*1000</f>
        <v>0.12072392691710347</v>
      </c>
      <c r="E41" s="13">
        <v>147</v>
      </c>
      <c r="F41" s="11">
        <v>3</v>
      </c>
      <c r="G41" s="22"/>
      <c r="H41" s="22"/>
      <c r="J41" s="11">
        <f t="shared" si="11"/>
        <v>1.9222259249838454</v>
      </c>
      <c r="K41" s="11">
        <f t="shared" si="12"/>
        <v>29921.294792705732</v>
      </c>
      <c r="L41" s="13">
        <v>64</v>
      </c>
      <c r="M41" s="12">
        <f>SQRT(POWER(1/K41,2)+POWER(3*J41*O14/(K41*2*N14),2))*1000</f>
        <v>3.4342542063539136E-2</v>
      </c>
      <c r="N41" s="13">
        <v>578</v>
      </c>
      <c r="O41" s="11">
        <v>3</v>
      </c>
      <c r="P41" s="22"/>
      <c r="Q41" s="22"/>
    </row>
    <row r="42" spans="1:17" x14ac:dyDescent="0.3">
      <c r="A42" s="11">
        <f>SQRT(C15-X15)</f>
        <v>1.8582949709559029</v>
      </c>
      <c r="B42" s="11">
        <f t="shared" si="10"/>
        <v>9204.3578965618271</v>
      </c>
      <c r="C42" s="13">
        <v>199</v>
      </c>
      <c r="D42" s="12">
        <f>SQRT(POWER(1/B42,2)+POWER(3*A42*F15/(B42*2*E15),2))*1000</f>
        <v>0.11145595312747297</v>
      </c>
      <c r="E42" s="13">
        <v>162</v>
      </c>
      <c r="F42" s="11">
        <v>3</v>
      </c>
      <c r="G42" s="22"/>
      <c r="H42" s="22"/>
      <c r="J42" s="11">
        <f t="shared" si="11"/>
        <v>1.9708127785966885</v>
      </c>
      <c r="K42" s="11">
        <f t="shared" si="12"/>
        <v>30491.214734739558</v>
      </c>
      <c r="L42" s="13">
        <v>65</v>
      </c>
      <c r="M42" s="12">
        <f>SQRT(POWER(1/K42,2)+POWER(3*J42*O15/(K42*2*N15),2))*1000</f>
        <v>3.3746255525868109E-2</v>
      </c>
      <c r="N42" s="13">
        <v>589</v>
      </c>
      <c r="O42" s="11">
        <v>3</v>
      </c>
      <c r="P42" s="22"/>
      <c r="Q42" s="22"/>
    </row>
    <row r="43" spans="1:17" x14ac:dyDescent="0.3">
      <c r="A43" s="11">
        <f>SQRT(C16-X16)</f>
        <v>1.7832674527058467</v>
      </c>
      <c r="B43" s="11">
        <f t="shared" si="10"/>
        <v>9981.9442723349221</v>
      </c>
      <c r="C43" s="13">
        <v>176</v>
      </c>
      <c r="D43" s="12">
        <f>SQRT(POWER(1/B43,2)+POWER(3*A43*F16/(B43*2*E16),2))*1000</f>
        <v>0.10256981409308125</v>
      </c>
      <c r="E43" s="13">
        <v>178</v>
      </c>
      <c r="F43" s="11">
        <v>3</v>
      </c>
      <c r="G43" s="22"/>
      <c r="H43" s="22"/>
      <c r="J43" s="11">
        <f t="shared" si="11"/>
        <v>2.1294531144310271</v>
      </c>
      <c r="K43" s="11">
        <f t="shared" si="12"/>
        <v>31064.707900896155</v>
      </c>
      <c r="L43" s="13">
        <v>68</v>
      </c>
      <c r="M43" s="12">
        <f>SQRT(POWER(1/K43,2)+POWER(3*J43*O16/(K43*2*N16),2))*1000</f>
        <v>3.3276826748364297E-2</v>
      </c>
      <c r="N43" s="13">
        <v>600</v>
      </c>
      <c r="O43" s="11">
        <v>3</v>
      </c>
      <c r="P43" s="22"/>
      <c r="Q43" s="22"/>
    </row>
    <row r="44" spans="1:17" x14ac:dyDescent="0.3">
      <c r="A44" s="11">
        <f>SQRT(C17-X17)</f>
        <v>1.8891405909248786</v>
      </c>
      <c r="B44" s="11">
        <f t="shared" si="10"/>
        <v>10780.272352774768</v>
      </c>
      <c r="C44" s="13">
        <v>173</v>
      </c>
      <c r="D44" s="12">
        <f>SQRT(POWER(1/B44,2)+POWER(3*A44*F17/(B44*2*E17),2))*1000</f>
        <v>9.5240050722262395E-2</v>
      </c>
      <c r="E44" s="13">
        <v>195</v>
      </c>
      <c r="F44" s="11">
        <v>3</v>
      </c>
      <c r="G44" s="22"/>
      <c r="H44" s="22"/>
      <c r="J44" s="11">
        <f t="shared" si="11"/>
        <v>2.5432477322038451</v>
      </c>
      <c r="K44" s="11">
        <f t="shared" si="12"/>
        <v>31641.752164884951</v>
      </c>
      <c r="L44" s="13">
        <v>80</v>
      </c>
      <c r="M44" s="12">
        <f>SQRT(POWER(1/K44,2)+POWER(3*J44*O17/(K44*2*N17),2))*1000</f>
        <v>3.3114102345638011E-2</v>
      </c>
      <c r="N44" s="13">
        <v>611</v>
      </c>
      <c r="O44" s="11">
        <v>3</v>
      </c>
      <c r="P44" s="22"/>
      <c r="Q44" s="22"/>
    </row>
    <row r="45" spans="1:17" x14ac:dyDescent="0.3">
      <c r="A45" s="11">
        <f>SQRT(C18-X18)</f>
        <v>1.992026580615831</v>
      </c>
      <c r="B45" s="11">
        <f t="shared" si="10"/>
        <v>11598.816604464424</v>
      </c>
      <c r="C45" s="13">
        <v>170</v>
      </c>
      <c r="D45" s="12">
        <f>SQRT(POWER(1/B45,2)+POWER(3*A45*F18/(B45*2*E18),2))*1000</f>
        <v>8.8771984940265017E-2</v>
      </c>
      <c r="E45" s="13">
        <v>212</v>
      </c>
      <c r="F45" s="11">
        <v>3</v>
      </c>
      <c r="G45" s="22"/>
      <c r="H45" s="22"/>
      <c r="J45" s="11">
        <f t="shared" si="11"/>
        <v>2.4463696393145495</v>
      </c>
      <c r="K45" s="11">
        <f t="shared" si="12"/>
        <v>32222.325806434314</v>
      </c>
      <c r="L45" s="13">
        <v>75</v>
      </c>
      <c r="M45" s="12">
        <f>SQRT(POWER(1/K45,2)+POWER(3*J45*O18/(K45*2*N18),2))*1000</f>
        <v>3.2408944686748792E-2</v>
      </c>
      <c r="N45" s="13">
        <v>621</v>
      </c>
      <c r="O45" s="11">
        <v>3</v>
      </c>
      <c r="P45" s="22"/>
      <c r="Q45" s="22"/>
    </row>
    <row r="46" spans="1:17" x14ac:dyDescent="0.3">
      <c r="A46" s="11">
        <f>SQRT(C19-X19)</f>
        <v>2.0025492110507548</v>
      </c>
      <c r="B46" s="11">
        <f t="shared" si="10"/>
        <v>12437.089532201671</v>
      </c>
      <c r="C46" s="13">
        <v>159</v>
      </c>
      <c r="D46" s="12">
        <f>SQRT(POWER(1/B46,2)+POWER(3*A46*F19/(B46*2*E19),2))*1000</f>
        <v>8.2812870152089629E-2</v>
      </c>
      <c r="E46" s="13">
        <v>229</v>
      </c>
      <c r="F46" s="11">
        <v>3</v>
      </c>
      <c r="G46" s="22"/>
      <c r="H46" s="22"/>
      <c r="J46" s="11">
        <f t="shared" si="11"/>
        <v>2.2979695846028947</v>
      </c>
      <c r="K46" s="11">
        <f t="shared" si="12"/>
        <v>32806.407499023713</v>
      </c>
      <c r="L46" s="13">
        <v>70</v>
      </c>
      <c r="M46" s="12">
        <f>SQRT(POWER(1/K46,2)+POWER(3*J46*O19/(K46*2*N19),2))*1000</f>
        <v>3.1676074937255758E-2</v>
      </c>
      <c r="N46" s="13">
        <v>632</v>
      </c>
      <c r="O46" s="11">
        <v>3</v>
      </c>
      <c r="P46" s="22"/>
      <c r="Q46" s="22"/>
    </row>
    <row r="47" spans="1:17" x14ac:dyDescent="0.3">
      <c r="A47" s="11">
        <f>SQRT(C20-X20)</f>
        <v>1.9787946057840364</v>
      </c>
      <c r="B47" s="11">
        <f t="shared" si="10"/>
        <v>13294.637299603164</v>
      </c>
      <c r="C47" s="13">
        <v>147</v>
      </c>
      <c r="D47" s="12">
        <f>SQRT(POWER(1/B47,2)+POWER(3*A47*F20/(B47*2*E20),2))*1000</f>
        <v>7.7418253664557082E-2</v>
      </c>
      <c r="E47" s="13">
        <v>247</v>
      </c>
      <c r="F47" s="11">
        <v>3</v>
      </c>
      <c r="G47" s="22"/>
      <c r="H47" s="22"/>
      <c r="J47" s="11">
        <f t="shared" si="11"/>
        <v>2.2634130850907441</v>
      </c>
      <c r="K47" s="11">
        <f t="shared" si="12"/>
        <v>33393.976298129019</v>
      </c>
      <c r="L47" s="13">
        <v>67</v>
      </c>
      <c r="M47" s="12">
        <f>SQRT(POWER(1/K47,2)+POWER(3*J47*O20/(K47*2*N20),2))*1000</f>
        <v>3.1084333031888102E-2</v>
      </c>
      <c r="N47" s="13">
        <v>643</v>
      </c>
      <c r="O47" s="11">
        <v>3</v>
      </c>
      <c r="P47" s="22"/>
      <c r="Q47" s="22"/>
    </row>
    <row r="48" spans="1:17" x14ac:dyDescent="0.3">
      <c r="A48" s="11">
        <f>SQRT(C21-X21)</f>
        <v>1.992026580615831</v>
      </c>
      <c r="B48" s="11">
        <f t="shared" si="10"/>
        <v>14171.036024793679</v>
      </c>
      <c r="C48" s="13">
        <v>139</v>
      </c>
      <c r="D48" s="12">
        <f>SQRT(POWER(1/B48,2)+POWER(3*A48*F21/(B48*2*E21),2))*1000</f>
        <v>7.265721771467068E-2</v>
      </c>
      <c r="E48" s="13">
        <v>265</v>
      </c>
      <c r="F48" s="11">
        <v>3</v>
      </c>
      <c r="G48" s="22"/>
      <c r="H48" s="22"/>
      <c r="J48" s="11">
        <f t="shared" si="11"/>
        <v>2.2259615932356063</v>
      </c>
      <c r="K48" s="11">
        <f t="shared" si="12"/>
        <v>33985.011629952409</v>
      </c>
      <c r="L48" s="13">
        <v>65</v>
      </c>
      <c r="M48" s="12">
        <f>SQRT(POWER(1/K48,2)+POWER(3*J48*O21/(K48*2*N21),2))*1000</f>
        <v>3.050765086083768E-2</v>
      </c>
      <c r="N48" s="13">
        <v>654</v>
      </c>
      <c r="O48" s="11">
        <v>3</v>
      </c>
      <c r="P48" s="22"/>
      <c r="Q48" s="22"/>
    </row>
    <row r="49" spans="1:17" x14ac:dyDescent="0.3">
      <c r="A49" s="11">
        <f>SQRT(C22-X22)</f>
        <v>1.9222259249838454</v>
      </c>
      <c r="B49" s="11">
        <f t="shared" si="10"/>
        <v>15065.88862297874</v>
      </c>
      <c r="C49" s="13">
        <v>126</v>
      </c>
      <c r="D49" s="12">
        <f>SQRT(POWER(1/B49,2)+POWER(3*A49*F22/(B49*2*E22),2))*1000</f>
        <v>6.820774152861879E-2</v>
      </c>
      <c r="E49" s="13">
        <v>284</v>
      </c>
      <c r="F49" s="11">
        <v>3</v>
      </c>
      <c r="G49" s="22"/>
      <c r="H49" s="22"/>
      <c r="J49" s="11">
        <f t="shared" si="11"/>
        <v>1.9681449761336181</v>
      </c>
      <c r="K49" s="11">
        <f t="shared" si="12"/>
        <v>34222.391852080007</v>
      </c>
      <c r="L49" s="13">
        <v>58</v>
      </c>
      <c r="M49" s="12">
        <f>SQRT(POWER(1/K49,2)+POWER(3*J49*O22/(K49*2*N22),2))*1000</f>
        <v>3.0064627650339616E-2</v>
      </c>
      <c r="N49" s="13">
        <v>658</v>
      </c>
      <c r="O49" s="11">
        <v>3</v>
      </c>
      <c r="P49" s="22"/>
      <c r="Q49" s="22"/>
    </row>
    <row r="50" spans="1:17" x14ac:dyDescent="0.3">
      <c r="A50" s="11">
        <f>SQRT(C23-X23)</f>
        <v>1.9840979850501335</v>
      </c>
      <c r="B50" s="11">
        <f t="shared" si="10"/>
        <v>15978.822096262284</v>
      </c>
      <c r="C50" s="13">
        <v>123</v>
      </c>
      <c r="D50" s="12">
        <f>SQRT(POWER(1/B50,2)+POWER(3*A50*F23/(B50*2*E23),2))*1000</f>
        <v>6.4421864876451865E-2</v>
      </c>
      <c r="E50" s="13">
        <v>303</v>
      </c>
      <c r="F50" s="11">
        <v>3</v>
      </c>
      <c r="G50" s="22"/>
      <c r="H50" s="22"/>
      <c r="J50" s="11">
        <f t="shared" si="11"/>
        <v>1.6065697057644279</v>
      </c>
      <c r="K50" s="11">
        <f t="shared" si="12"/>
        <v>34579.493280613613</v>
      </c>
      <c r="L50" s="13">
        <v>47</v>
      </c>
      <c r="M50" s="12">
        <f>SQRT(POWER(1/K50,2)+POWER(3*J50*O23/(K50*2*N23),2))*1000</f>
        <v>2.9478063959758549E-2</v>
      </c>
      <c r="N50" s="13">
        <v>665</v>
      </c>
      <c r="O50" s="11">
        <v>3</v>
      </c>
      <c r="P50" s="22"/>
      <c r="Q50" s="22"/>
    </row>
    <row r="51" spans="1:17" x14ac:dyDescent="0.3">
      <c r="A51" s="11">
        <f>SQRT(C24-X24)</f>
        <v>1.8779826217193811</v>
      </c>
      <c r="B51" s="11">
        <f t="shared" si="10"/>
        <v>16909.485192400141</v>
      </c>
      <c r="C51" s="13">
        <v>110</v>
      </c>
      <c r="D51" s="12">
        <f>SQRT(POWER(1/B51,2)+POWER(3*A51*F24/(B51*2*E24),2))*1000</f>
        <v>6.0697389293233636E-2</v>
      </c>
      <c r="E51" s="13">
        <v>322</v>
      </c>
      <c r="F51" s="11">
        <v>3</v>
      </c>
      <c r="G51" s="22"/>
      <c r="H51" s="22"/>
      <c r="J51" s="11">
        <f t="shared" si="11"/>
        <v>1.2991749372120753</v>
      </c>
      <c r="K51" s="11">
        <f t="shared" si="12"/>
        <v>35177.401385776087</v>
      </c>
      <c r="L51" s="13">
        <v>38</v>
      </c>
      <c r="M51" s="12">
        <f>SQRT(POWER(1/K51,2)+POWER(3*J51*O24/(K51*2*N24),2))*1000</f>
        <v>2.8787983019743359E-2</v>
      </c>
      <c r="N51" s="13">
        <v>676</v>
      </c>
      <c r="O51" s="11">
        <v>3</v>
      </c>
      <c r="P51" s="22"/>
      <c r="Q51" s="22"/>
    </row>
    <row r="52" spans="1:17" x14ac:dyDescent="0.3">
      <c r="A52" s="11">
        <f>SQRT(C25-X25)</f>
        <v>1.8779826217193811</v>
      </c>
      <c r="B52" s="11">
        <f t="shared" si="10"/>
        <v>17857.546370316366</v>
      </c>
      <c r="C52" s="13">
        <v>104</v>
      </c>
      <c r="D52" s="12">
        <f>SQRT(POWER(1/B52,2)+POWER(3*A52*F25/(B52*2*E25),2))*1000</f>
        <v>5.7474752958199114E-2</v>
      </c>
      <c r="E52" s="13">
        <v>341</v>
      </c>
      <c r="F52" s="11">
        <v>3</v>
      </c>
      <c r="G52" s="22"/>
      <c r="H52" s="22"/>
      <c r="J52" s="11">
        <f t="shared" si="11"/>
        <v>0.92099807687095636</v>
      </c>
      <c r="K52" s="11">
        <f t="shared" si="12"/>
        <v>35778.71642068783</v>
      </c>
      <c r="L52" s="13">
        <v>28</v>
      </c>
      <c r="M52" s="12">
        <f>SQRT(POWER(1/K52,2)+POWER(3*J52*O25/(K52*2*N25),2))*1000</f>
        <v>2.8128328695649785E-2</v>
      </c>
      <c r="N52" s="13">
        <v>687</v>
      </c>
      <c r="O52" s="11">
        <v>3</v>
      </c>
      <c r="P52" s="22"/>
      <c r="Q52" s="22"/>
    </row>
    <row r="53" spans="1:17" x14ac:dyDescent="0.3">
      <c r="A53" s="11">
        <f>SQRT(C26-X26)</f>
        <v>1.7684742016438917</v>
      </c>
      <c r="B53" s="11">
        <f t="shared" si="10"/>
        <v>18822.692022556181</v>
      </c>
      <c r="C53" s="13">
        <v>94</v>
      </c>
      <c r="D53" s="12">
        <f>SQRT(POWER(1/B53,2)+POWER(3*A53*F26/(B53*2*E26),2))*1000</f>
        <v>5.4370808001450492E-2</v>
      </c>
      <c r="E53" s="13">
        <v>361</v>
      </c>
      <c r="F53" s="11">
        <v>3</v>
      </c>
      <c r="G53" s="22"/>
      <c r="H53" s="22"/>
      <c r="J53" s="11">
        <f t="shared" si="11"/>
        <v>0.55884795463524783</v>
      </c>
      <c r="K53" s="11">
        <f t="shared" si="12"/>
        <v>36383.419190614833</v>
      </c>
      <c r="L53" s="13">
        <v>19</v>
      </c>
      <c r="M53" s="12">
        <f>SQRT(POWER(1/K53,2)+POWER(3*J53*O26/(K53*2*N26),2))*1000</f>
        <v>2.7549897111109375E-2</v>
      </c>
      <c r="N53" s="13">
        <v>698</v>
      </c>
      <c r="O53" s="11">
        <v>3</v>
      </c>
      <c r="P53" s="22"/>
      <c r="Q53" s="22"/>
    </row>
  </sheetData>
  <mergeCells count="8">
    <mergeCell ref="X2:Y2"/>
    <mergeCell ref="AB2:AC2"/>
    <mergeCell ref="Z2:AA2"/>
    <mergeCell ref="K3:K26"/>
    <mergeCell ref="B3:B26"/>
    <mergeCell ref="T3:T4"/>
    <mergeCell ref="S1:W1"/>
    <mergeCell ref="A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2022-10-08T12:45:06Z</dcterms:created>
  <dcterms:modified xsi:type="dcterms:W3CDTF">2022-10-09T20:20:10Z</dcterms:modified>
</cp:coreProperties>
</file>