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bogdanovaleksandr/Учеба/5 Семестр/Лабы/5_5_5/"/>
    </mc:Choice>
  </mc:AlternateContent>
  <xr:revisionPtr revIDLastSave="0" documentId="13_ncr:1_{9960563E-3EA7-EB46-B814-C4B3C4F75E57}" xr6:coauthVersionLast="47" xr6:coauthVersionMax="47" xr10:uidLastSave="{00000000-0000-0000-0000-000000000000}"/>
  <bookViews>
    <workbookView xWindow="0" yWindow="500" windowWidth="20880" windowHeight="14560" xr2:uid="{00000000-000D-0000-FFFF-FFFF00000000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" i="1" l="1"/>
  <c r="S5" i="1"/>
  <c r="S4" i="1"/>
  <c r="O8" i="1"/>
  <c r="O7" i="1"/>
  <c r="O3" i="1"/>
  <c r="O4" i="1"/>
  <c r="O5" i="1"/>
  <c r="O6" i="1"/>
  <c r="N8" i="1"/>
  <c r="N7" i="1"/>
  <c r="N4" i="1"/>
  <c r="N5" i="1"/>
  <c r="N6" i="1"/>
  <c r="N3" i="1"/>
  <c r="K4" i="1"/>
  <c r="K5" i="1"/>
  <c r="K6" i="1"/>
  <c r="F4" i="1"/>
  <c r="G4" i="1" s="1"/>
  <c r="F5" i="1"/>
  <c r="G5" i="1" s="1"/>
  <c r="F3" i="1"/>
  <c r="G3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6" i="1"/>
  <c r="F6" i="1" s="1"/>
  <c r="G6" i="1" s="1"/>
</calcChain>
</file>

<file path=xl/sharedStrings.xml><?xml version="1.0" encoding="utf-8"?>
<sst xmlns="http://schemas.openxmlformats.org/spreadsheetml/2006/main" count="29" uniqueCount="19">
  <si>
    <t>Источник</t>
  </si>
  <si>
    <t>N_i</t>
  </si>
  <si>
    <t>ΔN_i</t>
  </si>
  <si>
    <t>E_i, МэВ</t>
  </si>
  <si>
    <t>ΔE_i, МэВ</t>
  </si>
  <si>
    <t>R_i</t>
  </si>
  <si>
    <t>Co 60</t>
  </si>
  <si>
    <t>Cs 137</t>
  </si>
  <si>
    <t>Na 22</t>
  </si>
  <si>
    <t>Am 241</t>
  </si>
  <si>
    <t>Eu 152</t>
  </si>
  <si>
    <t>N_к</t>
  </si>
  <si>
    <t>E_к, МэВ</t>
  </si>
  <si>
    <t>Эксперимент</t>
  </si>
  <si>
    <t>Теория</t>
  </si>
  <si>
    <t>R_i^2</t>
  </si>
  <si>
    <t>1/E_i, МэВ^-1</t>
  </si>
  <si>
    <t>N_обр</t>
  </si>
  <si>
    <t>E_обр, МэВ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</si>
</sst>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0"/>
    <numFmt numFmtId="166" formatCode="0.0"/>
    <numFmt numFmtId="168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N_i</a:t>
            </a:r>
            <a:r>
              <a:rPr lang="en-US" baseline="0"/>
              <a:t> = f(E_i)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9372703412073493E-2"/>
          <c:y val="0.14856481481481484"/>
          <c:w val="0.85862729658792647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766685733463073"/>
                  <c:y val="6.99439200759635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Лист1!$C$3:$C$5</c:f>
              <c:numCache>
                <c:formatCode>General</c:formatCode>
                <c:ptCount val="3"/>
                <c:pt idx="0">
                  <c:v>1408</c:v>
                </c:pt>
                <c:pt idx="1">
                  <c:v>1597</c:v>
                </c:pt>
                <c:pt idx="2">
                  <c:v>797</c:v>
                </c:pt>
              </c:numCache>
            </c:numRef>
          </c:xVal>
          <c:yVal>
            <c:numRef>
              <c:f>Лист1!$E$3:$E$5</c:f>
              <c:numCache>
                <c:formatCode>0.00</c:formatCode>
                <c:ptCount val="3"/>
                <c:pt idx="0">
                  <c:v>1.17</c:v>
                </c:pt>
                <c:pt idx="1">
                  <c:v>1.33</c:v>
                </c:pt>
                <c:pt idx="2">
                  <c:v>0.66200000000000003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F-2C41-93B2-3EDE038F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511248"/>
        <c:axId val="1023278112"/>
      </c:scatterChart>
      <c:valAx>
        <c:axId val="102251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E_i,</a:t>
                </a:r>
                <a:r>
                  <a:rPr lang="en-US" baseline="0"/>
                  <a:t> </a:t>
                </a:r>
                <a:r>
                  <a:rPr lang="ru-RU" baseline="0"/>
                  <a:t>МэВ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3278112"/>
        <c:crosses val="autoZero"/>
        <c:crossBetween val="midCat"/>
      </c:valAx>
      <c:valAx>
        <c:axId val="10232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N_i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51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</a:t>
            </a:r>
            <a:r>
              <a:rPr lang="en-US" baseline="0"/>
              <a:t>E_</a:t>
            </a:r>
            <a:r>
              <a:rPr lang="ru-RU" baseline="0"/>
              <a:t>эксп и </a:t>
            </a:r>
            <a:r>
              <a:rPr lang="en-US" baseline="0"/>
              <a:t>E_</a:t>
            </a:r>
            <a:r>
              <a:rPr lang="ru-RU" baseline="0"/>
              <a:t>теор</a:t>
            </a:r>
            <a:endParaRPr lang="ru-RU"/>
          </a:p>
        </c:rich>
      </c:tx>
      <c:layout>
        <c:manualLayout>
          <c:xMode val="edge"/>
          <c:yMode val="edge"/>
          <c:x val="0.25175485263769415"/>
          <c:y val="3.2194217727766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055322380817297"/>
          <c:y val="0.21135406018811609"/>
          <c:w val="0.81554402924135083"/>
          <c:h val="0.559377300309212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968783216286129"/>
                  <c:y val="7.7304623844947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Лист1!$L$4:$L$6</c:f>
              <c:numCache>
                <c:formatCode>General</c:formatCode>
                <c:ptCount val="3"/>
                <c:pt idx="0">
                  <c:v>1.0620000000000001</c:v>
                </c:pt>
                <c:pt idx="1">
                  <c:v>0.96299999999999997</c:v>
                </c:pt>
                <c:pt idx="2">
                  <c:v>0.47699999999999998</c:v>
                </c:pt>
              </c:numCache>
            </c:numRef>
          </c:xVal>
          <c:yVal>
            <c:numRef>
              <c:f>Лист1!$K$4:$K$6</c:f>
              <c:numCache>
                <c:formatCode>0.000</c:formatCode>
                <c:ptCount val="3"/>
                <c:pt idx="0">
                  <c:v>1.0762326939115932</c:v>
                </c:pt>
                <c:pt idx="1">
                  <c:v>0.93945204336947452</c:v>
                </c:pt>
                <c:pt idx="2">
                  <c:v>0.44153711426188491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B-9248-8AB4-24F4BE626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57232"/>
        <c:axId val="25629456"/>
      </c:scatterChart>
      <c:valAx>
        <c:axId val="2525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</a:t>
                </a:r>
                <a:r>
                  <a:rPr lang="ru-RU"/>
                  <a:t>теор</a:t>
                </a:r>
              </a:p>
            </c:rich>
          </c:tx>
          <c:layout>
            <c:manualLayout>
              <c:xMode val="edge"/>
              <c:yMode val="edge"/>
              <c:x val="0.45741040418770945"/>
              <c:y val="0.864757151071683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29456"/>
        <c:crosses val="autoZero"/>
        <c:crossBetween val="midCat"/>
      </c:valAx>
      <c:valAx>
        <c:axId val="2562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</a:t>
                </a:r>
                <a:r>
                  <a:rPr lang="ru-RU"/>
                  <a:t>теор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5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R_i^2 = f(1/E_i)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763973255254992"/>
          <c:y val="0.15137749511369442"/>
          <c:w val="0.77884776180279391"/>
          <c:h val="0.710442897764726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39851515195657"/>
                  <c:y val="9.10344127031698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Лист1!$O$3:$O$8</c:f>
              <c:numCache>
                <c:formatCode>0.0000</c:formatCode>
                <c:ptCount val="6"/>
                <c:pt idx="0">
                  <c:v>0.85470085470085477</c:v>
                </c:pt>
                <c:pt idx="1">
                  <c:v>0.75187969924812026</c:v>
                </c:pt>
                <c:pt idx="2">
                  <c:v>1.5105740181268881</c:v>
                </c:pt>
                <c:pt idx="3">
                  <c:v>1.9546692794133709</c:v>
                </c:pt>
                <c:pt idx="4">
                  <c:v>21.257734517667501</c:v>
                </c:pt>
                <c:pt idx="5">
                  <c:v>7.5693010864693218</c:v>
                </c:pt>
              </c:numCache>
            </c:numRef>
          </c:xVal>
          <c:yVal>
            <c:numRef>
              <c:f>Лист1!$N$3:$N$8</c:f>
              <c:numCache>
                <c:formatCode>0.0000</c:formatCode>
                <c:ptCount val="6"/>
                <c:pt idx="0">
                  <c:v>2.4929027715005162E-3</c:v>
                </c:pt>
                <c:pt idx="1">
                  <c:v>2.5345581826287473E-3</c:v>
                </c:pt>
                <c:pt idx="2">
                  <c:v>3.9042897691940761E-3</c:v>
                </c:pt>
                <c:pt idx="3">
                  <c:v>5.3193026328577911E-3</c:v>
                </c:pt>
                <c:pt idx="4">
                  <c:v>6.4177777777777764E-2</c:v>
                </c:pt>
                <c:pt idx="5">
                  <c:v>7.4683737235177556E-3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FA-494A-94D7-F9BDDC89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83136"/>
        <c:axId val="84310848"/>
      </c:scatterChart>
      <c:valAx>
        <c:axId val="8468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1/E_i,</a:t>
                </a:r>
                <a:r>
                  <a:rPr lang="en-US" baseline="0"/>
                  <a:t> </a:t>
                </a:r>
                <a:r>
                  <a:rPr lang="ru-RU" baseline="0"/>
                  <a:t>МэВ</a:t>
                </a:r>
                <a:r>
                  <a:rPr lang="en-US" baseline="0"/>
                  <a:t>^-1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310848"/>
        <c:crosses val="autoZero"/>
        <c:crossBetween val="midCat"/>
      </c:valAx>
      <c:valAx>
        <c:axId val="843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R_i^2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7133194462653012E-2"/>
              <c:y val="0.32051463082007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68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E_</a:t>
            </a:r>
            <a:r>
              <a:rPr lang="ru-RU"/>
              <a:t>обр</a:t>
            </a:r>
            <a:r>
              <a:rPr lang="ru-RU" baseline="0"/>
              <a:t> = </a:t>
            </a:r>
            <a:r>
              <a:rPr lang="en-US" baseline="0"/>
              <a:t>f(E_i)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(Лист1!$E$3,Лист1!$E$5,Лист1!$E$6)</c:f>
              <c:numCache>
                <c:formatCode>0.00</c:formatCode>
                <c:ptCount val="3"/>
                <c:pt idx="0">
                  <c:v>1.17</c:v>
                </c:pt>
                <c:pt idx="1">
                  <c:v>0.66200000000000003</c:v>
                </c:pt>
                <c:pt idx="2">
                  <c:v>0.51159549624687239</c:v>
                </c:pt>
              </c:numCache>
            </c:numRef>
          </c:xVal>
          <c:yVal>
            <c:numRef>
              <c:f>Лист1!$K$4:$K$6</c:f>
              <c:numCache>
                <c:formatCode>General</c:formatCode>
                <c:ptCount val="3"/>
                <c:pt idx="0">
                  <c:v>1.0762326939115932</c:v>
                </c:pt>
                <c:pt idx="1">
                  <c:v>0.93945204336947452</c:v>
                </c:pt>
                <c:pt idx="2">
                  <c:v>0.44153711426188491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2B-D84A-A1D4-351F7E6C3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72592"/>
        <c:axId val="120435584"/>
      </c:scatterChart>
      <c:valAx>
        <c:axId val="91172592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E_i,</a:t>
                </a:r>
                <a:r>
                  <a:rPr lang="en-US" baseline="0"/>
                  <a:t> </a:t>
                </a:r>
                <a:r>
                  <a:rPr lang="ru-RU" baseline="0"/>
                  <a:t>МэВ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35584"/>
        <c:crosses val="autoZero"/>
        <c:crossBetween val="midCat"/>
      </c:valAx>
      <c:valAx>
        <c:axId val="12043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</a:t>
                </a:r>
                <a:r>
                  <a:rPr lang="ru-RU"/>
                  <a:t>обр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МэВ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17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540426</xdr:colOff>
      <xdr:row>12</xdr:row>
      <xdr:rowOff>180142</xdr:rowOff>
    </xdr:from>
    <xdr:to>
      <xdr:col>7</xdr:col>
      <xdr:colOff>279220</xdr:colOff>
      <xdr:row>29</xdr:row>
      <xdr:rowOff>45035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ABABF05-2603-7F0B-63A6-7485A5D34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478376</xdr:colOff>
      <xdr:row>30</xdr:row>
      <xdr:rowOff>110067</xdr:rowOff>
    </xdr:from>
    <xdr:to>
      <xdr:col>8</xdr:col>
      <xdr:colOff>248196</xdr:colOff>
      <xdr:row>43</xdr:row>
      <xdr:rowOff>1000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E37DA24-7D08-08E1-3571-4E981E0BD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661654</xdr:colOff>
      <xdr:row>13</xdr:row>
      <xdr:rowOff>23832</xdr:rowOff>
    </xdr:from>
    <xdr:to>
      <xdr:col>15</xdr:col>
      <xdr:colOff>247729</xdr:colOff>
      <xdr:row>27</xdr:row>
      <xdr:rowOff>132958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CF62477-CEBB-2C26-E941-0D68E6216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660400</xdr:colOff>
      <xdr:row>10</xdr:row>
      <xdr:rowOff>114300</xdr:rowOff>
    </xdr:from>
    <xdr:to>
      <xdr:col>22</xdr:col>
      <xdr:colOff>520700</xdr:colOff>
      <xdr:row>25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3B55502-0571-818C-7789-7074AA9EF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"/>
  <sheetViews>
    <sheetView tabSelected="1" topLeftCell="M7" zoomScale="142" workbookViewId="0">
      <selection activeCell="Y11" sqref="Y11"/>
    </sheetView>
  </sheetViews>
  <sheetFormatPr baseColWidth="10" defaultColWidth="8.83203125" defaultRowHeight="15" x14ac:dyDescent="0.2"/>
  <cols>
    <col min="2" max="2" width="8.83203125" bestFit="1" customWidth="1"/>
    <col min="3" max="3" width="5.5" bestFit="1" customWidth="1"/>
    <col min="4" max="4" width="4.83203125" bestFit="1" customWidth="1"/>
    <col min="5" max="5" width="8" bestFit="1" customWidth="1"/>
    <col min="6" max="6" width="9" bestFit="1" customWidth="1"/>
    <col min="7" max="7" width="7" bestFit="1" customWidth="1"/>
    <col min="11" max="11" width="12.33203125" customWidth="1"/>
    <col min="14" max="15" width="12.6640625" bestFit="1" customWidth="1"/>
    <col min="19" max="19" width="11.5" bestFit="1" customWidth="1"/>
    <col min="20" max="20" width="6.83203125" bestFit="1" customWidth="1"/>
  </cols>
  <sheetData>
    <row r="1" spans="2:20" ht="16" thickBot="1" x14ac:dyDescent="0.25"/>
    <row r="2" spans="2:20" ht="16" thickBot="1" x14ac:dyDescent="0.25">
      <c r="B2" s="31" t="s">
        <v>0</v>
      </c>
      <c r="C2" s="7" t="s">
        <v>1</v>
      </c>
      <c r="D2" s="8" t="s">
        <v>2</v>
      </c>
      <c r="E2" s="8" t="s">
        <v>3</v>
      </c>
      <c r="F2" s="8" t="s">
        <v>4</v>
      </c>
      <c r="G2" s="9" t="s">
        <v>5</v>
      </c>
      <c r="I2" s="51" t="s">
        <v>0</v>
      </c>
      <c r="J2" s="52" t="s">
        <v>11</v>
      </c>
      <c r="K2" s="48" t="s">
        <v>12</v>
      </c>
      <c r="L2" s="49"/>
      <c r="N2" s="54" t="s">
        <v>15</v>
      </c>
      <c r="O2" s="55" t="s">
        <v>16</v>
      </c>
      <c r="Q2" s="51" t="s">
        <v>0</v>
      </c>
      <c r="R2" s="52" t="s">
        <v>17</v>
      </c>
      <c r="S2" s="48" t="s">
        <v>18</v>
      </c>
      <c r="T2" s="49"/>
    </row>
    <row r="3" spans="2:20" ht="16" thickBot="1" x14ac:dyDescent="0.25">
      <c r="B3" s="44" t="s">
        <v>6</v>
      </c>
      <c r="C3" s="33">
        <v>1408</v>
      </c>
      <c r="D3" s="39">
        <v>70.3</v>
      </c>
      <c r="E3" s="36">
        <v>1.17</v>
      </c>
      <c r="F3" s="18">
        <f>(D3/C3)*E3</f>
        <v>5.8416903409090906E-2</v>
      </c>
      <c r="G3" s="23">
        <f>F3/E3</f>
        <v>4.9928977272727271E-2</v>
      </c>
      <c r="I3" s="50"/>
      <c r="J3" s="53"/>
      <c r="K3" s="28" t="s">
        <v>13</v>
      </c>
      <c r="L3" s="6" t="s">
        <v>14</v>
      </c>
      <c r="N3" s="56">
        <f xml:space="preserve"> G3 * G3</f>
        <v>2.4929027715005162E-3</v>
      </c>
      <c r="O3" s="58">
        <f xml:space="preserve"> 1 / E3</f>
        <v>0.85470085470085477</v>
      </c>
      <c r="Q3" s="50"/>
      <c r="R3" s="53"/>
      <c r="S3" s="28" t="s">
        <v>13</v>
      </c>
      <c r="T3" s="6" t="s">
        <v>14</v>
      </c>
    </row>
    <row r="4" spans="2:20" x14ac:dyDescent="0.2">
      <c r="B4" s="45"/>
      <c r="C4" s="34">
        <v>1597</v>
      </c>
      <c r="D4" s="40">
        <v>80.400000000000006</v>
      </c>
      <c r="E4" s="37">
        <v>1.33</v>
      </c>
      <c r="F4" s="19">
        <f t="shared" ref="F4:F10" si="0">(D4/C4)*E4</f>
        <v>6.6958046336881655E-2</v>
      </c>
      <c r="G4" s="24">
        <f t="shared" ref="G4:G10" si="1">F4/E4</f>
        <v>5.0344395742016282E-2</v>
      </c>
      <c r="I4" s="1" t="s">
        <v>8</v>
      </c>
      <c r="J4" s="2">
        <v>1294</v>
      </c>
      <c r="K4" s="29">
        <f>(J4/1199) - 0.003</f>
        <v>1.0762326939115932</v>
      </c>
      <c r="L4" s="3">
        <v>1.0620000000000001</v>
      </c>
      <c r="N4" s="56">
        <f t="shared" ref="N4:N10" si="2" xml:space="preserve"> G4 * G4</f>
        <v>2.5345581826287473E-3</v>
      </c>
      <c r="O4" s="58">
        <f t="shared" ref="O4:O6" si="3" xml:space="preserve"> 1 / E4</f>
        <v>0.75187969924812026</v>
      </c>
      <c r="Q4" s="1" t="s">
        <v>8</v>
      </c>
      <c r="R4" s="2">
        <v>206</v>
      </c>
      <c r="S4" s="29">
        <f>(R4/1199) - 0.003</f>
        <v>0.16880984153461218</v>
      </c>
      <c r="T4" s="60">
        <v>0.17100000000000001</v>
      </c>
    </row>
    <row r="5" spans="2:20" x14ac:dyDescent="0.2">
      <c r="B5" s="32" t="s">
        <v>7</v>
      </c>
      <c r="C5" s="35">
        <v>797</v>
      </c>
      <c r="D5" s="41">
        <v>49.8</v>
      </c>
      <c r="E5" s="38">
        <v>0.66200000000000003</v>
      </c>
      <c r="F5" s="20">
        <f t="shared" si="0"/>
        <v>4.136461731493099E-2</v>
      </c>
      <c r="G5" s="25">
        <f t="shared" si="1"/>
        <v>6.2484316185696359E-2</v>
      </c>
      <c r="I5" s="1" t="s">
        <v>6</v>
      </c>
      <c r="J5" s="2">
        <v>1130</v>
      </c>
      <c r="K5" s="29">
        <f>(J5/1199) - 0.003</f>
        <v>0.93945204336947452</v>
      </c>
      <c r="L5" s="3">
        <v>0.96299999999999997</v>
      </c>
      <c r="N5" s="56">
        <f t="shared" si="2"/>
        <v>3.9042897691940761E-3</v>
      </c>
      <c r="O5" s="58">
        <f t="shared" si="3"/>
        <v>1.5105740181268881</v>
      </c>
      <c r="Q5" s="1" t="s">
        <v>6</v>
      </c>
      <c r="R5" s="2">
        <v>272</v>
      </c>
      <c r="S5" s="29">
        <f>(R5/1199) - 0.003</f>
        <v>0.22385571309424521</v>
      </c>
      <c r="T5" s="60">
        <v>0.21</v>
      </c>
    </row>
    <row r="6" spans="2:20" ht="16" thickBot="1" x14ac:dyDescent="0.25">
      <c r="B6" s="32" t="s">
        <v>8</v>
      </c>
      <c r="C6" s="12">
        <v>617</v>
      </c>
      <c r="D6" s="41">
        <v>45</v>
      </c>
      <c r="E6" s="13">
        <f>C6/1199 - 0.003</f>
        <v>0.51159549624687239</v>
      </c>
      <c r="F6" s="20">
        <f t="shared" si="0"/>
        <v>3.7312475415087934E-2</v>
      </c>
      <c r="G6" s="25">
        <f t="shared" si="1"/>
        <v>7.2933549432739053E-2</v>
      </c>
      <c r="I6" s="4" t="s">
        <v>7</v>
      </c>
      <c r="J6" s="5">
        <v>533</v>
      </c>
      <c r="K6" s="30">
        <f>(J6/1199) - 0.003</f>
        <v>0.44153711426188491</v>
      </c>
      <c r="L6" s="6">
        <v>0.47699999999999998</v>
      </c>
      <c r="N6" s="56">
        <f t="shared" si="2"/>
        <v>5.3193026328577911E-3</v>
      </c>
      <c r="O6" s="58">
        <f t="shared" si="3"/>
        <v>1.9546692794133709</v>
      </c>
      <c r="Q6" s="4" t="s">
        <v>7</v>
      </c>
      <c r="R6" s="5">
        <v>212</v>
      </c>
      <c r="S6" s="30">
        <f>(R6/1199) - 0.003</f>
        <v>0.17381401167639698</v>
      </c>
      <c r="T6" s="61">
        <v>0.185</v>
      </c>
    </row>
    <row r="7" spans="2:20" x14ac:dyDescent="0.2">
      <c r="B7" s="46" t="s">
        <v>9</v>
      </c>
      <c r="C7" s="10">
        <v>86</v>
      </c>
      <c r="D7" s="42">
        <v>10.4</v>
      </c>
      <c r="E7" s="14">
        <f>C7/1199 - 0.003</f>
        <v>6.8726438698915759E-2</v>
      </c>
      <c r="F7" s="21">
        <f t="shared" si="0"/>
        <v>8.3111042147526026E-3</v>
      </c>
      <c r="G7" s="26">
        <f t="shared" si="1"/>
        <v>0.12093023255813952</v>
      </c>
      <c r="N7" s="56">
        <f xml:space="preserve"> G9 *G9</f>
        <v>6.4177777777777764E-2</v>
      </c>
      <c r="O7" s="58">
        <f>1 / E9</f>
        <v>21.257734517667501</v>
      </c>
    </row>
    <row r="8" spans="2:20" ht="16" thickBot="1" x14ac:dyDescent="0.25">
      <c r="B8" s="45"/>
      <c r="C8" s="11">
        <v>45</v>
      </c>
      <c r="D8" s="40">
        <v>8.6999999999999993</v>
      </c>
      <c r="E8" s="15">
        <f>C8/1199 - 0.003</f>
        <v>3.453127606338615E-2</v>
      </c>
      <c r="F8" s="19">
        <f t="shared" si="0"/>
        <v>6.6760467055879888E-3</v>
      </c>
      <c r="G8" s="24">
        <f t="shared" si="1"/>
        <v>0.19333333333333333</v>
      </c>
      <c r="N8" s="57">
        <f xml:space="preserve"> G10 *G10</f>
        <v>7.4683737235177556E-3</v>
      </c>
      <c r="O8" s="59">
        <f>1 / E10</f>
        <v>7.5693010864693218</v>
      </c>
    </row>
    <row r="9" spans="2:20" x14ac:dyDescent="0.2">
      <c r="B9" s="44" t="s">
        <v>10</v>
      </c>
      <c r="C9" s="2">
        <v>60</v>
      </c>
      <c r="D9" s="39">
        <v>15.2</v>
      </c>
      <c r="E9" s="16">
        <f>C9/1199 - 0.003</f>
        <v>4.7041701417848206E-2</v>
      </c>
      <c r="F9" s="18">
        <f t="shared" si="0"/>
        <v>1.1917231025854878E-2</v>
      </c>
      <c r="G9" s="23">
        <f t="shared" si="1"/>
        <v>0.2533333333333333</v>
      </c>
    </row>
    <row r="10" spans="2:20" ht="16" thickBot="1" x14ac:dyDescent="0.25">
      <c r="B10" s="47"/>
      <c r="C10" s="5">
        <v>162</v>
      </c>
      <c r="D10" s="43">
        <v>14</v>
      </c>
      <c r="E10" s="17">
        <f>C10/1199 - 0.003</f>
        <v>0.13211259382819016</v>
      </c>
      <c r="F10" s="22">
        <f t="shared" si="0"/>
        <v>1.1417137738238655E-2</v>
      </c>
      <c r="G10" s="27">
        <f t="shared" si="1"/>
        <v>8.6419753086419748E-2</v>
      </c>
    </row>
  </sheetData>
  <mergeCells count="9">
    <mergeCell ref="Q2:Q3"/>
    <mergeCell ref="R2:R3"/>
    <mergeCell ref="S2:T2"/>
    <mergeCell ref="B3:B4"/>
    <mergeCell ref="B7:B8"/>
    <mergeCell ref="B9:B10"/>
    <mergeCell ref="K2:L2"/>
    <mergeCell ref="I2:I3"/>
    <mergeCell ref="J2:J3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веприков</dc:creator>
  <cp:lastModifiedBy>Microsoft Office User</cp:lastModifiedBy>
  <dcterms:created xsi:type="dcterms:W3CDTF">2022-10-05T19:12:43Z</dcterms:created>
  <dcterms:modified xsi:type="dcterms:W3CDTF">2022-10-12T23:31:22Z</dcterms:modified>
</cp:coreProperties>
</file>