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2.2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N13" i="1"/>
  <c r="R6" i="1"/>
  <c r="R5" i="1"/>
  <c r="R4" i="1"/>
  <c r="R3" i="1"/>
  <c r="Q6" i="1"/>
  <c r="Q5" i="1"/>
  <c r="Q4" i="1"/>
  <c r="Q3" i="1"/>
  <c r="Q7" i="1"/>
  <c r="Z3" i="1" l="1"/>
</calcChain>
</file>

<file path=xl/sharedStrings.xml><?xml version="1.0" encoding="utf-8"?>
<sst xmlns="http://schemas.openxmlformats.org/spreadsheetml/2006/main" count="35" uniqueCount="22">
  <si>
    <t>lambda</t>
  </si>
  <si>
    <t>тетта</t>
  </si>
  <si>
    <t>сигма тетта</t>
  </si>
  <si>
    <t>неон</t>
  </si>
  <si>
    <t>ртуть</t>
  </si>
  <si>
    <t>H_{alpha}</t>
  </si>
  <si>
    <t>H_{betha}</t>
  </si>
  <si>
    <t>H_{gamma}</t>
  </si>
  <si>
    <t>H_{delta}</t>
  </si>
  <si>
    <t>theta</t>
  </si>
  <si>
    <t>водород</t>
  </si>
  <si>
    <t>йод</t>
  </si>
  <si>
    <t>hnu_{(1,0)}</t>
  </si>
  <si>
    <t>hnu_{гр}</t>
  </si>
  <si>
    <t>hnu_{(1,5)}</t>
  </si>
  <si>
    <t>sigma_{lambda}</t>
  </si>
  <si>
    <t>r</t>
  </si>
  <si>
    <t>sigma r</t>
  </si>
  <si>
    <t>hnu</t>
  </si>
  <si>
    <t>sigma hnu</t>
  </si>
  <si>
    <t>hnu_2</t>
  </si>
  <si>
    <t>sigma hnu_2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</si>
</sst>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6" formatCode="0.000000"/>
    <numFmt numFmtId="167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M1" workbookViewId="0">
      <selection activeCell="T2" sqref="T2:Y5"/>
    </sheetView>
  </sheetViews>
  <sheetFormatPr defaultRowHeight="14.4" x14ac:dyDescent="0.3"/>
  <cols>
    <col min="3" max="3" width="14.44140625" customWidth="1"/>
    <col min="10" max="10" width="13.88671875" customWidth="1"/>
    <col min="13" max="13" width="11.109375" customWidth="1"/>
    <col min="16" max="18" width="15.5546875" customWidth="1"/>
    <col min="20" max="20" width="11.33203125" customWidth="1"/>
    <col min="23" max="23" width="16.6640625" customWidth="1"/>
    <col min="24" max="24" width="12" bestFit="1" customWidth="1"/>
    <col min="27" max="27" width="14.88671875" customWidth="1"/>
  </cols>
  <sheetData>
    <row r="1" spans="1:27" x14ac:dyDescent="0.3">
      <c r="A1" s="2" t="s">
        <v>3</v>
      </c>
      <c r="B1" s="2"/>
      <c r="C1" s="2"/>
      <c r="H1" s="2" t="s">
        <v>4</v>
      </c>
      <c r="I1" s="2"/>
      <c r="J1" s="2"/>
      <c r="M1" s="2" t="s">
        <v>10</v>
      </c>
      <c r="N1" s="2"/>
      <c r="O1" s="2"/>
      <c r="P1" s="2"/>
      <c r="Q1" s="2"/>
      <c r="R1" s="2"/>
      <c r="T1" s="2" t="s">
        <v>11</v>
      </c>
      <c r="U1" s="2"/>
      <c r="V1" s="2"/>
      <c r="W1" s="2"/>
      <c r="X1" s="2"/>
      <c r="Y1" s="2"/>
      <c r="Z1" s="2"/>
      <c r="AA1" s="2"/>
    </row>
    <row r="2" spans="1:27" ht="16.8" customHeight="1" x14ac:dyDescent="0.3">
      <c r="A2" t="s">
        <v>0</v>
      </c>
      <c r="B2" t="s">
        <v>1</v>
      </c>
      <c r="C2" t="s">
        <v>2</v>
      </c>
      <c r="H2" t="s">
        <v>0</v>
      </c>
      <c r="I2" t="s">
        <v>1</v>
      </c>
      <c r="J2" t="s">
        <v>2</v>
      </c>
      <c r="N2" t="s">
        <v>9</v>
      </c>
      <c r="O2" t="s">
        <v>0</v>
      </c>
      <c r="P2" t="s">
        <v>15</v>
      </c>
      <c r="Q2" t="s">
        <v>16</v>
      </c>
      <c r="R2" t="s">
        <v>17</v>
      </c>
      <c r="U2" t="s">
        <v>9</v>
      </c>
      <c r="V2" t="s">
        <v>0</v>
      </c>
      <c r="W2" t="s">
        <v>15</v>
      </c>
      <c r="X2" t="s">
        <v>18</v>
      </c>
      <c r="Y2" t="s">
        <v>19</v>
      </c>
      <c r="Z2" t="s">
        <v>20</v>
      </c>
      <c r="AA2" t="s">
        <v>21</v>
      </c>
    </row>
    <row r="3" spans="1:27" x14ac:dyDescent="0.3">
      <c r="A3">
        <v>7032</v>
      </c>
      <c r="B3">
        <v>2956</v>
      </c>
      <c r="C3" s="1">
        <v>1</v>
      </c>
      <c r="H3">
        <v>6907</v>
      </c>
      <c r="I3">
        <v>2919</v>
      </c>
      <c r="J3" s="1">
        <v>1</v>
      </c>
      <c r="M3" t="s">
        <v>5</v>
      </c>
      <c r="N3">
        <v>2808</v>
      </c>
      <c r="O3">
        <v>6684.4</v>
      </c>
      <c r="P3">
        <v>2.9</v>
      </c>
      <c r="Q3" s="3">
        <f>1/(O3*(1/4-1/9))*10000</f>
        <v>10.771348213751422</v>
      </c>
      <c r="R3" s="3">
        <f>P3/((1/4-1/9)*O3*O3)*10000</f>
        <v>4.6731060109926276E-3</v>
      </c>
      <c r="T3" t="s">
        <v>12</v>
      </c>
      <c r="U3">
        <v>2658</v>
      </c>
      <c r="V3">
        <v>6282.8</v>
      </c>
      <c r="W3">
        <v>2.5</v>
      </c>
      <c r="X3" s="6">
        <f>3*6.625*POWER(10,-34)*POWER(10,18)/V3 *6.25*POWER(10,18)</f>
        <v>1.9771240529700136</v>
      </c>
      <c r="Y3">
        <v>8.1000000000000003E-2</v>
      </c>
      <c r="Z3" s="6">
        <f>(X4-X3)/5</f>
        <v>1.5915984478600365E-2</v>
      </c>
      <c r="AA3">
        <v>1E-3</v>
      </c>
    </row>
    <row r="4" spans="1:27" x14ac:dyDescent="0.3">
      <c r="A4">
        <v>6929</v>
      </c>
      <c r="B4">
        <v>2926</v>
      </c>
      <c r="C4" s="1"/>
      <c r="H4">
        <v>6234</v>
      </c>
      <c r="I4">
        <v>2687</v>
      </c>
      <c r="J4" s="1"/>
      <c r="M4" t="s">
        <v>6</v>
      </c>
      <c r="N4">
        <v>1816</v>
      </c>
      <c r="O4">
        <v>4938.6000000000004</v>
      </c>
      <c r="P4">
        <v>1.1000000000000001</v>
      </c>
      <c r="Q4" s="3">
        <f>1/(O4*(1/4-1/16))*10000</f>
        <v>10.799281847757122</v>
      </c>
      <c r="R4" s="3">
        <f>P4/((1/4-1/16)*O4*O4)*10000</f>
        <v>2.4053800738129908E-3</v>
      </c>
      <c r="T4" t="s">
        <v>14</v>
      </c>
      <c r="U4">
        <v>2552</v>
      </c>
      <c r="V4">
        <v>6039.7</v>
      </c>
      <c r="W4">
        <v>2.2000000000000002</v>
      </c>
      <c r="X4" s="6">
        <f t="shared" ref="X4:X5" si="0">3*6.625*POWER(10,-34)*POWER(10,18)/V4 *6.25*POWER(10,18)</f>
        <v>2.0567039753630154</v>
      </c>
      <c r="Y4">
        <v>7.2999999999999995E-2</v>
      </c>
    </row>
    <row r="5" spans="1:27" x14ac:dyDescent="0.3">
      <c r="A5">
        <v>6717</v>
      </c>
      <c r="B5">
        <v>2860</v>
      </c>
      <c r="C5" s="1"/>
      <c r="H5">
        <v>5791</v>
      </c>
      <c r="I5">
        <v>2481</v>
      </c>
      <c r="J5" s="1"/>
      <c r="M5" t="s">
        <v>7</v>
      </c>
      <c r="N5">
        <v>1170</v>
      </c>
      <c r="O5">
        <v>4358.6000000000004</v>
      </c>
      <c r="P5">
        <v>0.8</v>
      </c>
      <c r="Q5" s="3">
        <f>1/(O5*(1/4-1/25))*10000</f>
        <v>10.925308039060162</v>
      </c>
      <c r="R5" s="3">
        <f>P5/((1/4-1/25)*O5*O5)*10000</f>
        <v>2.005287576572323E-3</v>
      </c>
      <c r="T5" t="s">
        <v>13</v>
      </c>
      <c r="U5">
        <v>2054</v>
      </c>
      <c r="V5">
        <v>5215.3999999999996</v>
      </c>
      <c r="W5">
        <v>1.3</v>
      </c>
      <c r="X5" s="6">
        <f t="shared" si="0"/>
        <v>2.3817684166123412</v>
      </c>
      <c r="Y5">
        <v>6.8000000000000005E-2</v>
      </c>
    </row>
    <row r="6" spans="1:27" x14ac:dyDescent="0.3">
      <c r="A6">
        <v>6678</v>
      </c>
      <c r="B6">
        <v>2848</v>
      </c>
      <c r="C6" s="1"/>
      <c r="H6">
        <v>5770</v>
      </c>
      <c r="I6">
        <v>2470</v>
      </c>
      <c r="J6" s="1"/>
      <c r="M6" t="s">
        <v>8</v>
      </c>
      <c r="N6">
        <v>762</v>
      </c>
      <c r="O6">
        <v>4102.2</v>
      </c>
      <c r="P6">
        <v>0.5</v>
      </c>
      <c r="Q6" s="3">
        <f>1/(O6*(1/4-1/36))*10000</f>
        <v>10.969723562966214</v>
      </c>
      <c r="R6" s="3">
        <f>P6/((1/4-1/36)*O6*O6)*10000</f>
        <v>1.3370537227544018E-3</v>
      </c>
    </row>
    <row r="7" spans="1:27" x14ac:dyDescent="0.3">
      <c r="A7">
        <v>6599</v>
      </c>
      <c r="B7">
        <v>2820</v>
      </c>
      <c r="C7" s="1"/>
      <c r="H7">
        <v>5461</v>
      </c>
      <c r="I7">
        <v>2292</v>
      </c>
      <c r="J7" s="1"/>
      <c r="Q7" s="4">
        <f>AVERAGE(Q3:Q6)</f>
        <v>10.866415415883731</v>
      </c>
    </row>
    <row r="8" spans="1:27" x14ac:dyDescent="0.3">
      <c r="A8">
        <v>6533</v>
      </c>
      <c r="B8">
        <v>2798</v>
      </c>
      <c r="C8" s="1"/>
      <c r="H8">
        <v>4916</v>
      </c>
      <c r="I8">
        <v>1868</v>
      </c>
      <c r="J8" s="1"/>
      <c r="N8" t="s">
        <v>16</v>
      </c>
      <c r="O8" t="s">
        <v>17</v>
      </c>
    </row>
    <row r="9" spans="1:27" x14ac:dyDescent="0.3">
      <c r="A9">
        <v>6507</v>
      </c>
      <c r="B9">
        <v>2790</v>
      </c>
      <c r="C9" s="1"/>
      <c r="H9">
        <v>4358</v>
      </c>
      <c r="I9">
        <v>1206</v>
      </c>
      <c r="J9" s="1"/>
      <c r="M9" t="s">
        <v>5</v>
      </c>
      <c r="N9">
        <v>10.84</v>
      </c>
      <c r="O9">
        <v>0.04</v>
      </c>
    </row>
    <row r="10" spans="1:27" x14ac:dyDescent="0.3">
      <c r="A10">
        <v>6402</v>
      </c>
      <c r="B10">
        <v>2752</v>
      </c>
      <c r="C10" s="1"/>
      <c r="H10">
        <v>4047</v>
      </c>
      <c r="I10">
        <v>651</v>
      </c>
      <c r="J10" s="1"/>
      <c r="M10" t="s">
        <v>6</v>
      </c>
      <c r="N10">
        <v>10.8</v>
      </c>
      <c r="O10">
        <v>0.02</v>
      </c>
    </row>
    <row r="11" spans="1:27" x14ac:dyDescent="0.3">
      <c r="A11">
        <v>6383</v>
      </c>
      <c r="B11">
        <v>2745</v>
      </c>
      <c r="C11" s="1"/>
      <c r="M11" t="s">
        <v>7</v>
      </c>
      <c r="N11">
        <v>10.93</v>
      </c>
      <c r="O11">
        <v>0.02</v>
      </c>
    </row>
    <row r="12" spans="1:27" x14ac:dyDescent="0.3">
      <c r="A12">
        <v>6334</v>
      </c>
      <c r="B12">
        <v>2727</v>
      </c>
      <c r="C12" s="1"/>
      <c r="M12" t="s">
        <v>8</v>
      </c>
      <c r="N12">
        <v>10.97</v>
      </c>
      <c r="O12">
        <v>0.01</v>
      </c>
    </row>
    <row r="13" spans="1:27" x14ac:dyDescent="0.3">
      <c r="A13">
        <v>6305</v>
      </c>
      <c r="B13">
        <v>2715</v>
      </c>
      <c r="C13" s="1"/>
      <c r="N13" s="5">
        <f>AVERAGE(N9:N12)</f>
        <v>10.885</v>
      </c>
    </row>
    <row r="14" spans="1:27" x14ac:dyDescent="0.3">
      <c r="A14">
        <v>6267</v>
      </c>
      <c r="B14">
        <v>2699</v>
      </c>
      <c r="C14" s="1"/>
    </row>
    <row r="15" spans="1:27" x14ac:dyDescent="0.3">
      <c r="A15">
        <v>6217</v>
      </c>
      <c r="B15">
        <v>2679</v>
      </c>
      <c r="C15" s="1"/>
    </row>
    <row r="16" spans="1:27" x14ac:dyDescent="0.3">
      <c r="A16">
        <v>6164</v>
      </c>
      <c r="B16">
        <v>2658</v>
      </c>
      <c r="C16" s="1"/>
    </row>
    <row r="17" spans="1:3" x14ac:dyDescent="0.3">
      <c r="A17">
        <v>6143</v>
      </c>
      <c r="B17">
        <v>2647</v>
      </c>
      <c r="C17" s="1"/>
    </row>
    <row r="18" spans="1:3" x14ac:dyDescent="0.3">
      <c r="A18">
        <v>6096</v>
      </c>
      <c r="B18">
        <v>2630</v>
      </c>
      <c r="C18" s="1"/>
    </row>
    <row r="19" spans="1:3" x14ac:dyDescent="0.3">
      <c r="A19">
        <v>6074</v>
      </c>
      <c r="B19">
        <v>2618</v>
      </c>
      <c r="C19" s="1"/>
    </row>
    <row r="20" spans="1:3" x14ac:dyDescent="0.3">
      <c r="A20">
        <v>6030</v>
      </c>
      <c r="B20">
        <v>2596</v>
      </c>
      <c r="C20" s="1"/>
    </row>
    <row r="21" spans="1:3" x14ac:dyDescent="0.3">
      <c r="A21">
        <v>5976</v>
      </c>
      <c r="B21">
        <v>2574</v>
      </c>
      <c r="C21" s="1"/>
    </row>
    <row r="22" spans="1:3" x14ac:dyDescent="0.3">
      <c r="A22">
        <v>5945</v>
      </c>
      <c r="B22">
        <v>2560</v>
      </c>
      <c r="C22" s="1"/>
    </row>
    <row r="23" spans="1:3" x14ac:dyDescent="0.3">
      <c r="A23">
        <v>5882</v>
      </c>
      <c r="B23">
        <v>2529</v>
      </c>
      <c r="C23" s="1"/>
    </row>
    <row r="24" spans="1:3" x14ac:dyDescent="0.3">
      <c r="A24">
        <v>5852</v>
      </c>
      <c r="B24">
        <v>2514</v>
      </c>
      <c r="C24" s="1"/>
    </row>
    <row r="25" spans="1:3" x14ac:dyDescent="0.3">
      <c r="A25">
        <v>5401</v>
      </c>
      <c r="B25">
        <v>2250</v>
      </c>
      <c r="C25" s="1"/>
    </row>
    <row r="26" spans="1:3" x14ac:dyDescent="0.3">
      <c r="A26">
        <v>5341</v>
      </c>
      <c r="B26">
        <v>2210</v>
      </c>
      <c r="C26" s="1"/>
    </row>
    <row r="27" spans="1:3" x14ac:dyDescent="0.3">
      <c r="A27">
        <v>5331</v>
      </c>
      <c r="B27">
        <v>2202</v>
      </c>
      <c r="C27" s="1"/>
    </row>
  </sheetData>
  <mergeCells count="6">
    <mergeCell ref="T1:AA1"/>
    <mergeCell ref="M1:R1"/>
    <mergeCell ref="C3:C27"/>
    <mergeCell ref="A1:C1"/>
    <mergeCell ref="H1:J1"/>
    <mergeCell ref="J3:J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2022-09-18T11:29:56Z</dcterms:created>
  <dcterms:modified xsi:type="dcterms:W3CDTF">2022-09-18T22:54:03Z</dcterms:modified>
</cp:coreProperties>
</file>