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F24" i="1" l="1"/>
  <c r="G27" i="1"/>
  <c r="G26" i="1"/>
  <c r="G24" i="1"/>
  <c r="G25" i="1"/>
  <c r="K25" i="1"/>
  <c r="K20" i="1"/>
  <c r="I20" i="1"/>
  <c r="J19" i="1"/>
  <c r="K19" i="1"/>
  <c r="I19" i="1"/>
  <c r="H19" i="1"/>
  <c r="K18" i="1"/>
  <c r="I18" i="1"/>
  <c r="K17" i="1"/>
  <c r="I17" i="1"/>
  <c r="J17" i="1"/>
  <c r="H17" i="1"/>
  <c r="F26" i="1"/>
  <c r="K27" i="1"/>
  <c r="K26" i="1"/>
  <c r="I27" i="1"/>
  <c r="I26" i="1"/>
  <c r="I25" i="1"/>
  <c r="I24" i="1"/>
  <c r="H27" i="1"/>
  <c r="J24" i="1"/>
  <c r="I12" i="1"/>
  <c r="I14" i="1"/>
  <c r="K10" i="1"/>
  <c r="I10" i="1"/>
  <c r="G12" i="1"/>
  <c r="G10" i="1"/>
  <c r="F27" i="1"/>
  <c r="B28" i="1"/>
  <c r="D16" i="1"/>
  <c r="C16" i="1"/>
  <c r="B16" i="1"/>
  <c r="B17" i="1"/>
  <c r="C17" i="1"/>
  <c r="J27" i="1" l="1"/>
  <c r="K8" i="1" s="1"/>
  <c r="J26" i="1"/>
  <c r="H26" i="1"/>
  <c r="H24" i="1"/>
  <c r="I8" i="1"/>
  <c r="F21" i="1"/>
  <c r="K24" i="1" l="1"/>
  <c r="B19" i="1"/>
  <c r="G8" i="1" l="1"/>
  <c r="G14" i="1"/>
  <c r="K12" i="1"/>
  <c r="K14" i="1"/>
  <c r="B21" i="1"/>
  <c r="B23" i="1" s="1"/>
</calcChain>
</file>

<file path=xl/sharedStrings.xml><?xml version="1.0" encoding="utf-8"?>
<sst xmlns="http://schemas.openxmlformats.org/spreadsheetml/2006/main" count="48" uniqueCount="43">
  <si>
    <t>Ток коллекторный</t>
  </si>
  <si>
    <t>Сопротивление коллекторное</t>
  </si>
  <si>
    <t>Сопротивление базы пробное</t>
  </si>
  <si>
    <t>Напряжение питания</t>
  </si>
  <si>
    <t>Напряжение базы</t>
  </si>
  <si>
    <t>Напряжение коллекторное</t>
  </si>
  <si>
    <t>Ток RK</t>
  </si>
  <si>
    <t>Ток базы</t>
  </si>
  <si>
    <t>h21э</t>
  </si>
  <si>
    <t>ТОК КР Базы</t>
  </si>
  <si>
    <t>Нужно сопр. Базы</t>
  </si>
  <si>
    <t>Взято нужно сопротивление базы</t>
  </si>
  <si>
    <t>генератор</t>
  </si>
  <si>
    <t>частота</t>
  </si>
  <si>
    <t>конденсатор</t>
  </si>
  <si>
    <t>Сопротивление источника</t>
  </si>
  <si>
    <t>fн</t>
  </si>
  <si>
    <t>fв</t>
  </si>
  <si>
    <t>а</t>
  </si>
  <si>
    <t>методичка</t>
  </si>
  <si>
    <t>б</t>
  </si>
  <si>
    <t>Ке</t>
  </si>
  <si>
    <t>Ки</t>
  </si>
  <si>
    <t>Rвх</t>
  </si>
  <si>
    <t>rдиф</t>
  </si>
  <si>
    <t>Воронов б</t>
  </si>
  <si>
    <t>через Rвх</t>
  </si>
  <si>
    <t>через rдиф</t>
  </si>
  <si>
    <t>в</t>
  </si>
  <si>
    <t>10k</t>
  </si>
  <si>
    <t>246k</t>
  </si>
  <si>
    <t>373k</t>
  </si>
  <si>
    <t>размах</t>
  </si>
  <si>
    <t>второй эксперимент</t>
  </si>
  <si>
    <t>ot r vch</t>
  </si>
  <si>
    <t>441k</t>
  </si>
  <si>
    <t>первый</t>
  </si>
  <si>
    <t>отношение</t>
  </si>
  <si>
    <t>а к б</t>
  </si>
  <si>
    <t>1 к 3</t>
  </si>
  <si>
    <t>теория</t>
  </si>
  <si>
    <t>практика</t>
  </si>
  <si>
    <t>rdif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</si>
</sst>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5" borderId="0" xfId="0" applyFont="1" applyFill="1"/>
    <xf numFmtId="0" fontId="0" fillId="7" borderId="0" xfId="0" applyFill="1"/>
    <xf numFmtId="0" fontId="0" fillId="8" borderId="0" xfId="0" applyFill="1"/>
    <xf numFmtId="0" fontId="0" fillId="5" borderId="0" xfId="0" applyFill="1"/>
    <xf numFmtId="0" fontId="1" fillId="6" borderId="0" xfId="0" applyFont="1" applyFill="1"/>
    <xf numFmtId="0" fontId="1" fillId="5" borderId="0" xfId="0" applyFont="1" applyFill="1"/>
    <xf numFmtId="0" fontId="1" fillId="0" borderId="0" xfId="0" applyFont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Всё</a:t>
            </a:r>
          </a:p>
        </c:rich>
      </c:tx>
      <c:layout>
        <c:manualLayout>
          <c:xMode val="edge"/>
          <c:yMode val="edge"/>
          <c:x val="0.2955693350831145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Аркуш1!$F$34:$F$74</c:f>
              <c:numCache>
                <c:formatCode>General</c:formatCode>
                <c:ptCount val="41"/>
                <c:pt idx="0">
                  <c:v>370000</c:v>
                </c:pt>
                <c:pt idx="1">
                  <c:v>390000</c:v>
                </c:pt>
                <c:pt idx="2">
                  <c:v>420000</c:v>
                </c:pt>
                <c:pt idx="3">
                  <c:v>444000</c:v>
                </c:pt>
                <c:pt idx="4">
                  <c:v>467000</c:v>
                </c:pt>
                <c:pt idx="5">
                  <c:v>493000</c:v>
                </c:pt>
                <c:pt idx="6">
                  <c:v>521000</c:v>
                </c:pt>
                <c:pt idx="7">
                  <c:v>541000</c:v>
                </c:pt>
                <c:pt idx="8">
                  <c:v>571000</c:v>
                </c:pt>
                <c:pt idx="9">
                  <c:v>602000</c:v>
                </c:pt>
                <c:pt idx="10">
                  <c:v>637000</c:v>
                </c:pt>
                <c:pt idx="11">
                  <c:v>667000</c:v>
                </c:pt>
                <c:pt idx="12">
                  <c:v>690000</c:v>
                </c:pt>
                <c:pt idx="13">
                  <c:v>741000</c:v>
                </c:pt>
                <c:pt idx="14">
                  <c:v>352000</c:v>
                </c:pt>
                <c:pt idx="15">
                  <c:v>331000</c:v>
                </c:pt>
                <c:pt idx="16">
                  <c:v>312000</c:v>
                </c:pt>
                <c:pt idx="17">
                  <c:v>290000</c:v>
                </c:pt>
                <c:pt idx="18">
                  <c:v>269000</c:v>
                </c:pt>
                <c:pt idx="19">
                  <c:v>248000</c:v>
                </c:pt>
                <c:pt idx="20">
                  <c:v>229000</c:v>
                </c:pt>
                <c:pt idx="21">
                  <c:v>208000</c:v>
                </c:pt>
                <c:pt idx="22">
                  <c:v>186000</c:v>
                </c:pt>
                <c:pt idx="23">
                  <c:v>163000</c:v>
                </c:pt>
                <c:pt idx="24">
                  <c:v>137000</c:v>
                </c:pt>
                <c:pt idx="25">
                  <c:v>107000</c:v>
                </c:pt>
                <c:pt idx="26">
                  <c:v>65000</c:v>
                </c:pt>
                <c:pt idx="27">
                  <c:v>20000</c:v>
                </c:pt>
                <c:pt idx="28">
                  <c:v>10000</c:v>
                </c:pt>
                <c:pt idx="29">
                  <c:v>6200</c:v>
                </c:pt>
                <c:pt idx="30">
                  <c:v>3700</c:v>
                </c:pt>
                <c:pt idx="31">
                  <c:v>2300</c:v>
                </c:pt>
                <c:pt idx="32">
                  <c:v>1700</c:v>
                </c:pt>
                <c:pt idx="33">
                  <c:v>1600</c:v>
                </c:pt>
                <c:pt idx="34">
                  <c:v>1100</c:v>
                </c:pt>
                <c:pt idx="35">
                  <c:v>900</c:v>
                </c:pt>
                <c:pt idx="36">
                  <c:v>600</c:v>
                </c:pt>
                <c:pt idx="37">
                  <c:v>524</c:v>
                </c:pt>
                <c:pt idx="38">
                  <c:v>471</c:v>
                </c:pt>
                <c:pt idx="39">
                  <c:v>425</c:v>
                </c:pt>
                <c:pt idx="40">
                  <c:v>383</c:v>
                </c:pt>
              </c:numCache>
            </c:numRef>
          </c:xVal>
          <c:yVal>
            <c:numRef>
              <c:f>Аркуш1!$G$34:$G$74</c:f>
              <c:numCache>
                <c:formatCode>General</c:formatCode>
                <c:ptCount val="41"/>
                <c:pt idx="0">
                  <c:v>0.92500000000000004</c:v>
                </c:pt>
                <c:pt idx="1">
                  <c:v>0.9</c:v>
                </c:pt>
                <c:pt idx="2">
                  <c:v>0.875</c:v>
                </c:pt>
                <c:pt idx="3">
                  <c:v>0.85</c:v>
                </c:pt>
                <c:pt idx="4">
                  <c:v>0.82499999999999996</c:v>
                </c:pt>
                <c:pt idx="5">
                  <c:v>0.8</c:v>
                </c:pt>
                <c:pt idx="6">
                  <c:v>0.77500000000000002</c:v>
                </c:pt>
                <c:pt idx="7">
                  <c:v>0.75</c:v>
                </c:pt>
                <c:pt idx="8">
                  <c:v>0.72499999999999998</c:v>
                </c:pt>
                <c:pt idx="9">
                  <c:v>0.7</c:v>
                </c:pt>
                <c:pt idx="10">
                  <c:v>0.67500000000000004</c:v>
                </c:pt>
                <c:pt idx="11">
                  <c:v>0.65</c:v>
                </c:pt>
                <c:pt idx="12">
                  <c:v>0.625</c:v>
                </c:pt>
                <c:pt idx="13">
                  <c:v>0.6</c:v>
                </c:pt>
                <c:pt idx="14">
                  <c:v>0.95</c:v>
                </c:pt>
                <c:pt idx="15">
                  <c:v>0.97499999999999998</c:v>
                </c:pt>
                <c:pt idx="16">
                  <c:v>1</c:v>
                </c:pt>
                <c:pt idx="17">
                  <c:v>1.0249999999999999</c:v>
                </c:pt>
                <c:pt idx="18">
                  <c:v>1.05</c:v>
                </c:pt>
                <c:pt idx="19">
                  <c:v>1.075</c:v>
                </c:pt>
                <c:pt idx="20">
                  <c:v>1.1000000000000001</c:v>
                </c:pt>
                <c:pt idx="21">
                  <c:v>1.125</c:v>
                </c:pt>
                <c:pt idx="22">
                  <c:v>1.1499999999999999</c:v>
                </c:pt>
                <c:pt idx="23">
                  <c:v>1.175</c:v>
                </c:pt>
                <c:pt idx="24">
                  <c:v>1.2</c:v>
                </c:pt>
                <c:pt idx="25">
                  <c:v>1.2250000000000001</c:v>
                </c:pt>
                <c:pt idx="26">
                  <c:v>1.25</c:v>
                </c:pt>
                <c:pt idx="27">
                  <c:v>1.2749999999999999</c:v>
                </c:pt>
                <c:pt idx="28">
                  <c:v>1.2849999999999999</c:v>
                </c:pt>
                <c:pt idx="29">
                  <c:v>1.2749999999999999</c:v>
                </c:pt>
                <c:pt idx="30">
                  <c:v>1.2649999999999999</c:v>
                </c:pt>
                <c:pt idx="31">
                  <c:v>1.25</c:v>
                </c:pt>
                <c:pt idx="32">
                  <c:v>1.2250000000000001</c:v>
                </c:pt>
                <c:pt idx="33">
                  <c:v>1.2</c:v>
                </c:pt>
                <c:pt idx="34">
                  <c:v>1.1499999999999999</c:v>
                </c:pt>
                <c:pt idx="35">
                  <c:v>1.1000000000000001</c:v>
                </c:pt>
                <c:pt idx="36">
                  <c:v>0.95</c:v>
                </c:pt>
                <c:pt idx="37">
                  <c:v>0.9</c:v>
                </c:pt>
                <c:pt idx="38">
                  <c:v>0.85</c:v>
                </c:pt>
                <c:pt idx="39">
                  <c:v>0.8</c:v>
                </c:pt>
                <c:pt idx="40">
                  <c:v>0.75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Аркуш1!$F$34:$F$75</c:f>
              <c:numCache>
                <c:formatCode>General</c:formatCode>
                <c:ptCount val="42"/>
                <c:pt idx="0">
                  <c:v>370000</c:v>
                </c:pt>
                <c:pt idx="1">
                  <c:v>390000</c:v>
                </c:pt>
                <c:pt idx="2">
                  <c:v>420000</c:v>
                </c:pt>
                <c:pt idx="3">
                  <c:v>444000</c:v>
                </c:pt>
                <c:pt idx="4">
                  <c:v>467000</c:v>
                </c:pt>
                <c:pt idx="5">
                  <c:v>493000</c:v>
                </c:pt>
                <c:pt idx="6">
                  <c:v>521000</c:v>
                </c:pt>
                <c:pt idx="7">
                  <c:v>541000</c:v>
                </c:pt>
                <c:pt idx="8">
                  <c:v>571000</c:v>
                </c:pt>
                <c:pt idx="9">
                  <c:v>602000</c:v>
                </c:pt>
                <c:pt idx="10">
                  <c:v>637000</c:v>
                </c:pt>
                <c:pt idx="11">
                  <c:v>667000</c:v>
                </c:pt>
                <c:pt idx="12">
                  <c:v>690000</c:v>
                </c:pt>
                <c:pt idx="13">
                  <c:v>741000</c:v>
                </c:pt>
                <c:pt idx="14">
                  <c:v>352000</c:v>
                </c:pt>
                <c:pt idx="15">
                  <c:v>331000</c:v>
                </c:pt>
                <c:pt idx="16">
                  <c:v>312000</c:v>
                </c:pt>
                <c:pt idx="17">
                  <c:v>290000</c:v>
                </c:pt>
                <c:pt idx="18">
                  <c:v>269000</c:v>
                </c:pt>
                <c:pt idx="19">
                  <c:v>248000</c:v>
                </c:pt>
                <c:pt idx="20">
                  <c:v>229000</c:v>
                </c:pt>
                <c:pt idx="21">
                  <c:v>208000</c:v>
                </c:pt>
                <c:pt idx="22">
                  <c:v>186000</c:v>
                </c:pt>
                <c:pt idx="23">
                  <c:v>163000</c:v>
                </c:pt>
                <c:pt idx="24">
                  <c:v>137000</c:v>
                </c:pt>
                <c:pt idx="25">
                  <c:v>107000</c:v>
                </c:pt>
                <c:pt idx="26">
                  <c:v>65000</c:v>
                </c:pt>
                <c:pt idx="27">
                  <c:v>20000</c:v>
                </c:pt>
                <c:pt idx="28">
                  <c:v>10000</c:v>
                </c:pt>
                <c:pt idx="29">
                  <c:v>6200</c:v>
                </c:pt>
                <c:pt idx="30">
                  <c:v>3700</c:v>
                </c:pt>
                <c:pt idx="31">
                  <c:v>2300</c:v>
                </c:pt>
                <c:pt idx="32">
                  <c:v>1700</c:v>
                </c:pt>
                <c:pt idx="33">
                  <c:v>1600</c:v>
                </c:pt>
                <c:pt idx="34">
                  <c:v>1100</c:v>
                </c:pt>
                <c:pt idx="35">
                  <c:v>900</c:v>
                </c:pt>
                <c:pt idx="36">
                  <c:v>600</c:v>
                </c:pt>
                <c:pt idx="37">
                  <c:v>524</c:v>
                </c:pt>
                <c:pt idx="38">
                  <c:v>471</c:v>
                </c:pt>
                <c:pt idx="39">
                  <c:v>425</c:v>
                </c:pt>
                <c:pt idx="40">
                  <c:v>383</c:v>
                </c:pt>
                <c:pt idx="41">
                  <c:v>100</c:v>
                </c:pt>
              </c:numCache>
            </c:numRef>
          </c:xVal>
          <c:yVal>
            <c:numRef>
              <c:f>Аркуш1!$I$34:$I$75</c:f>
              <c:numCache>
                <c:formatCode>General</c:formatCode>
                <c:ptCount val="42"/>
                <c:pt idx="0">
                  <c:v>1.075</c:v>
                </c:pt>
                <c:pt idx="1">
                  <c:v>1.0249999999999999</c:v>
                </c:pt>
                <c:pt idx="2">
                  <c:v>1</c:v>
                </c:pt>
                <c:pt idx="3">
                  <c:v>0.96</c:v>
                </c:pt>
                <c:pt idx="4">
                  <c:v>0.93</c:v>
                </c:pt>
                <c:pt idx="5">
                  <c:v>0.89</c:v>
                </c:pt>
                <c:pt idx="6">
                  <c:v>0.85</c:v>
                </c:pt>
                <c:pt idx="7">
                  <c:v>0.82499999999999996</c:v>
                </c:pt>
                <c:pt idx="8">
                  <c:v>0.79</c:v>
                </c:pt>
                <c:pt idx="9">
                  <c:v>0.76</c:v>
                </c:pt>
                <c:pt idx="10">
                  <c:v>0.72499999999999998</c:v>
                </c:pt>
                <c:pt idx="11">
                  <c:v>0.69</c:v>
                </c:pt>
                <c:pt idx="12">
                  <c:v>0.67</c:v>
                </c:pt>
                <c:pt idx="13">
                  <c:v>0.625</c:v>
                </c:pt>
                <c:pt idx="14">
                  <c:v>1.1299999999999999</c:v>
                </c:pt>
                <c:pt idx="15">
                  <c:v>1.18</c:v>
                </c:pt>
                <c:pt idx="16">
                  <c:v>1.2250000000000001</c:v>
                </c:pt>
                <c:pt idx="17">
                  <c:v>1.2749999999999999</c:v>
                </c:pt>
                <c:pt idx="18">
                  <c:v>1.33</c:v>
                </c:pt>
                <c:pt idx="19">
                  <c:v>1.385</c:v>
                </c:pt>
                <c:pt idx="20">
                  <c:v>1.44</c:v>
                </c:pt>
                <c:pt idx="21">
                  <c:v>1.5</c:v>
                </c:pt>
                <c:pt idx="22">
                  <c:v>1.55</c:v>
                </c:pt>
                <c:pt idx="23">
                  <c:v>1.62</c:v>
                </c:pt>
                <c:pt idx="24">
                  <c:v>1.7</c:v>
                </c:pt>
                <c:pt idx="25">
                  <c:v>1.7749999999999999</c:v>
                </c:pt>
                <c:pt idx="26">
                  <c:v>1.85</c:v>
                </c:pt>
                <c:pt idx="27">
                  <c:v>1.91</c:v>
                </c:pt>
                <c:pt idx="28">
                  <c:v>1.96</c:v>
                </c:pt>
                <c:pt idx="29">
                  <c:v>1.9</c:v>
                </c:pt>
                <c:pt idx="30">
                  <c:v>1.875</c:v>
                </c:pt>
                <c:pt idx="31">
                  <c:v>1.8</c:v>
                </c:pt>
                <c:pt idx="32">
                  <c:v>1.7250000000000001</c:v>
                </c:pt>
                <c:pt idx="33">
                  <c:v>1.7</c:v>
                </c:pt>
                <c:pt idx="34">
                  <c:v>1.536</c:v>
                </c:pt>
                <c:pt idx="35">
                  <c:v>1.425</c:v>
                </c:pt>
                <c:pt idx="36">
                  <c:v>1.135</c:v>
                </c:pt>
                <c:pt idx="37">
                  <c:v>1.03</c:v>
                </c:pt>
                <c:pt idx="38">
                  <c:v>0.96</c:v>
                </c:pt>
                <c:pt idx="39">
                  <c:v>0.88</c:v>
                </c:pt>
                <c:pt idx="40">
                  <c:v>0.81</c:v>
                </c:pt>
                <c:pt idx="41">
                  <c:v>0.22500000000000001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11432"/>
        <c:axId val="489010648"/>
      </c:scatterChart>
      <c:valAx>
        <c:axId val="48901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010648"/>
        <c:crosses val="autoZero"/>
        <c:crossBetween val="midCat"/>
      </c:valAx>
      <c:valAx>
        <c:axId val="4890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01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Аркуш1!$F$59:$F$74</c:f>
              <c:numCache>
                <c:formatCode>General</c:formatCode>
                <c:ptCount val="16"/>
                <c:pt idx="0">
                  <c:v>107000</c:v>
                </c:pt>
                <c:pt idx="1">
                  <c:v>65000</c:v>
                </c:pt>
                <c:pt idx="2">
                  <c:v>20000</c:v>
                </c:pt>
                <c:pt idx="3">
                  <c:v>10000</c:v>
                </c:pt>
                <c:pt idx="4">
                  <c:v>6200</c:v>
                </c:pt>
                <c:pt idx="5">
                  <c:v>3700</c:v>
                </c:pt>
                <c:pt idx="6">
                  <c:v>2300</c:v>
                </c:pt>
                <c:pt idx="7">
                  <c:v>1700</c:v>
                </c:pt>
                <c:pt idx="8">
                  <c:v>1600</c:v>
                </c:pt>
                <c:pt idx="9">
                  <c:v>1100</c:v>
                </c:pt>
                <c:pt idx="10">
                  <c:v>900</c:v>
                </c:pt>
                <c:pt idx="11">
                  <c:v>600</c:v>
                </c:pt>
                <c:pt idx="12">
                  <c:v>524</c:v>
                </c:pt>
                <c:pt idx="13">
                  <c:v>471</c:v>
                </c:pt>
                <c:pt idx="14">
                  <c:v>425</c:v>
                </c:pt>
                <c:pt idx="15">
                  <c:v>383</c:v>
                </c:pt>
              </c:numCache>
            </c:numRef>
          </c:xVal>
          <c:yVal>
            <c:numRef>
              <c:f>Аркуш1!$G$59:$G$74</c:f>
              <c:numCache>
                <c:formatCode>General</c:formatCode>
                <c:ptCount val="16"/>
                <c:pt idx="0">
                  <c:v>1.2250000000000001</c:v>
                </c:pt>
                <c:pt idx="1">
                  <c:v>1.25</c:v>
                </c:pt>
                <c:pt idx="2">
                  <c:v>1.2749999999999999</c:v>
                </c:pt>
                <c:pt idx="3">
                  <c:v>1.2849999999999999</c:v>
                </c:pt>
                <c:pt idx="4">
                  <c:v>1.2749999999999999</c:v>
                </c:pt>
                <c:pt idx="5">
                  <c:v>1.2649999999999999</c:v>
                </c:pt>
                <c:pt idx="6">
                  <c:v>1.25</c:v>
                </c:pt>
                <c:pt idx="7">
                  <c:v>1.2250000000000001</c:v>
                </c:pt>
                <c:pt idx="8">
                  <c:v>1.2</c:v>
                </c:pt>
                <c:pt idx="9">
                  <c:v>1.1499999999999999</c:v>
                </c:pt>
                <c:pt idx="10">
                  <c:v>1.1000000000000001</c:v>
                </c:pt>
                <c:pt idx="11">
                  <c:v>0.95</c:v>
                </c:pt>
                <c:pt idx="12">
                  <c:v>0.9</c:v>
                </c:pt>
                <c:pt idx="13">
                  <c:v>0.85</c:v>
                </c:pt>
                <c:pt idx="14">
                  <c:v>0.8</c:v>
                </c:pt>
                <c:pt idx="15">
                  <c:v>0.75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Аркуш1!$F$59:$F$75</c:f>
              <c:numCache>
                <c:formatCode>General</c:formatCode>
                <c:ptCount val="17"/>
                <c:pt idx="0">
                  <c:v>107000</c:v>
                </c:pt>
                <c:pt idx="1">
                  <c:v>65000</c:v>
                </c:pt>
                <c:pt idx="2">
                  <c:v>20000</c:v>
                </c:pt>
                <c:pt idx="3">
                  <c:v>10000</c:v>
                </c:pt>
                <c:pt idx="4">
                  <c:v>6200</c:v>
                </c:pt>
                <c:pt idx="5">
                  <c:v>3700</c:v>
                </c:pt>
                <c:pt idx="6">
                  <c:v>2300</c:v>
                </c:pt>
                <c:pt idx="7">
                  <c:v>1700</c:v>
                </c:pt>
                <c:pt idx="8">
                  <c:v>1600</c:v>
                </c:pt>
                <c:pt idx="9">
                  <c:v>1100</c:v>
                </c:pt>
                <c:pt idx="10">
                  <c:v>900</c:v>
                </c:pt>
                <c:pt idx="11">
                  <c:v>600</c:v>
                </c:pt>
                <c:pt idx="12">
                  <c:v>524</c:v>
                </c:pt>
                <c:pt idx="13">
                  <c:v>471</c:v>
                </c:pt>
                <c:pt idx="14">
                  <c:v>425</c:v>
                </c:pt>
                <c:pt idx="15">
                  <c:v>383</c:v>
                </c:pt>
                <c:pt idx="16">
                  <c:v>100</c:v>
                </c:pt>
              </c:numCache>
            </c:numRef>
          </c:xVal>
          <c:yVal>
            <c:numRef>
              <c:f>Аркуш1!$I$59:$I$75</c:f>
              <c:numCache>
                <c:formatCode>General</c:formatCode>
                <c:ptCount val="17"/>
                <c:pt idx="0">
                  <c:v>1.7749999999999999</c:v>
                </c:pt>
                <c:pt idx="1">
                  <c:v>1.85</c:v>
                </c:pt>
                <c:pt idx="2">
                  <c:v>1.91</c:v>
                </c:pt>
                <c:pt idx="3">
                  <c:v>1.96</c:v>
                </c:pt>
                <c:pt idx="4">
                  <c:v>1.9</c:v>
                </c:pt>
                <c:pt idx="5">
                  <c:v>1.875</c:v>
                </c:pt>
                <c:pt idx="6">
                  <c:v>1.8</c:v>
                </c:pt>
                <c:pt idx="7">
                  <c:v>1.7250000000000001</c:v>
                </c:pt>
                <c:pt idx="8">
                  <c:v>1.7</c:v>
                </c:pt>
                <c:pt idx="9">
                  <c:v>1.536</c:v>
                </c:pt>
                <c:pt idx="10">
                  <c:v>1.425</c:v>
                </c:pt>
                <c:pt idx="11">
                  <c:v>1.135</c:v>
                </c:pt>
                <c:pt idx="12">
                  <c:v>1.03</c:v>
                </c:pt>
                <c:pt idx="13">
                  <c:v>0.96</c:v>
                </c:pt>
                <c:pt idx="14">
                  <c:v>0.88</c:v>
                </c:pt>
                <c:pt idx="15">
                  <c:v>0.81</c:v>
                </c:pt>
                <c:pt idx="16">
                  <c:v>0.22500000000000001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2192"/>
        <c:axId val="492881800"/>
      </c:scatterChart>
      <c:valAx>
        <c:axId val="4928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881800"/>
        <c:crosses val="autoZero"/>
        <c:crossBetween val="midCat"/>
      </c:valAx>
      <c:valAx>
        <c:axId val="49288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8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48</xdr:row>
      <xdr:rowOff>123825</xdr:rowOff>
    </xdr:from>
    <xdr:to>
      <xdr:col>3</xdr:col>
      <xdr:colOff>304800</xdr:colOff>
      <xdr:row>63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481012</xdr:colOff>
      <xdr:row>63</xdr:row>
      <xdr:rowOff>57150</xdr:rowOff>
    </xdr:from>
    <xdr:to>
      <xdr:col>3</xdr:col>
      <xdr:colOff>328612</xdr:colOff>
      <xdr:row>77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A16" workbookViewId="0">
      <selection activeCell="C24" sqref="C24"/>
    </sheetView>
  </sheetViews>
  <sheetFormatPr defaultRowHeight="15" x14ac:dyDescent="0.25"/>
  <cols>
    <col min="1" max="1" width="25" customWidth="1"/>
    <col min="3" max="3" width="28" customWidth="1"/>
    <col min="5" max="5" width="22.375" customWidth="1"/>
    <col min="6" max="6" width="11" customWidth="1"/>
    <col min="7" max="7" width="9.125" customWidth="1"/>
    <col min="8" max="8" width="9" customWidth="1"/>
    <col min="9" max="9" width="9.25" customWidth="1"/>
    <col min="11" max="11" width="9.25" customWidth="1"/>
  </cols>
  <sheetData>
    <row r="1" spans="1:14" x14ac:dyDescent="0.25">
      <c r="A1" t="s">
        <v>0</v>
      </c>
      <c r="B1">
        <v>4.0000000000000001E-3</v>
      </c>
      <c r="C1" t="s">
        <v>11</v>
      </c>
      <c r="F1" t="s">
        <v>18</v>
      </c>
      <c r="G1" t="s">
        <v>19</v>
      </c>
      <c r="H1" t="s">
        <v>20</v>
      </c>
      <c r="I1" t="s">
        <v>19</v>
      </c>
      <c r="J1" t="s">
        <v>28</v>
      </c>
      <c r="K1" t="s">
        <v>19</v>
      </c>
    </row>
    <row r="2" spans="1:14" x14ac:dyDescent="0.25">
      <c r="A2" t="s">
        <v>1</v>
      </c>
      <c r="B2">
        <v>1000</v>
      </c>
    </row>
    <row r="3" spans="1:14" x14ac:dyDescent="0.25">
      <c r="A3" t="s">
        <v>2</v>
      </c>
      <c r="B3">
        <v>620000</v>
      </c>
      <c r="C3">
        <v>360000</v>
      </c>
      <c r="D3">
        <v>380000</v>
      </c>
    </row>
    <row r="4" spans="1:14" x14ac:dyDescent="0.25">
      <c r="A4" s="3" t="s">
        <v>3</v>
      </c>
      <c r="B4" s="3">
        <v>9.9954999999999998</v>
      </c>
      <c r="C4" s="3">
        <v>9.9433000000000007</v>
      </c>
      <c r="D4" s="3">
        <v>9.9954999999999998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2" t="s">
        <v>4</v>
      </c>
      <c r="B5" s="2">
        <v>0.65039999999999998</v>
      </c>
      <c r="C5" s="2">
        <v>0.66</v>
      </c>
      <c r="D5" s="2">
        <v>0.66</v>
      </c>
      <c r="E5" s="2"/>
      <c r="F5" s="2">
        <v>8.0000000000000002E-3</v>
      </c>
      <c r="G5" s="2"/>
      <c r="H5" s="2">
        <v>1.0500000000000001E-2</v>
      </c>
      <c r="I5" s="2"/>
      <c r="J5" s="2">
        <v>8.2000000000000007E-3</v>
      </c>
      <c r="K5" s="2"/>
      <c r="L5" s="2"/>
      <c r="M5" s="2"/>
      <c r="N5" s="2"/>
    </row>
    <row r="6" spans="1:14" x14ac:dyDescent="0.25">
      <c r="A6" s="1" t="s">
        <v>5</v>
      </c>
      <c r="B6" s="1">
        <v>7.63</v>
      </c>
      <c r="C6" s="1">
        <v>5.75</v>
      </c>
      <c r="D6" s="1">
        <v>6.12</v>
      </c>
      <c r="E6" s="1"/>
      <c r="F6" s="1">
        <v>0.97699999999999998</v>
      </c>
      <c r="G6" s="1"/>
      <c r="H6" s="1">
        <v>0.65500000000000003</v>
      </c>
      <c r="I6" s="1"/>
      <c r="J6" s="1">
        <v>0.56000000000000005</v>
      </c>
      <c r="K6" s="1"/>
      <c r="L6" s="1"/>
      <c r="M6" s="1"/>
      <c r="N6" s="1"/>
    </row>
    <row r="7" spans="1:14" x14ac:dyDescent="0.25">
      <c r="G7" t="s">
        <v>26</v>
      </c>
    </row>
    <row r="8" spans="1:14" x14ac:dyDescent="0.25">
      <c r="A8" t="s">
        <v>16</v>
      </c>
      <c r="F8" s="4">
        <v>861</v>
      </c>
      <c r="G8" s="4">
        <f>1/2/3.14/(F21+F27)/F20</f>
        <v>109.27938054202572</v>
      </c>
      <c r="H8" s="4">
        <v>560</v>
      </c>
      <c r="I8" s="4">
        <f>1/2/3.14/(F21+H27)/F20</f>
        <v>70.251030348445099</v>
      </c>
      <c r="J8" s="4">
        <v>860</v>
      </c>
      <c r="K8" s="4">
        <f>1/2/3.14/(F21+J27)/F20</f>
        <v>106.15711252653928</v>
      </c>
      <c r="L8" s="4"/>
    </row>
    <row r="9" spans="1:14" x14ac:dyDescent="0.25">
      <c r="G9" t="s">
        <v>27</v>
      </c>
    </row>
    <row r="10" spans="1:14" x14ac:dyDescent="0.25">
      <c r="G10">
        <f>1/2/3.14/(F21+B28)/F20</f>
        <v>118.89928514613892</v>
      </c>
      <c r="I10">
        <f>1/2/3.14/(F21+2*B28)/F20</f>
        <v>79.677725939032356</v>
      </c>
      <c r="K10">
        <f>1/2/3.14/(F21+B28)/F20</f>
        <v>118.89928514613892</v>
      </c>
    </row>
    <row r="11" spans="1:14" x14ac:dyDescent="0.25">
      <c r="G11" t="s">
        <v>26</v>
      </c>
    </row>
    <row r="12" spans="1:14" x14ac:dyDescent="0.25">
      <c r="A12" t="s">
        <v>17</v>
      </c>
      <c r="F12" s="5" t="s">
        <v>30</v>
      </c>
      <c r="G12" s="5">
        <f>1/(10^(-11)+3*10^(-12)*(1+B19*B2/F27))/((F21*F27/(F21+F27)))/2/3.14</f>
        <v>702568.67003519542</v>
      </c>
      <c r="H12" s="5" t="s">
        <v>31</v>
      </c>
      <c r="I12" s="5">
        <f>1/(10^(-11)+3*10^(-12)*(1+B19*B2/H27))/((F21*H27/(F21+H27)))/2/3.14</f>
        <v>1059134.8502816427</v>
      </c>
      <c r="J12" s="5" t="s">
        <v>35</v>
      </c>
      <c r="K12" s="5">
        <f>1/(10^(-11)+3*10^(-12)*(1+B19*B2/J27))/((F21*J27/(F21+J27)))/2/3.14</f>
        <v>722014.42235607409</v>
      </c>
      <c r="L12" s="5"/>
    </row>
    <row r="13" spans="1:14" x14ac:dyDescent="0.25">
      <c r="G13" t="s">
        <v>27</v>
      </c>
    </row>
    <row r="14" spans="1:14" x14ac:dyDescent="0.25">
      <c r="G14">
        <f>1/(10^(-11)+3*10^(-12)*(1+B19*B2/B28))/((F21*B28/(F21+B28)))/2/3.14</f>
        <v>648735.82371479122</v>
      </c>
      <c r="H14" t="s">
        <v>37</v>
      </c>
      <c r="I14">
        <f>1/(10^(-11)+3*10^(-12)*(1+B19*B2/2/B28))/((F21*2*B28/(F21+2*B28)))/2/3.14</f>
        <v>943480.11698792013</v>
      </c>
      <c r="J14" t="s">
        <v>37</v>
      </c>
      <c r="K14">
        <f>1/(10^(-11)+3*10^(-12)*(1+B19*B2/B28))/((F21*B28/(F21+B28)))/2/3.14</f>
        <v>648735.82371479122</v>
      </c>
    </row>
    <row r="15" spans="1:14" x14ac:dyDescent="0.25">
      <c r="H15" t="s">
        <v>38</v>
      </c>
      <c r="J15" t="s">
        <v>39</v>
      </c>
    </row>
    <row r="16" spans="1:14" x14ac:dyDescent="0.25">
      <c r="A16" t="s">
        <v>6</v>
      </c>
      <c r="B16">
        <f>(B4-B6)/B2</f>
        <v>2.3655E-3</v>
      </c>
      <c r="C16">
        <f>(C4-C6)/B2</f>
        <v>4.1933000000000005E-3</v>
      </c>
      <c r="D16">
        <f>(D4-D6)/B2</f>
        <v>3.8754999999999996E-3</v>
      </c>
      <c r="H16" t="s">
        <v>40</v>
      </c>
      <c r="I16" t="s">
        <v>42</v>
      </c>
    </row>
    <row r="17" spans="1:13" x14ac:dyDescent="0.25">
      <c r="A17" t="s">
        <v>7</v>
      </c>
      <c r="B17">
        <f>(B4-B5)/B3</f>
        <v>1.5072741935483871E-5</v>
      </c>
      <c r="C17">
        <f>(C4-C5)/C3</f>
        <v>2.5786944444444444E-5</v>
      </c>
      <c r="H17">
        <f>G8/I8</f>
        <v>1.5555555555555558</v>
      </c>
      <c r="I17">
        <f>G10/I10</f>
        <v>1.4922524927119285</v>
      </c>
      <c r="J17">
        <f>G8/K8</f>
        <v>1.0294117647058822</v>
      </c>
      <c r="K17">
        <f>G10/K10</f>
        <v>1</v>
      </c>
    </row>
    <row r="18" spans="1:13" x14ac:dyDescent="0.25">
      <c r="E18" t="s">
        <v>12</v>
      </c>
      <c r="F18">
        <v>1.4999999999999999E-2</v>
      </c>
      <c r="H18" t="s">
        <v>41</v>
      </c>
      <c r="I18" s="9">
        <f>F8/H8</f>
        <v>1.5375000000000001</v>
      </c>
      <c r="J18" s="4"/>
      <c r="K18" s="9">
        <f>F8/J8</f>
        <v>1.0011627906976743</v>
      </c>
    </row>
    <row r="19" spans="1:13" x14ac:dyDescent="0.25">
      <c r="A19" t="s">
        <v>8</v>
      </c>
      <c r="B19" s="11">
        <f>B16/B17</f>
        <v>156.9389305625408</v>
      </c>
      <c r="E19" t="s">
        <v>13</v>
      </c>
      <c r="F19" t="s">
        <v>29</v>
      </c>
      <c r="H19">
        <f>G12/I12</f>
        <v>0.66334203793631186</v>
      </c>
      <c r="I19">
        <f>G14/I14</f>
        <v>0.6875988290944528</v>
      </c>
      <c r="J19">
        <f>G12/K12</f>
        <v>0.97306736303490537</v>
      </c>
      <c r="K19">
        <f>G14/K14</f>
        <v>1</v>
      </c>
    </row>
    <row r="20" spans="1:13" x14ac:dyDescent="0.25">
      <c r="E20" t="s">
        <v>14</v>
      </c>
      <c r="F20">
        <v>6.7999999999999995E-7</v>
      </c>
      <c r="I20" s="10">
        <f>246000/373000</f>
        <v>0.65951742627345844</v>
      </c>
      <c r="J20" s="8"/>
      <c r="K20" s="8">
        <f>246/441</f>
        <v>0.55782312925170063</v>
      </c>
    </row>
    <row r="21" spans="1:13" x14ac:dyDescent="0.25">
      <c r="A21" t="s">
        <v>9</v>
      </c>
      <c r="B21">
        <f>B1/B19</f>
        <v>2.5487621112633895E-5</v>
      </c>
      <c r="E21" t="s">
        <v>15</v>
      </c>
      <c r="F21">
        <f>B2</f>
        <v>1000</v>
      </c>
    </row>
    <row r="23" spans="1:13" x14ac:dyDescent="0.25">
      <c r="A23" t="s">
        <v>10</v>
      </c>
      <c r="B23">
        <f>(B4-B5)/B21</f>
        <v>366652.50000000006</v>
      </c>
    </row>
    <row r="24" spans="1:13" x14ac:dyDescent="0.25">
      <c r="E24" s="6" t="s">
        <v>21</v>
      </c>
      <c r="F24" s="12">
        <f>F6/F18</f>
        <v>65.13333333333334</v>
      </c>
      <c r="G24" s="6">
        <f>F26*B28/(B28+$F$21)</f>
        <v>60.116335672444251</v>
      </c>
      <c r="H24" s="11">
        <f>H6/F18</f>
        <v>43.666666666666671</v>
      </c>
      <c r="I24" s="6">
        <f>H26*B28*2/(B28*2+$F$21)</f>
        <v>41.155473966021077</v>
      </c>
      <c r="J24" s="12">
        <f>J6/F18</f>
        <v>37.333333333333336</v>
      </c>
      <c r="K24" s="6">
        <f>J26*B28/(B28+$F$21)</f>
        <v>33.617243404717065</v>
      </c>
      <c r="L24" s="6"/>
      <c r="M24" s="6"/>
    </row>
    <row r="25" spans="1:13" x14ac:dyDescent="0.25">
      <c r="G25" s="11">
        <f>F26*F27/(F27+$F$21)</f>
        <v>65.13333333333334</v>
      </c>
      <c r="I25" s="11">
        <f>H26*H27/(H27+$F$21)</f>
        <v>43.666666666666671</v>
      </c>
      <c r="K25" s="11">
        <f>J26*J27/(J27+$F$21)</f>
        <v>37.333333333333343</v>
      </c>
    </row>
    <row r="26" spans="1:13" x14ac:dyDescent="0.25">
      <c r="E26" s="1" t="s">
        <v>22</v>
      </c>
      <c r="F26" s="14">
        <f>F6/F5</f>
        <v>122.125</v>
      </c>
      <c r="G26" s="1">
        <f>$B$19*$B$2/B28</f>
        <v>161.87901934347056</v>
      </c>
      <c r="H26" s="14">
        <f>H6/H5</f>
        <v>62.38095238095238</v>
      </c>
      <c r="I26" s="1">
        <f>$B$19*$B$2/B28/2</f>
        <v>80.93950967173528</v>
      </c>
      <c r="J26" s="1">
        <f>J6/J5</f>
        <v>68.292682926829272</v>
      </c>
      <c r="K26" s="1">
        <f>$B$19*$B$2/B28</f>
        <v>161.87901934347056</v>
      </c>
      <c r="L26" s="1"/>
      <c r="M26" s="1"/>
    </row>
    <row r="27" spans="1:13" x14ac:dyDescent="0.25">
      <c r="E27" s="7" t="s">
        <v>23</v>
      </c>
      <c r="F27" s="7">
        <f>F21*(F5/(F18-F5))</f>
        <v>1142.8571428571431</v>
      </c>
      <c r="G27" s="13">
        <f>$B$19*$B$2/F27</f>
        <v>137.32156424222316</v>
      </c>
      <c r="H27" s="7">
        <f>F21*(H5/(F18-H5))</f>
        <v>2333.3333333333339</v>
      </c>
      <c r="I27" s="13">
        <f>$B$19*$B$2/H27</f>
        <v>67.259541669660322</v>
      </c>
      <c r="J27">
        <f>F21*(J5/(F18-J5))</f>
        <v>1205.8823529411768</v>
      </c>
      <c r="K27" s="7">
        <f>$B$19*$B$2/J27</f>
        <v>130.14447900308258</v>
      </c>
      <c r="L27" s="7"/>
      <c r="M27" s="7"/>
    </row>
    <row r="28" spans="1:13" x14ac:dyDescent="0.25">
      <c r="A28" t="s">
        <v>24</v>
      </c>
      <c r="B28">
        <f>25000/C17/1000000</f>
        <v>969.48283476780887</v>
      </c>
      <c r="G28" t="s">
        <v>34</v>
      </c>
    </row>
    <row r="29" spans="1:13" x14ac:dyDescent="0.25">
      <c r="I29" t="s">
        <v>25</v>
      </c>
    </row>
    <row r="32" spans="1:13" x14ac:dyDescent="0.25">
      <c r="F32" t="s">
        <v>33</v>
      </c>
      <c r="I32" t="s">
        <v>36</v>
      </c>
    </row>
    <row r="33" spans="6:9" x14ac:dyDescent="0.25">
      <c r="G33" t="s">
        <v>32</v>
      </c>
    </row>
    <row r="34" spans="6:9" x14ac:dyDescent="0.25">
      <c r="F34">
        <v>370000</v>
      </c>
      <c r="G34">
        <v>0.92500000000000004</v>
      </c>
      <c r="I34">
        <v>1.075</v>
      </c>
    </row>
    <row r="35" spans="6:9" x14ac:dyDescent="0.25">
      <c r="F35">
        <v>390000</v>
      </c>
      <c r="G35">
        <v>0.9</v>
      </c>
      <c r="I35">
        <v>1.0249999999999999</v>
      </c>
    </row>
    <row r="36" spans="6:9" x14ac:dyDescent="0.25">
      <c r="F36">
        <v>420000</v>
      </c>
      <c r="G36">
        <v>0.875</v>
      </c>
      <c r="I36">
        <v>1</v>
      </c>
    </row>
    <row r="37" spans="6:9" x14ac:dyDescent="0.25">
      <c r="F37">
        <v>444000</v>
      </c>
      <c r="G37">
        <v>0.85</v>
      </c>
      <c r="I37">
        <v>0.96</v>
      </c>
    </row>
    <row r="38" spans="6:9" x14ac:dyDescent="0.25">
      <c r="F38">
        <v>467000</v>
      </c>
      <c r="G38">
        <v>0.82499999999999996</v>
      </c>
      <c r="I38">
        <v>0.93</v>
      </c>
    </row>
    <row r="39" spans="6:9" x14ac:dyDescent="0.25">
      <c r="F39">
        <v>493000</v>
      </c>
      <c r="G39">
        <v>0.8</v>
      </c>
      <c r="I39">
        <v>0.89</v>
      </c>
    </row>
    <row r="40" spans="6:9" x14ac:dyDescent="0.25">
      <c r="F40">
        <v>521000</v>
      </c>
      <c r="G40">
        <v>0.77500000000000002</v>
      </c>
      <c r="I40">
        <v>0.85</v>
      </c>
    </row>
    <row r="41" spans="6:9" x14ac:dyDescent="0.25">
      <c r="F41">
        <v>541000</v>
      </c>
      <c r="G41">
        <v>0.75</v>
      </c>
      <c r="I41">
        <v>0.82499999999999996</v>
      </c>
    </row>
    <row r="42" spans="6:9" x14ac:dyDescent="0.25">
      <c r="F42">
        <v>571000</v>
      </c>
      <c r="G42">
        <v>0.72499999999999998</v>
      </c>
      <c r="I42">
        <v>0.79</v>
      </c>
    </row>
    <row r="43" spans="6:9" x14ac:dyDescent="0.25">
      <c r="F43">
        <v>602000</v>
      </c>
      <c r="G43">
        <v>0.7</v>
      </c>
      <c r="I43">
        <v>0.76</v>
      </c>
    </row>
    <row r="44" spans="6:9" x14ac:dyDescent="0.25">
      <c r="F44">
        <v>637000</v>
      </c>
      <c r="G44">
        <v>0.67500000000000004</v>
      </c>
      <c r="I44">
        <v>0.72499999999999998</v>
      </c>
    </row>
    <row r="45" spans="6:9" x14ac:dyDescent="0.25">
      <c r="F45">
        <v>667000</v>
      </c>
      <c r="G45">
        <v>0.65</v>
      </c>
      <c r="I45">
        <v>0.69</v>
      </c>
    </row>
    <row r="46" spans="6:9" x14ac:dyDescent="0.25">
      <c r="F46">
        <v>690000</v>
      </c>
      <c r="G46">
        <v>0.625</v>
      </c>
      <c r="I46">
        <v>0.67</v>
      </c>
    </row>
    <row r="47" spans="6:9" x14ac:dyDescent="0.25">
      <c r="F47">
        <v>741000</v>
      </c>
      <c r="G47">
        <v>0.6</v>
      </c>
      <c r="I47">
        <v>0.625</v>
      </c>
    </row>
    <row r="48" spans="6:9" x14ac:dyDescent="0.25">
      <c r="F48">
        <v>352000</v>
      </c>
      <c r="G48">
        <v>0.95</v>
      </c>
      <c r="I48">
        <v>1.1299999999999999</v>
      </c>
    </row>
    <row r="49" spans="6:9" x14ac:dyDescent="0.25">
      <c r="F49">
        <v>331000</v>
      </c>
      <c r="G49">
        <v>0.97499999999999998</v>
      </c>
      <c r="I49">
        <v>1.18</v>
      </c>
    </row>
    <row r="50" spans="6:9" x14ac:dyDescent="0.25">
      <c r="F50">
        <v>312000</v>
      </c>
      <c r="G50">
        <v>1</v>
      </c>
      <c r="I50">
        <v>1.2250000000000001</v>
      </c>
    </row>
    <row r="51" spans="6:9" x14ac:dyDescent="0.25">
      <c r="F51">
        <v>290000</v>
      </c>
      <c r="G51">
        <v>1.0249999999999999</v>
      </c>
      <c r="I51">
        <v>1.2749999999999999</v>
      </c>
    </row>
    <row r="52" spans="6:9" x14ac:dyDescent="0.25">
      <c r="F52">
        <v>269000</v>
      </c>
      <c r="G52">
        <v>1.05</v>
      </c>
      <c r="I52">
        <v>1.33</v>
      </c>
    </row>
    <row r="53" spans="6:9" x14ac:dyDescent="0.25">
      <c r="F53">
        <v>248000</v>
      </c>
      <c r="G53">
        <v>1.075</v>
      </c>
      <c r="I53">
        <v>1.385</v>
      </c>
    </row>
    <row r="54" spans="6:9" x14ac:dyDescent="0.25">
      <c r="F54">
        <v>229000</v>
      </c>
      <c r="G54">
        <v>1.1000000000000001</v>
      </c>
      <c r="I54">
        <v>1.44</v>
      </c>
    </row>
    <row r="55" spans="6:9" x14ac:dyDescent="0.25">
      <c r="F55">
        <v>208000</v>
      </c>
      <c r="G55">
        <v>1.125</v>
      </c>
      <c r="I55">
        <v>1.5</v>
      </c>
    </row>
    <row r="56" spans="6:9" x14ac:dyDescent="0.25">
      <c r="F56">
        <v>186000</v>
      </c>
      <c r="G56">
        <v>1.1499999999999999</v>
      </c>
      <c r="I56">
        <v>1.55</v>
      </c>
    </row>
    <row r="57" spans="6:9" x14ac:dyDescent="0.25">
      <c r="F57">
        <v>163000</v>
      </c>
      <c r="G57">
        <v>1.175</v>
      </c>
      <c r="I57">
        <v>1.62</v>
      </c>
    </row>
    <row r="58" spans="6:9" x14ac:dyDescent="0.25">
      <c r="F58">
        <v>137000</v>
      </c>
      <c r="G58">
        <v>1.2</v>
      </c>
      <c r="I58">
        <v>1.7</v>
      </c>
    </row>
    <row r="59" spans="6:9" x14ac:dyDescent="0.25">
      <c r="F59">
        <v>107000</v>
      </c>
      <c r="G59">
        <v>1.2250000000000001</v>
      </c>
      <c r="I59">
        <v>1.7749999999999999</v>
      </c>
    </row>
    <row r="60" spans="6:9" x14ac:dyDescent="0.25">
      <c r="F60">
        <v>65000</v>
      </c>
      <c r="G60">
        <v>1.25</v>
      </c>
      <c r="I60">
        <v>1.85</v>
      </c>
    </row>
    <row r="61" spans="6:9" x14ac:dyDescent="0.25">
      <c r="F61">
        <v>20000</v>
      </c>
      <c r="G61">
        <v>1.2749999999999999</v>
      </c>
      <c r="I61">
        <v>1.91</v>
      </c>
    </row>
    <row r="62" spans="6:9" x14ac:dyDescent="0.25">
      <c r="F62">
        <v>10000</v>
      </c>
      <c r="G62">
        <v>1.2849999999999999</v>
      </c>
      <c r="I62">
        <v>1.96</v>
      </c>
    </row>
    <row r="63" spans="6:9" x14ac:dyDescent="0.25">
      <c r="F63">
        <v>6200</v>
      </c>
      <c r="G63">
        <v>1.2749999999999999</v>
      </c>
      <c r="I63">
        <v>1.9</v>
      </c>
    </row>
    <row r="64" spans="6:9" x14ac:dyDescent="0.25">
      <c r="F64">
        <v>3700</v>
      </c>
      <c r="G64">
        <v>1.2649999999999999</v>
      </c>
      <c r="I64">
        <v>1.875</v>
      </c>
    </row>
    <row r="65" spans="6:9" x14ac:dyDescent="0.25">
      <c r="F65">
        <v>2300</v>
      </c>
      <c r="G65">
        <v>1.25</v>
      </c>
      <c r="I65">
        <v>1.8</v>
      </c>
    </row>
    <row r="66" spans="6:9" x14ac:dyDescent="0.25">
      <c r="F66">
        <v>1700</v>
      </c>
      <c r="G66">
        <v>1.2250000000000001</v>
      </c>
      <c r="I66">
        <v>1.7250000000000001</v>
      </c>
    </row>
    <row r="67" spans="6:9" x14ac:dyDescent="0.25">
      <c r="F67">
        <v>1600</v>
      </c>
      <c r="G67">
        <v>1.2</v>
      </c>
      <c r="I67">
        <v>1.7</v>
      </c>
    </row>
    <row r="68" spans="6:9" x14ac:dyDescent="0.25">
      <c r="F68">
        <v>1100</v>
      </c>
      <c r="G68">
        <v>1.1499999999999999</v>
      </c>
      <c r="I68">
        <v>1.536</v>
      </c>
    </row>
    <row r="69" spans="6:9" x14ac:dyDescent="0.25">
      <c r="F69">
        <v>900</v>
      </c>
      <c r="G69">
        <v>1.1000000000000001</v>
      </c>
      <c r="I69">
        <v>1.425</v>
      </c>
    </row>
    <row r="70" spans="6:9" x14ac:dyDescent="0.25">
      <c r="F70">
        <v>600</v>
      </c>
      <c r="G70">
        <v>0.95</v>
      </c>
      <c r="I70">
        <v>1.135</v>
      </c>
    </row>
    <row r="71" spans="6:9" x14ac:dyDescent="0.25">
      <c r="F71">
        <v>524</v>
      </c>
      <c r="G71">
        <v>0.9</v>
      </c>
      <c r="I71">
        <v>1.03</v>
      </c>
    </row>
    <row r="72" spans="6:9" x14ac:dyDescent="0.25">
      <c r="F72">
        <v>471</v>
      </c>
      <c r="G72">
        <v>0.85</v>
      </c>
      <c r="I72">
        <v>0.96</v>
      </c>
    </row>
    <row r="73" spans="6:9" x14ac:dyDescent="0.25">
      <c r="F73">
        <v>425</v>
      </c>
      <c r="G73">
        <v>0.8</v>
      </c>
      <c r="I73">
        <v>0.88</v>
      </c>
    </row>
    <row r="74" spans="6:9" x14ac:dyDescent="0.25">
      <c r="F74">
        <v>383</v>
      </c>
      <c r="G74">
        <v>0.75</v>
      </c>
      <c r="I74">
        <v>0.81</v>
      </c>
    </row>
    <row r="75" spans="6:9" x14ac:dyDescent="0.25">
      <c r="F75">
        <v>100</v>
      </c>
      <c r="H75">
        <v>100</v>
      </c>
      <c r="I75">
        <v>0.22500000000000001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2016-09-18T22:15:51Z</dcterms:modified>
</cp:coreProperties>
</file>