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ndresFelipeHigueraR\Downloads\Images - INS\Aux_files\Documentation\"/>
    </mc:Choice>
  </mc:AlternateContent>
  <xr:revisionPtr revIDLastSave="0" documentId="13_ncr:1_{016DA91E-7A29-45F1-AF01-96582F8CD65E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SentAML" sheetId="2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E6" i="2"/>
  <c r="E7" i="2"/>
  <c r="E4" i="2"/>
  <c r="L13" i="1"/>
  <c r="N12" i="1"/>
  <c r="N13" i="1"/>
  <c r="O13" i="1"/>
  <c r="J4" i="1"/>
  <c r="J3" i="1"/>
  <c r="C8" i="1"/>
  <c r="D8" i="1"/>
  <c r="E8" i="1"/>
  <c r="F8" i="1"/>
  <c r="B8" i="1"/>
  <c r="C6" i="1"/>
  <c r="D6" i="1"/>
  <c r="E6" i="1"/>
  <c r="F6" i="1"/>
  <c r="H6" i="1"/>
  <c r="C7" i="1"/>
  <c r="D7" i="1"/>
  <c r="E7" i="1"/>
  <c r="F7" i="1"/>
  <c r="H7" i="1"/>
  <c r="B7" i="1"/>
  <c r="J7" i="1" s="1"/>
  <c r="B6" i="1"/>
  <c r="J6" i="1" s="1"/>
  <c r="J2" i="1"/>
  <c r="J8" i="1" s="1"/>
  <c r="G13" i="1"/>
  <c r="G12" i="1"/>
  <c r="B9" i="1"/>
</calcChain>
</file>

<file path=xl/sharedStrings.xml><?xml version="1.0" encoding="utf-8"?>
<sst xmlns="http://schemas.openxmlformats.org/spreadsheetml/2006/main" count="44" uniqueCount="38">
  <si>
    <t>FRONTAL</t>
  </si>
  <si>
    <t>TRASERA</t>
  </si>
  <si>
    <t>IZQUIERDA</t>
  </si>
  <si>
    <t>DERECHA</t>
  </si>
  <si>
    <t>INTERIOR</t>
  </si>
  <si>
    <t>VIN</t>
  </si>
  <si>
    <t>R4</t>
  </si>
  <si>
    <t>PLACAS</t>
  </si>
  <si>
    <t>imágenes</t>
  </si>
  <si>
    <t>prop_real</t>
  </si>
  <si>
    <t>precision</t>
  </si>
  <si>
    <t>recall</t>
  </si>
  <si>
    <t>prop_mod</t>
  </si>
  <si>
    <t>miss_mod</t>
  </si>
  <si>
    <t>R2</t>
  </si>
  <si>
    <t>DOCUMENTO</t>
  </si>
  <si>
    <t>TOTAL</t>
  </si>
  <si>
    <t>Motocicleta - R2</t>
  </si>
  <si>
    <t>Camión - R4</t>
  </si>
  <si>
    <t>Automóvil - R4</t>
  </si>
  <si>
    <t>NEGATIVO</t>
  </si>
  <si>
    <t>Simplificación</t>
  </si>
  <si>
    <t>Modelos</t>
  </si>
  <si>
    <t>Categorías</t>
  </si>
  <si>
    <t>FASE2</t>
  </si>
  <si>
    <t>FASE1</t>
  </si>
  <si>
    <t>Tipos</t>
  </si>
  <si>
    <t>Ángulos</t>
  </si>
  <si>
    <t>THRESHOLD_INTERNET</t>
  </si>
  <si>
    <t>MontoInternet</t>
  </si>
  <si>
    <t>IdCliente</t>
  </si>
  <si>
    <t>IdLoc</t>
  </si>
  <si>
    <t>ReglaInternet</t>
  </si>
  <si>
    <t>Total general</t>
  </si>
  <si>
    <t>Máx. de ReglaInternet</t>
  </si>
  <si>
    <t>Segment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</si>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</sst>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/>
    <xf numFmtId="164" fontId="0" fillId="0" borderId="0" xfId="1" applyNumberFormat="1" applyFont="1"/>
    <xf numFmtId="164" fontId="0" fillId="4" borderId="0" xfId="1" applyNumberFormat="1" applyFont="1" applyFill="1"/>
    <xf numFmtId="164" fontId="0" fillId="3" borderId="0" xfId="1" applyNumberFormat="1" applyFont="1" applyFill="1"/>
    <xf numFmtId="164" fontId="0" fillId="2" borderId="0" xfId="1" applyNumberFormat="1" applyFont="1" applyFill="1"/>
    <xf numFmtId="164" fontId="0" fillId="4" borderId="1" xfId="1" applyNumberFormat="1" applyFont="1" applyFill="1" applyBorder="1"/>
    <xf numFmtId="164" fontId="0" fillId="0" borderId="1" xfId="1" applyNumberFormat="1" applyFont="1" applyBorder="1"/>
    <xf numFmtId="164" fontId="0" fillId="3" borderId="1" xfId="1" applyNumberFormat="1" applyFont="1" applyFill="1" applyBorder="1"/>
    <xf numFmtId="164" fontId="0" fillId="2" borderId="1" xfId="1" applyNumberFormat="1" applyFont="1" applyFill="1" applyBorder="1"/>
    <xf numFmtId="164" fontId="0" fillId="0" borderId="0" xfId="1" applyNumberFormat="1" applyFont="1" applyFill="1"/>
    <xf numFmtId="164" fontId="0" fillId="3" borderId="0" xfId="1" applyNumberFormat="1" applyFont="1" applyFill="1" applyBorder="1"/>
    <xf numFmtId="0" fontId="0" fillId="0" borderId="2" xfId="0" applyBorder="1"/>
    <xf numFmtId="0" fontId="2" fillId="0" borderId="2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5" borderId="0" xfId="0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s Felipe Higuera Rojas" refreshedDate="45439.484342129632" createdVersion="8" refreshedVersion="8" minRefreshableVersion="3" recordCount="4" xr:uid="{926EC545-99E3-4D68-BBB6-72B88CB45733}">
  <cacheSource type="worksheet">
    <worksheetSource ref="A3:E7" sheet="SentAML"/>
  </cacheSource>
  <cacheFields count="4">
    <cacheField name="IdCliente" numFmtId="0">
      <sharedItems containsSemiMixedTypes="0" containsString="0" containsNumber="1" containsInteger="1" minValue="1" maxValue="2" count="2">
        <n v="1"/>
        <n v="2"/>
      </sharedItems>
    </cacheField>
    <cacheField name="IdLoc" numFmtId="0">
      <sharedItems containsSemiMixedTypes="0" containsString="0" containsNumber="1" containsInteger="1" minValue="1" maxValue="2"/>
    </cacheField>
    <cacheField name="MontoInternet" numFmtId="0">
      <sharedItems containsSemiMixedTypes="0" containsString="0" containsNumber="1" containsInteger="1" minValue="10" maxValue="1000"/>
    </cacheField>
    <cacheField name="ReglaInternet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1"/>
    <n v="1000"/>
    <x v="0"/>
  </r>
  <r>
    <x v="0"/>
    <n v="1"/>
    <n v="20"/>
    <x v="1"/>
  </r>
  <r>
    <x v="1"/>
    <n v="2"/>
    <n v="15"/>
    <x v="1"/>
  </r>
  <r>
    <x v="1"/>
    <n v="2"/>
    <n v="1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9E9851-104E-43A2-B03C-716C37D2B069}" name="TablaDiná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IdCliente">
  <location ref="G3:H6" firstHeaderRow="1" firstDataRow="1" firstDataCol="1"/>
  <pivotFields count="4">
    <pivotField axis="axisRow" showAll="0">
      <items count="3">
        <item x="0"/>
        <item x="1"/>
        <item t="default"/>
      </items>
    </pivotField>
    <pivotField showAll="0"/>
    <pivotField showAll="0"/>
    <pivotField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Máx. de ReglaInternet" fld="3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K8" sqref="K8"/>
    </sheetView>
  </sheetViews>
  <sheetFormatPr baseColWidth="10" defaultColWidth="8.7265625" defaultRowHeight="14.5" x14ac:dyDescent="0.35"/>
  <cols>
    <col min="1" max="1" width="14.36328125" bestFit="1" customWidth="1"/>
    <col min="2" max="9" width="12.81640625" customWidth="1"/>
    <col min="10" max="10" width="10.08984375" bestFit="1" customWidth="1"/>
    <col min="11" max="11" width="13.36328125" customWidth="1"/>
    <col min="12" max="12" width="9.54296875" bestFit="1" customWidth="1"/>
    <col min="16" max="16" width="13.90625" customWidth="1"/>
    <col min="17" max="17" width="11.26953125" customWidth="1"/>
  </cols>
  <sheetData>
    <row r="1" spans="1:17" x14ac:dyDescent="0.35">
      <c r="B1" s="1" t="s">
        <v>0</v>
      </c>
      <c r="C1" s="1" t="s">
        <v>1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15</v>
      </c>
      <c r="I1" s="1" t="s">
        <v>20</v>
      </c>
    </row>
    <row r="2" spans="1:17" x14ac:dyDescent="0.35">
      <c r="A2" s="2" t="s">
        <v>17</v>
      </c>
      <c r="B2" s="4">
        <v>52</v>
      </c>
      <c r="C2" s="5">
        <v>70</v>
      </c>
      <c r="D2" s="4">
        <v>50</v>
      </c>
      <c r="E2" s="4">
        <v>51</v>
      </c>
      <c r="F2" s="4">
        <v>50</v>
      </c>
      <c r="G2" s="6">
        <v>83</v>
      </c>
      <c r="H2" s="6">
        <v>0</v>
      </c>
      <c r="I2" s="6"/>
      <c r="J2" s="7">
        <f>SUM(B2:F2)</f>
        <v>273</v>
      </c>
    </row>
    <row r="3" spans="1:17" x14ac:dyDescent="0.35">
      <c r="A3" s="2" t="s">
        <v>18</v>
      </c>
      <c r="B3" s="5">
        <v>51</v>
      </c>
      <c r="C3" s="5">
        <v>50</v>
      </c>
      <c r="D3" s="4">
        <v>50</v>
      </c>
      <c r="E3" s="4">
        <v>50</v>
      </c>
      <c r="F3" s="4">
        <v>55</v>
      </c>
      <c r="G3" s="6">
        <v>12</v>
      </c>
      <c r="H3" s="6">
        <v>0</v>
      </c>
      <c r="I3" s="6">
        <v>0</v>
      </c>
      <c r="J3" s="7">
        <f>SUM(B3:F3)</f>
        <v>256</v>
      </c>
    </row>
    <row r="4" spans="1:17" ht="15" thickBot="1" x14ac:dyDescent="0.4">
      <c r="A4" s="3" t="s">
        <v>19</v>
      </c>
      <c r="B4" s="8">
        <v>77</v>
      </c>
      <c r="C4" s="8">
        <v>79</v>
      </c>
      <c r="D4" s="9">
        <v>67</v>
      </c>
      <c r="E4" s="9">
        <v>72</v>
      </c>
      <c r="F4" s="9">
        <v>74</v>
      </c>
      <c r="G4" s="10">
        <v>89</v>
      </c>
      <c r="H4" s="10">
        <v>0</v>
      </c>
      <c r="I4" s="10">
        <v>0</v>
      </c>
      <c r="J4" s="11">
        <f>SUM(B4:F4)</f>
        <v>369</v>
      </c>
    </row>
    <row r="5" spans="1:17" ht="15" thickTop="1" x14ac:dyDescent="0.35">
      <c r="A5" s="1"/>
      <c r="B5" s="12"/>
      <c r="C5" s="12"/>
      <c r="D5" s="12"/>
      <c r="E5" s="12"/>
      <c r="F5" s="12"/>
      <c r="G5" s="12"/>
      <c r="H5" s="12"/>
      <c r="I5" s="12"/>
      <c r="J5" s="12"/>
    </row>
    <row r="6" spans="1:17" x14ac:dyDescent="0.35">
      <c r="A6" s="2" t="s">
        <v>14</v>
      </c>
      <c r="B6" s="7">
        <f>B2</f>
        <v>52</v>
      </c>
      <c r="C6" s="7">
        <f t="shared" ref="C6:H6" si="0">C2</f>
        <v>70</v>
      </c>
      <c r="D6" s="7">
        <f t="shared" si="0"/>
        <v>50</v>
      </c>
      <c r="E6" s="7">
        <f t="shared" si="0"/>
        <v>51</v>
      </c>
      <c r="F6" s="7">
        <f t="shared" si="0"/>
        <v>50</v>
      </c>
      <c r="G6" s="6">
        <v>0</v>
      </c>
      <c r="H6" s="6">
        <f t="shared" si="0"/>
        <v>0</v>
      </c>
      <c r="I6" s="6">
        <v>0</v>
      </c>
      <c r="J6" s="12">
        <f>SUM(B6:F6)</f>
        <v>273</v>
      </c>
    </row>
    <row r="7" spans="1:17" ht="15" thickBot="1" x14ac:dyDescent="0.4">
      <c r="A7" s="3" t="s">
        <v>6</v>
      </c>
      <c r="B7" s="11">
        <f>SUM(B3:B4)</f>
        <v>128</v>
      </c>
      <c r="C7" s="11">
        <f t="shared" ref="C7:H7" si="1">SUM(C3:C4)</f>
        <v>129</v>
      </c>
      <c r="D7" s="11">
        <f t="shared" si="1"/>
        <v>117</v>
      </c>
      <c r="E7" s="11">
        <f t="shared" si="1"/>
        <v>122</v>
      </c>
      <c r="F7" s="11">
        <f t="shared" si="1"/>
        <v>129</v>
      </c>
      <c r="G7" s="10">
        <v>0</v>
      </c>
      <c r="H7" s="10">
        <f t="shared" si="1"/>
        <v>0</v>
      </c>
      <c r="I7" s="13">
        <v>0</v>
      </c>
      <c r="J7" s="12">
        <f>SUM(B7:F7)</f>
        <v>625</v>
      </c>
    </row>
    <row r="8" spans="1:17" ht="15" thickTop="1" x14ac:dyDescent="0.35">
      <c r="A8" s="2" t="s">
        <v>16</v>
      </c>
      <c r="B8" s="12">
        <f>SUM(B2:B4)</f>
        <v>180</v>
      </c>
      <c r="C8" s="12">
        <f t="shared" ref="C8:F8" si="2">SUM(C2:C4)</f>
        <v>199</v>
      </c>
      <c r="D8" s="12">
        <f t="shared" si="2"/>
        <v>167</v>
      </c>
      <c r="E8" s="12">
        <f t="shared" si="2"/>
        <v>173</v>
      </c>
      <c r="F8" s="12">
        <f t="shared" si="2"/>
        <v>179</v>
      </c>
      <c r="G8" s="7">
        <v>180</v>
      </c>
      <c r="H8" s="7">
        <v>102</v>
      </c>
      <c r="I8" s="7">
        <v>15</v>
      </c>
      <c r="J8" s="12">
        <f>SUM(J2:J4)+H8+G8+I8</f>
        <v>1195</v>
      </c>
    </row>
    <row r="9" spans="1:17" x14ac:dyDescent="0.35">
      <c r="A9" s="2" t="s">
        <v>7</v>
      </c>
      <c r="B9" s="5">
        <f>SUM(B3:B4,C2:C4)</f>
        <v>327</v>
      </c>
      <c r="C9" s="4"/>
      <c r="D9" s="4"/>
      <c r="E9" s="4"/>
      <c r="F9" s="4"/>
      <c r="G9" s="4"/>
      <c r="H9" s="4"/>
      <c r="I9" s="4"/>
      <c r="J9" s="4"/>
    </row>
    <row r="10" spans="1:17" x14ac:dyDescent="0.35">
      <c r="K10" s="2" t="s">
        <v>22</v>
      </c>
      <c r="L10" s="2" t="s">
        <v>23</v>
      </c>
      <c r="M10" s="15" t="s">
        <v>26</v>
      </c>
      <c r="N10" s="2" t="s">
        <v>27</v>
      </c>
      <c r="O10" s="2" t="s">
        <v>5</v>
      </c>
      <c r="P10" s="2" t="s">
        <v>15</v>
      </c>
      <c r="Q10" s="2" t="s">
        <v>20</v>
      </c>
    </row>
    <row r="11" spans="1:17" x14ac:dyDescent="0.35">
      <c r="C11" t="s">
        <v>8</v>
      </c>
      <c r="D11">
        <v>100</v>
      </c>
      <c r="K11" t="s">
        <v>21</v>
      </c>
      <c r="L11">
        <v>11</v>
      </c>
      <c r="M11" s="14">
        <v>3</v>
      </c>
      <c r="N11">
        <v>5</v>
      </c>
      <c r="O11">
        <v>1</v>
      </c>
      <c r="P11">
        <v>1</v>
      </c>
      <c r="Q11">
        <v>1</v>
      </c>
    </row>
    <row r="12" spans="1:17" x14ac:dyDescent="0.35">
      <c r="C12" t="s">
        <v>9</v>
      </c>
      <c r="D12">
        <v>50</v>
      </c>
      <c r="F12" t="s">
        <v>10</v>
      </c>
      <c r="G12">
        <f>D13/(D12+D14)</f>
        <v>0.88235294117647056</v>
      </c>
      <c r="K12" t="s">
        <v>24</v>
      </c>
      <c r="L12">
        <v>16</v>
      </c>
      <c r="M12" s="14">
        <v>3</v>
      </c>
      <c r="N12">
        <f>2*N11</f>
        <v>10</v>
      </c>
      <c r="O12">
        <v>1</v>
      </c>
      <c r="P12">
        <v>1</v>
      </c>
      <c r="Q12">
        <v>1</v>
      </c>
    </row>
    <row r="13" spans="1:17" x14ac:dyDescent="0.35">
      <c r="C13" t="s">
        <v>12</v>
      </c>
      <c r="D13">
        <v>45</v>
      </c>
      <c r="F13" t="s">
        <v>11</v>
      </c>
      <c r="G13">
        <f>D13/D12</f>
        <v>0.9</v>
      </c>
      <c r="K13" t="s">
        <v>25</v>
      </c>
      <c r="L13">
        <f>SUM(M13:Q13)</f>
        <v>22</v>
      </c>
      <c r="M13" s="14">
        <v>3</v>
      </c>
      <c r="N13">
        <f>M13*5</f>
        <v>15</v>
      </c>
      <c r="O13">
        <f>M13*1</f>
        <v>3</v>
      </c>
      <c r="P13">
        <v>1</v>
      </c>
    </row>
    <row r="14" spans="1:17" x14ac:dyDescent="0.35">
      <c r="C14" t="s">
        <v>13</v>
      </c>
      <c r="D1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15A2F-A05D-4C5E-A743-C2AC7EDA0EED}">
  <dimension ref="A1:H7"/>
  <sheetViews>
    <sheetView tabSelected="1" workbookViewId="0">
      <selection activeCell="C3" sqref="C3:C7"/>
    </sheetView>
  </sheetViews>
  <sheetFormatPr baseColWidth="10" defaultRowHeight="14.5" x14ac:dyDescent="0.35"/>
  <cols>
    <col min="1" max="2" width="22.08984375" customWidth="1"/>
    <col min="3" max="3" width="13.36328125" customWidth="1"/>
    <col min="4" max="4" width="13.1796875" bestFit="1" customWidth="1"/>
    <col min="5" max="5" width="12" bestFit="1" customWidth="1"/>
    <col min="7" max="7" width="16.54296875" bestFit="1" customWidth="1"/>
    <col min="8" max="8" width="19.453125" bestFit="1" customWidth="1"/>
    <col min="9" max="9" width="4" customWidth="1"/>
    <col min="10" max="10" width="11.7265625" bestFit="1" customWidth="1"/>
  </cols>
  <sheetData>
    <row r="1" spans="1:8" x14ac:dyDescent="0.35">
      <c r="A1" t="s">
        <v>28</v>
      </c>
      <c r="D1">
        <v>50</v>
      </c>
    </row>
    <row r="3" spans="1:8" x14ac:dyDescent="0.35">
      <c r="A3" t="s">
        <v>30</v>
      </c>
      <c r="B3" t="s">
        <v>31</v>
      </c>
      <c r="C3" s="19" t="s">
        <v>35</v>
      </c>
      <c r="D3" t="s">
        <v>29</v>
      </c>
      <c r="E3" t="s">
        <v>32</v>
      </c>
      <c r="G3" s="16" t="s">
        <v>30</v>
      </c>
      <c r="H3" t="s">
        <v>34</v>
      </c>
    </row>
    <row r="4" spans="1:8" x14ac:dyDescent="0.35">
      <c r="A4">
        <v>1</v>
      </c>
      <c r="B4">
        <v>1</v>
      </c>
      <c r="C4" s="19" t="s">
        <v>36</v>
      </c>
      <c r="D4">
        <v>1000</v>
      </c>
      <c r="E4">
        <f>IF(D4&gt;$D$1,1,0)</f>
        <v>1</v>
      </c>
      <c r="G4" s="17">
        <v>1</v>
      </c>
      <c r="H4" s="18">
        <v>1</v>
      </c>
    </row>
    <row r="5" spans="1:8" x14ac:dyDescent="0.35">
      <c r="A5">
        <v>1</v>
      </c>
      <c r="B5">
        <v>1</v>
      </c>
      <c r="C5" s="19" t="s">
        <v>37</v>
      </c>
      <c r="D5">
        <v>20</v>
      </c>
      <c r="E5">
        <f t="shared" ref="E5:E7" si="0">IF(D5&gt;$D$1,1,0)</f>
        <v>0</v>
      </c>
      <c r="G5" s="17">
        <v>2</v>
      </c>
      <c r="H5" s="18">
        <v>0</v>
      </c>
    </row>
    <row r="6" spans="1:8" x14ac:dyDescent="0.35">
      <c r="A6">
        <v>2</v>
      </c>
      <c r="B6">
        <v>2</v>
      </c>
      <c r="C6" s="19" t="s">
        <v>37</v>
      </c>
      <c r="D6">
        <v>15</v>
      </c>
      <c r="E6">
        <f t="shared" si="0"/>
        <v>0</v>
      </c>
      <c r="G6" s="17" t="s">
        <v>33</v>
      </c>
      <c r="H6" s="18">
        <v>1</v>
      </c>
    </row>
    <row r="7" spans="1:8" x14ac:dyDescent="0.35">
      <c r="A7">
        <v>2</v>
      </c>
      <c r="B7">
        <v>2</v>
      </c>
      <c r="C7" s="19" t="s">
        <v>37</v>
      </c>
      <c r="D7">
        <v>10</v>
      </c>
      <c r="E7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SentAML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Higuera Rojas</dc:creator>
  <cp:lastModifiedBy>Andres Felipe Higuera Rojas</cp:lastModifiedBy>
  <dcterms:created xsi:type="dcterms:W3CDTF">2015-06-05T18:17:20Z</dcterms:created>
  <dcterms:modified xsi:type="dcterms:W3CDTF">2024-05-29T05:19:06Z</dcterms:modified>
</cp:coreProperties>
</file>