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customXml/itemProps27.xml" ContentType="application/vnd.openxmlformats-officedocument.customXmlProperties+xml"/>
  <Override PartName="/customXml/itemProps28.xml" ContentType="application/vnd.openxmlformats-officedocument.customXmlProperties+xml"/>
  <Override PartName="/customXml/itemProps29.xml" ContentType="application/vnd.openxmlformats-officedocument.customXmlProperties+xml"/>
  <Override PartName="/customXml/itemProps30.xml" ContentType="application/vnd.openxmlformats-officedocument.customXmlProperties+xml"/>
  <Override PartName="/customXml/itemProps31.xml" ContentType="application/vnd.openxmlformats-officedocument.customXmlProperties+xml"/>
  <Override PartName="/customXml/itemProps3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Admin\Desktop\excel project\"/>
    </mc:Choice>
  </mc:AlternateContent>
  <xr:revisionPtr revIDLastSave="0" documentId="13_ncr:1_{09039FEE-8956-4585-A906-9B08EEF4E2A7}" xr6:coauthVersionLast="47" xr6:coauthVersionMax="47" xr10:uidLastSave="{00000000-0000-0000-0000-000000000000}"/>
  <bookViews>
    <workbookView xWindow="-120" yWindow="-120" windowWidth="29040" windowHeight="15840" activeTab="4" xr2:uid="{919D9DF9-8016-4D87-90D8-56ABCFCF83F5}"/>
  </bookViews>
  <sheets>
    <sheet name="Analysis 01" sheetId="1" r:id="rId1"/>
    <sheet name="Analysis 02" sheetId="3" r:id="rId2"/>
    <sheet name="Waffle Chart" sheetId="6" r:id="rId3"/>
    <sheet name="Store Dashboard" sheetId="2" r:id="rId4"/>
    <sheet name="TimeFrame" sheetId="5" r:id="rId5"/>
  </sheets>
  <definedNames>
    <definedName name="Slicer_Month_Name1">#N/A</definedName>
    <definedName name="Slicer_Store_Name">#N/A</definedName>
    <definedName name="Total_Revenue">'Analysis 02'!$H$7:$H$18</definedName>
  </definedNames>
  <calcPr calcId="191029"/>
  <pivotCaches>
    <pivotCache cacheId="0" r:id="rId6"/>
    <pivotCache cacheId="1" r:id="rId7"/>
    <pivotCache cacheId="2" r:id="rId8"/>
    <pivotCache cacheId="3" r:id="rId9"/>
    <pivotCache cacheId="4" r:id="rId10"/>
    <pivotCache cacheId="5" r:id="rId11"/>
    <pivotCache cacheId="6" r:id="rId12"/>
    <pivotCache cacheId="7" r:id="rId13"/>
  </pivotCaches>
  <extLst>
    <ext xmlns:x14="http://schemas.microsoft.com/office/spreadsheetml/2009/9/main" uri="{876F7934-8845-4945-9796-88D515C7AA90}">
      <x14:pivotCaches>
        <pivotCache cacheId="8" r:id="rId14"/>
        <pivotCache cacheId="9" r:id="rId15"/>
      </x14:pivotCaches>
    </ext>
    <ext xmlns:x14="http://schemas.microsoft.com/office/spreadsheetml/2009/9/main" uri="{BBE1A952-AA13-448e-AADC-164F8A28A991}">
      <x14:slicerCaches>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im_Customer_8020b936-4558-4451-b0f6-d32115fb2635" name="Dim_Customer" connection="Query - Dim_Customer"/>
          <x15:modelTable id="fact_table_a14a8cc0-4fb9-4a41-a9ec-ec9952bb4fc8" name="fact_table" connection="Query - fact_table"/>
          <x15:modelTable id="monthly_store_targets_0e458bf0-8a38-4161-9a34-f89864362864" name="monthly_store_targets" connection="Query - monthly_store_targets"/>
          <x15:modelTable id="Dim_Product_dfcd37ba-4bc2-4aff-9c30-60c7162ab26f" name="Dim_Product" connection="Query - Dim_Product"/>
          <x15:modelTable id="Dim_SalesPerson_1c589102-8c5e-48ad-9ba6-e86a5f13233e" name="Dim_SalesPerson" connection="Query - Dim_SalesPerson"/>
          <x15:modelTable id="Date_Table_ae491062-2b02-4009-9519-8cdcba38031e" name="Date_Table" connection="Query - Date_Table"/>
          <x15:modelTable id="Calculations_e5335580-616f-4ada-81c6-5f91f5c484ff" name="Calculations" connection="Query - Calculations"/>
        </x15:modelTables>
        <x15:modelRelationships>
          <x15:modelRelationship fromTable="fact_table" fromColumn="Customer ID" toTable="Dim_Customer" toColumn="Customer ID"/>
          <x15:modelRelationship fromTable="fact_table" fromColumn="Sales Person ID" toTable="Dim_SalesPerson" toColumn="Sales Person ID"/>
          <x15:modelRelationship fromTable="fact_table" fromColumn="Product ID" toTable="Dim_Product" toColumn="Product ID"/>
          <x15:modelRelationship fromTable="fact_table" fromColumn="Order Date" toTable="Date_Table" toColumn="Order Date"/>
          <x15:modelRelationship fromTable="monthly_store_targets" fromColumn="Date" toTable="Date_Table" toColumn="Order Date"/>
          <x15:modelRelationship fromTable="monthly_store_targets" fromColumn="Store ID" toTable="Dim_SalesPerson" toColumn="Sales Person 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6" i="3" l="1"/>
  <c r="AD17" i="3"/>
  <c r="AD18" i="3"/>
  <c r="AD19" i="3"/>
  <c r="AD20" i="3"/>
  <c r="AC18" i="3"/>
  <c r="AC19" i="3"/>
  <c r="AC20" i="3"/>
  <c r="AC17" i="3"/>
  <c r="G36" i="6" a="1"/>
  <c r="G36" i="6" s="1"/>
  <c r="G21" i="6" a="1"/>
  <c r="G21" i="6" s="1"/>
  <c r="D4" i="6"/>
  <c r="F4" i="6" s="1"/>
  <c r="D3" i="6"/>
  <c r="F3" i="6" s="1"/>
  <c r="T7" i="3"/>
  <c r="T10" i="3" s="1"/>
  <c r="G7" i="3"/>
  <c r="M7" i="3" s="1"/>
  <c r="H7" i="3"/>
  <c r="I7" i="3"/>
  <c r="G8" i="3"/>
  <c r="M8" i="3" s="1"/>
  <c r="H8" i="3"/>
  <c r="I8" i="3"/>
  <c r="G9" i="3"/>
  <c r="M9" i="3" s="1"/>
  <c r="H9" i="3"/>
  <c r="I9" i="3"/>
  <c r="G10" i="3"/>
  <c r="M10" i="3" s="1"/>
  <c r="H10" i="3"/>
  <c r="I10" i="3"/>
  <c r="G11" i="3"/>
  <c r="M11" i="3" s="1"/>
  <c r="H11" i="3"/>
  <c r="I11" i="3"/>
  <c r="G12" i="3"/>
  <c r="M12" i="3" s="1"/>
  <c r="H12" i="3"/>
  <c r="I12" i="3"/>
  <c r="G13" i="3"/>
  <c r="M13" i="3" s="1"/>
  <c r="H13" i="3"/>
  <c r="I13" i="3"/>
  <c r="G14" i="3"/>
  <c r="M14" i="3" s="1"/>
  <c r="H14" i="3"/>
  <c r="I14" i="3"/>
  <c r="G15" i="3"/>
  <c r="M15" i="3" s="1"/>
  <c r="H15" i="3"/>
  <c r="I15" i="3"/>
  <c r="G16" i="3"/>
  <c r="M16" i="3" s="1"/>
  <c r="H16" i="3"/>
  <c r="I16" i="3"/>
  <c r="G17" i="3"/>
  <c r="M17" i="3" s="1"/>
  <c r="H17" i="3"/>
  <c r="I17" i="3"/>
  <c r="G18" i="3"/>
  <c r="M18" i="3" s="1"/>
  <c r="H18" i="3"/>
  <c r="I18" i="3"/>
  <c r="H6" i="3"/>
  <c r="I6" i="3"/>
  <c r="M6" i="3"/>
  <c r="V8" i="1" a="1"/>
  <c r="V8" i="1"/>
  <c r="V9" i="1" a="1"/>
  <c r="V9" i="1"/>
  <c r="V10" i="1" a="1"/>
  <c r="V10" i="1"/>
  <c r="V11" i="1" a="1"/>
  <c r="V11" i="1"/>
  <c r="V12" i="1" a="1"/>
  <c r="V12" i="1"/>
  <c r="V13" i="1" a="1"/>
  <c r="V13" i="1"/>
  <c r="V14" i="1" a="1"/>
  <c r="V14" i="1"/>
  <c r="V15" i="1" a="1"/>
  <c r="V15" i="1"/>
  <c r="V16" i="1" a="1"/>
  <c r="V16" i="1"/>
  <c r="V7" i="1" a="1"/>
  <c r="V7" i="1" s="1"/>
  <c r="U7" i="1" a="1"/>
  <c r="U7" i="1" s="1"/>
  <c r="D2" i="1"/>
  <c r="W9" i="1"/>
  <c r="C2" i="1"/>
  <c r="W13" i="1"/>
  <c r="W10" i="1"/>
  <c r="W12" i="1"/>
  <c r="W15" i="1"/>
  <c r="W11" i="1"/>
  <c r="W7" i="1"/>
  <c r="W14" i="1"/>
  <c r="W16" i="1"/>
  <c r="W8" i="1"/>
  <c r="AF18" i="3" l="1"/>
  <c r="AE18" i="3" s="1"/>
  <c r="AF17" i="3"/>
  <c r="AF20" i="3"/>
  <c r="AE20" i="3" s="1"/>
  <c r="AF19" i="3"/>
  <c r="AE19" i="3" s="1"/>
  <c r="J7" i="3"/>
  <c r="N18" i="3"/>
  <c r="N14" i="3"/>
  <c r="N10" i="3"/>
  <c r="N7" i="3"/>
  <c r="J15" i="3"/>
  <c r="J11" i="3"/>
  <c r="N16" i="3"/>
  <c r="N12" i="3"/>
  <c r="N8" i="3"/>
  <c r="N17" i="3"/>
  <c r="N13" i="3"/>
  <c r="N9" i="3"/>
  <c r="H1048576" i="3"/>
  <c r="J18" i="3"/>
  <c r="J14" i="3"/>
  <c r="J10" i="3"/>
  <c r="N15" i="3"/>
  <c r="N11" i="3"/>
  <c r="J17" i="3"/>
  <c r="J13" i="3"/>
  <c r="J9" i="3"/>
  <c r="J16" i="3"/>
  <c r="J12" i="3"/>
  <c r="J8" i="3"/>
  <c r="F2" i="1"/>
  <c r="E2" i="1"/>
  <c r="AE17" i="3" l="1"/>
  <c r="AC25"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7D22811-DF25-466F-947B-17B5B42AC307}" name="Query - Calculations" description="Connection to the 'Calculations' query in the workbook." type="100" refreshedVersion="7" minRefreshableVersion="5">
    <extLst>
      <ext xmlns:x15="http://schemas.microsoft.com/office/spreadsheetml/2010/11/main" uri="{DE250136-89BD-433C-8126-D09CA5730AF9}">
        <x15:connection id="7e23d463-bb22-48fa-9a33-0549b9a6f849"/>
      </ext>
    </extLst>
  </connection>
  <connection id="2" xr16:uid="{D5422F90-9B99-46E1-B3C6-3EF7ED3B99A1}" name="Query - Date_Table" description="Connection to the 'Date_Table' query in the workbook." type="100" refreshedVersion="7" minRefreshableVersion="5">
    <extLst>
      <ext xmlns:x15="http://schemas.microsoft.com/office/spreadsheetml/2010/11/main" uri="{DE250136-89BD-433C-8126-D09CA5730AF9}">
        <x15:connection id="64eff77b-fa76-4f51-9645-09c0ca3ffa87"/>
      </ext>
    </extLst>
  </connection>
  <connection id="3" xr16:uid="{55235DBD-3623-42FC-9F10-8F70D2537E7B}" name="Query - Dim_Customer" description="Connection to the 'Dim_Customer' query in the workbook." type="100" refreshedVersion="7" minRefreshableVersion="5">
    <extLst>
      <ext xmlns:x15="http://schemas.microsoft.com/office/spreadsheetml/2010/11/main" uri="{DE250136-89BD-433C-8126-D09CA5730AF9}">
        <x15:connection id="0496d3f4-4710-4679-9b88-04af2454fd80">
          <x15:oledbPr connection="Provider=Microsoft.Mashup.OleDb.1;Data Source=$Workbook$;Location=Dim_Customer;Extended Properties=&quot;&quot;">
            <x15:dbTables>
              <x15:dbTable name="Dim_Customer"/>
            </x15:dbTables>
          </x15:oledbPr>
        </x15:connection>
      </ext>
    </extLst>
  </connection>
  <connection id="4" xr16:uid="{CA8B1373-11A6-4FD1-A290-BBA22D09C504}" name="Query - Dim_Product" description="Connection to the 'Dim_Product' query in the workbook." type="100" refreshedVersion="7" minRefreshableVersion="5">
    <extLst>
      <ext xmlns:x15="http://schemas.microsoft.com/office/spreadsheetml/2010/11/main" uri="{DE250136-89BD-433C-8126-D09CA5730AF9}">
        <x15:connection id="294c5efd-2269-4ebb-ac8f-af089e658dc2">
          <x15:oledbPr connection="Provider=Microsoft.Mashup.OleDb.1;Data Source=$Workbook$;Location=Dim_Product;Extended Properties=&quot;&quot;">
            <x15:dbTables>
              <x15:dbTable name="Dim_Product"/>
            </x15:dbTables>
          </x15:oledbPr>
        </x15:connection>
      </ext>
    </extLst>
  </connection>
  <connection id="5" xr16:uid="{7C3BCB2E-D0C2-4DFE-875F-39C060FF71B2}" name="Query - Dim_SalesPerson" description="Connection to the 'Dim_SalesPerson' query in the workbook." type="100" refreshedVersion="7" minRefreshableVersion="5">
    <extLst>
      <ext xmlns:x15="http://schemas.microsoft.com/office/spreadsheetml/2010/11/main" uri="{DE250136-89BD-433C-8126-D09CA5730AF9}">
        <x15:connection id="689f1516-5aeb-4087-8165-d8757f5d8796">
          <x15:oledbPr connection="Provider=Microsoft.Mashup.OleDb.1;Data Source=$Workbook$;Location=Dim_SalesPerson;Extended Properties=&quot;&quot;">
            <x15:dbTables>
              <x15:dbTable name="Dim_SalesPerson"/>
            </x15:dbTables>
          </x15:oledbPr>
        </x15:connection>
      </ext>
    </extLst>
  </connection>
  <connection id="6" xr16:uid="{8E9592B2-506C-4EDD-812C-99664CA49B84}" name="Query - fact_table" description="Connection to the 'fact_table' query in the workbook." type="100" refreshedVersion="7" minRefreshableVersion="5">
    <extLst>
      <ext xmlns:x15="http://schemas.microsoft.com/office/spreadsheetml/2010/11/main" uri="{DE250136-89BD-433C-8126-D09CA5730AF9}">
        <x15:connection id="5514d24f-0d53-4fc9-a66f-3d41d9efbf9f">
          <x15:oledbPr connection="Provider=Microsoft.Mashup.OleDb.1;Data Source=$Workbook$;Location=fact_table;Extended Properties=&quot;&quot;">
            <x15:dbTables>
              <x15:dbTable name="fact_table"/>
            </x15:dbTables>
          </x15:oledbPr>
        </x15:connection>
      </ext>
    </extLst>
  </connection>
  <connection id="7" xr16:uid="{3E1D69CC-64CE-4D3B-913A-7317A19AD045}" name="Query - monthly_store_targets" description="Connection to the 'monthly_store_targets' query in the workbook." type="100" refreshedVersion="7" minRefreshableVersion="5">
    <extLst>
      <ext xmlns:x15="http://schemas.microsoft.com/office/spreadsheetml/2010/11/main" uri="{DE250136-89BD-433C-8126-D09CA5730AF9}">
        <x15:connection id="1fd15490-7425-4174-90d3-82b3a67ab74c"/>
      </ext>
    </extLst>
  </connection>
  <connection id="8" xr16:uid="{35723E7B-9CDE-42C4-9766-DBBF8B9C3AF0}"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<sst xmlns="http://schemas.openxmlformats.org/spreadsheetml/2006/main" count="90" uniqueCount="61">
  <si>
    <t xml:space="preserve"> </t>
  </si>
  <si>
    <t>Total Revenue</t>
  </si>
  <si>
    <t>COGS</t>
  </si>
  <si>
    <t>Profit Margin</t>
  </si>
  <si>
    <t>Profit Margin %</t>
  </si>
  <si>
    <t># Transactions</t>
  </si>
  <si>
    <t>Total Refund</t>
  </si>
  <si>
    <t>Refund Rate</t>
  </si>
  <si>
    <t># Products</t>
  </si>
  <si>
    <t>Qty Returned</t>
  </si>
  <si>
    <t>Total Qty</t>
  </si>
  <si>
    <t>Total Target</t>
  </si>
  <si>
    <t>Row Labels</t>
  </si>
  <si>
    <t>Barron-Fleming</t>
  </si>
  <si>
    <t>Berg-Trujillo</t>
  </si>
  <si>
    <t>Lee-Myers</t>
  </si>
  <si>
    <t>Lopez</t>
  </si>
  <si>
    <t>Martinez</t>
  </si>
  <si>
    <t>Miller</t>
  </si>
  <si>
    <t>Myers-Lopez</t>
  </si>
  <si>
    <t>Novak PLC</t>
  </si>
  <si>
    <t>Thomas</t>
  </si>
  <si>
    <t>Valdez</t>
  </si>
  <si>
    <t>Grand Total</t>
  </si>
  <si>
    <t>Jan</t>
  </si>
  <si>
    <t>Feb</t>
  </si>
  <si>
    <t>Mar</t>
  </si>
  <si>
    <t>Apr</t>
  </si>
  <si>
    <t>May</t>
  </si>
  <si>
    <t>Jun</t>
  </si>
  <si>
    <t>Jul</t>
  </si>
  <si>
    <t>Aug</t>
  </si>
  <si>
    <t>Sep</t>
  </si>
  <si>
    <t>Oct</t>
  </si>
  <si>
    <t>Nov</t>
  </si>
  <si>
    <t>Dec</t>
  </si>
  <si>
    <t>Variance %</t>
  </si>
  <si>
    <t>Month Name</t>
  </si>
  <si>
    <t>Highlights</t>
  </si>
  <si>
    <t>Variance</t>
  </si>
  <si>
    <t>WeekType</t>
  </si>
  <si>
    <t>Weekday</t>
  </si>
  <si>
    <t>Weekend</t>
  </si>
  <si>
    <t>Total Revenue2</t>
  </si>
  <si>
    <t>Quarter</t>
  </si>
  <si>
    <t>Q1</t>
  </si>
  <si>
    <t>Q2</t>
  </si>
  <si>
    <t>Q3</t>
  </si>
  <si>
    <t>Q4</t>
  </si>
  <si>
    <t>Highlight</t>
  </si>
  <si>
    <t>Avg</t>
  </si>
  <si>
    <t>Caption:</t>
  </si>
  <si>
    <t>Week Day Name</t>
  </si>
  <si>
    <t>Sun</t>
  </si>
  <si>
    <t>Mon</t>
  </si>
  <si>
    <t>Tue</t>
  </si>
  <si>
    <t>Wed</t>
  </si>
  <si>
    <t>Thu</t>
  </si>
  <si>
    <t>Fri</t>
  </si>
  <si>
    <t>Sat</t>
  </si>
  <si>
    <t>Avg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</si>
</sst>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164" formatCode="\$#,##0;\(\$#,##0\);\$#,##0"/>
    <numFmt numFmtId="165" formatCode="0.00%;\-0.00%;0.00%"/>
    <numFmt numFmtId="166" formatCode="\$#,##0.00;\(\$#,##0.00\);\$#,##0.00"/>
    <numFmt numFmtId="167" formatCode="&quot;$&quot;#,##0"/>
    <numFmt numFmtId="168" formatCode="[&gt;=1000000]0,,&quot;M&quot;;[&gt;=1000]0.0,&quot;K&quot;"/>
    <numFmt numFmtId="169" formatCode="[&gt;=1000]0.0,,&quot;K&quot;;General"/>
    <numFmt numFmtId="170" formatCode="[Color50]\+#,##0,&quot;K&quot;;[Red]\-#,##0,\ &quot;K&quot;"/>
    <numFmt numFmtId="171" formatCode="[&gt;=1000000]&quot;$&quot;0.0,,&quot;M&quot;;[&gt;=1000]&quot;$&quot;0.0,&quot;K&quot;;0.0"/>
    <numFmt numFmtId="172" formatCode="[&gt;=1000000]0.0,,&quot;M&quot;;[&gt;=1000]0.0,&quot;K&quot;;0.0"/>
    <numFmt numFmtId="173" formatCode="[Color50]\+#,##0.0%;[Red]\-#,##0.0%"/>
    <numFmt numFmtId="174" formatCode=";;"/>
    <numFmt numFmtId="175" formatCode="&quot;$&quot;#,##0.00"/>
  </numFmts>
  <fonts count="4" x14ac:knownFonts="1">
    <font>
      <sz val="11"/>
      <color theme="1"/>
      <name val="Calibri"/>
      <family val="2"/>
      <scheme val="minor"/>
    </font>
    <font>
      <sz val="18"/>
      <color theme="1"/>
      <name val="Calibri"/>
      <family val="2"/>
      <scheme val="minor"/>
    </font>
    <font>
      <sz val="12"/>
      <color theme="2" tint="-0.749992370372631"/>
      <name val="Calibri"/>
      <family val="2"/>
      <scheme val="minor"/>
    </font>
    <font>
      <sz val="11"/>
      <color theme="1"/>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8" tint="-0.49998474074526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medium">
        <color theme="0" tint="-4.9989318521683403E-2"/>
      </right>
      <top/>
      <bottom style="medium">
        <color theme="0" tint="-4.9989318521683403E-2"/>
      </bottom>
      <diagonal/>
    </border>
    <border>
      <left style="medium">
        <color theme="0" tint="-4.9989318521683403E-2"/>
      </left>
      <right style="medium">
        <color theme="0" tint="-4.9989318521683403E-2"/>
      </right>
      <top/>
      <bottom style="medium">
        <color theme="0" tint="-4.9989318521683403E-2"/>
      </bottom>
      <diagonal/>
    </border>
    <border>
      <left style="medium">
        <color theme="0" tint="-4.9989318521683403E-2"/>
      </left>
      <right/>
      <top/>
      <bottom style="medium">
        <color theme="0" tint="-4.9989318521683403E-2"/>
      </bottom>
      <diagonal/>
    </border>
    <border>
      <left/>
      <right style="medium">
        <color theme="0" tint="-4.9989318521683403E-2"/>
      </right>
      <top style="medium">
        <color theme="0" tint="-4.9989318521683403E-2"/>
      </top>
      <bottom style="medium">
        <color theme="0" tint="-4.9989318521683403E-2"/>
      </bottom>
      <diagonal/>
    </border>
    <border>
      <left style="medium">
        <color theme="0" tint="-4.9989318521683403E-2"/>
      </left>
      <right style="medium">
        <color theme="0" tint="-4.9989318521683403E-2"/>
      </right>
      <top style="medium">
        <color theme="0" tint="-4.9989318521683403E-2"/>
      </top>
      <bottom style="medium">
        <color theme="0" tint="-4.9989318521683403E-2"/>
      </bottom>
      <diagonal/>
    </border>
    <border>
      <left style="medium">
        <color theme="0" tint="-4.9989318521683403E-2"/>
      </left>
      <right/>
      <top style="medium">
        <color theme="0" tint="-4.9989318521683403E-2"/>
      </top>
      <bottom style="medium">
        <color theme="0" tint="-4.9989318521683403E-2"/>
      </bottom>
      <diagonal/>
    </border>
    <border>
      <left/>
      <right style="medium">
        <color theme="0" tint="-4.9989318521683403E-2"/>
      </right>
      <top style="medium">
        <color theme="0" tint="-4.9989318521683403E-2"/>
      </top>
      <bottom/>
      <diagonal/>
    </border>
    <border>
      <left style="medium">
        <color theme="0" tint="-4.9989318521683403E-2"/>
      </left>
      <right style="medium">
        <color theme="0" tint="-4.9989318521683403E-2"/>
      </right>
      <top style="medium">
        <color theme="0" tint="-4.9989318521683403E-2"/>
      </top>
      <bottom/>
      <diagonal/>
    </border>
    <border>
      <left style="medium">
        <color theme="0" tint="-4.9989318521683403E-2"/>
      </left>
      <right/>
      <top style="medium">
        <color theme="0" tint="-4.9989318521683403E-2"/>
      </top>
      <bottom/>
      <diagonal/>
    </border>
  </borders>
  <cellStyleXfs count="2">
    <xf numFmtId="0" fontId="0" fillId="0" borderId="0"/>
    <xf numFmtId="9" fontId="3" fillId="0" borderId="0" applyFont="0" applyFill="0" applyBorder="0" applyAlignment="0" applyProtection="0"/>
  </cellStyleXfs>
  <cellXfs count="36">
    <xf numFmtId="0" fontId="0" fillId="0" borderId="0" xfId="0"/>
    <xf numFmtId="164" fontId="0" fillId="0" borderId="0" xfId="0" applyNumberFormat="1"/>
    <xf numFmtId="165" fontId="0" fillId="0" borderId="0" xfId="0" applyNumberFormat="1"/>
    <xf numFmtId="0" fontId="0" fillId="0" borderId="0" xfId="0" applyNumberFormat="1"/>
    <xf numFmtId="166" fontId="0" fillId="0" borderId="0" xfId="0" applyNumberFormat="1"/>
    <xf numFmtId="3" fontId="0" fillId="0" borderId="0" xfId="0" applyNumberFormat="1"/>
    <xf numFmtId="0" fontId="0" fillId="2" borderId="0" xfId="0" applyFill="1"/>
    <xf numFmtId="0" fontId="0" fillId="0" borderId="0" xfId="0" pivotButton="1"/>
    <xf numFmtId="0" fontId="0" fillId="0" borderId="0" xfId="0" applyAlignment="1">
      <alignment horizontal="left"/>
    </xf>
    <xf numFmtId="167" fontId="0" fillId="0" borderId="0" xfId="0" applyNumberFormat="1"/>
    <xf numFmtId="168" fontId="0" fillId="0" borderId="0" xfId="0" applyNumberFormat="1"/>
    <xf numFmtId="169" fontId="0" fillId="0" borderId="0" xfId="0" applyNumberFormat="1"/>
    <xf numFmtId="170" fontId="0" fillId="0" borderId="0" xfId="0" applyNumberFormat="1"/>
    <xf numFmtId="10" fontId="0" fillId="0" borderId="0" xfId="0" applyNumberFormat="1"/>
    <xf numFmtId="171" fontId="2" fillId="0" borderId="0" xfId="0" applyNumberFormat="1" applyFont="1"/>
    <xf numFmtId="0" fontId="1" fillId="0" borderId="0" xfId="0" applyFont="1"/>
    <xf numFmtId="0" fontId="0" fillId="0" borderId="1" xfId="0" applyBorder="1"/>
    <xf numFmtId="172" fontId="0" fillId="0" borderId="1" xfId="0" applyNumberFormat="1" applyBorder="1"/>
    <xf numFmtId="173" fontId="0" fillId="0" borderId="0" xfId="0" applyNumberFormat="1"/>
    <xf numFmtId="10" fontId="0" fillId="0" borderId="0" xfId="1" applyNumberFormat="1" applyFont="1"/>
    <xf numFmtId="0" fontId="0" fillId="3" borderId="0" xfId="0" applyFill="1"/>
    <xf numFmtId="171" fontId="0" fillId="0" borderId="0" xfId="0" applyNumberFormat="1"/>
    <xf numFmtId="0" fontId="1" fillId="0" borderId="0" xfId="0" applyFont="1" applyBorder="1"/>
    <xf numFmtId="9" fontId="0" fillId="0" borderId="0" xfId="0" applyNumberFormat="1"/>
    <xf numFmtId="174" fontId="0" fillId="4" borderId="2" xfId="0" applyNumberFormat="1" applyFill="1" applyBorder="1"/>
    <xf numFmtId="174" fontId="0" fillId="4" borderId="3" xfId="0" applyNumberFormat="1" applyFill="1" applyBorder="1"/>
    <xf numFmtId="174" fontId="0" fillId="4" borderId="4" xfId="0" applyNumberFormat="1" applyFill="1" applyBorder="1"/>
    <xf numFmtId="174" fontId="0" fillId="4" borderId="5" xfId="0" applyNumberFormat="1" applyFill="1" applyBorder="1"/>
    <xf numFmtId="174" fontId="0" fillId="4" borderId="6" xfId="0" applyNumberFormat="1" applyFill="1" applyBorder="1"/>
    <xf numFmtId="174" fontId="0" fillId="4" borderId="7" xfId="0" applyNumberFormat="1" applyFill="1" applyBorder="1"/>
    <xf numFmtId="174" fontId="0" fillId="4" borderId="8" xfId="0" applyNumberFormat="1" applyFill="1" applyBorder="1"/>
    <xf numFmtId="174" fontId="0" fillId="4" borderId="9" xfId="0" applyNumberFormat="1" applyFill="1" applyBorder="1"/>
    <xf numFmtId="174" fontId="0" fillId="4" borderId="10" xfId="0" applyNumberFormat="1" applyFill="1" applyBorder="1"/>
    <xf numFmtId="0" fontId="0" fillId="5" borderId="0" xfId="0" applyFill="1"/>
    <xf numFmtId="164" fontId="0" fillId="0" borderId="1" xfId="0" applyNumberFormat="1" applyBorder="1"/>
    <xf numFmtId="175" fontId="0" fillId="0" borderId="0" xfId="0" applyNumberFormat="1"/>
  </cellXfs>
  <cellStyles count="2">
    <cellStyle name="Normal" xfId="0" builtinId="0"/>
    <cellStyle name="Percent" xfId="1" builtinId="5"/>
  </cellStyles>
  <dxfs count="10">
    <dxf>
      <font>
        <color theme="8" tint="-0.24994659260841701"/>
      </font>
      <fill>
        <patternFill>
          <bgColor theme="6" tint="-0.24994659260841701"/>
        </patternFill>
      </fill>
    </dxf>
    <dxf>
      <font>
        <color theme="8" tint="-0.24994659260841701"/>
      </font>
      <fill>
        <patternFill>
          <bgColor theme="8"/>
        </patternFill>
      </fill>
    </dxf>
    <dxf>
      <font>
        <color rgb="FFC00000"/>
      </font>
    </dxf>
    <dxf>
      <font>
        <color theme="9" tint="-0.24994659260841701"/>
      </font>
    </dxf>
    <dxf>
      <font>
        <color rgb="FFC00000"/>
      </font>
    </dxf>
    <dxf>
      <font>
        <color theme="9" tint="-0.24994659260841701"/>
      </font>
    </dxf>
    <dxf>
      <font>
        <color theme="9" tint="-0.24994659260841701"/>
      </font>
    </dxf>
    <dxf>
      <font>
        <color rgb="FFC00000"/>
      </font>
    </dxf>
    <dxf>
      <font>
        <b val="0"/>
        <i/>
        <color theme="1"/>
      </font>
      <border diagonalUp="0" diagonalDown="0">
        <left/>
        <right/>
        <top/>
        <bottom/>
        <vertical/>
        <horizontal/>
      </border>
    </dxf>
    <dxf>
      <font>
        <color theme="1"/>
      </font>
      <fill>
        <patternFill>
          <bgColor theme="0"/>
        </patternFill>
      </fill>
      <border diagonalUp="0" diagonalDown="0">
        <left/>
        <right/>
        <top/>
        <bottom/>
        <vertical/>
        <horizontal/>
      </border>
    </dxf>
  </dxfs>
  <tableStyles count="1" defaultTableStyle="TableStyleMedium2" defaultPivotStyle="PivotStyleLight16">
    <tableStyle name="SlicerStyleLight1 2" pivot="0" table="0" count="10" xr9:uid="{3F1DB37B-85E5-41F0-A192-195B3B7B0BCB}">
      <tableStyleElement type="wholeTable" dxfId="9"/>
      <tableStyleElement type="headerRow" dxfId="8"/>
    </tableStyle>
  </tableStyles>
  <colors>
    <mruColors>
      <color rgb="FF2CBBD4"/>
      <color rgb="FFE8544F"/>
      <color rgb="FF3BE341"/>
      <color rgb="FF7BE87F"/>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sz val="14"/>
            <color rgb="FF000000"/>
          </font>
          <fill>
            <patternFill patternType="solid">
              <fgColor theme="4" tint="0.59999389629810485"/>
              <bgColor theme="0" tint="-0.14996795556505021"/>
            </patternFill>
          </fill>
          <border diagonalUp="0" diagonalDown="0">
            <left/>
            <right/>
            <top/>
            <bottom style="thick">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b val="0"/>
            <i/>
            <sz val="12"/>
            <color rgb="FF000000"/>
          </font>
          <fill>
            <patternFill patternType="solid">
              <fgColor rgb="FFFFFFFF"/>
              <bgColor theme="0"/>
            </patternFill>
          </fill>
          <border>
            <left style="thin">
              <color rgb="FFCCCCCC"/>
            </left>
            <right style="thin">
              <color rgb="FFCCCCCC"/>
            </right>
            <top style="thin">
              <color rgb="FFCCCCCC"/>
            </top>
            <bottom style="thick">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8.xml"/><Relationship Id="rId18" Type="http://schemas.openxmlformats.org/officeDocument/2006/relationships/theme" Target="theme/theme1.xml"/><Relationship Id="rId26" Type="http://schemas.openxmlformats.org/officeDocument/2006/relationships/customXml" Target="../customXml/item2.xml"/><Relationship Id="rId39" Type="http://schemas.openxmlformats.org/officeDocument/2006/relationships/customXml" Target="../customXml/item15.xml"/><Relationship Id="rId21" Type="http://schemas.openxmlformats.org/officeDocument/2006/relationships/sharedStrings" Target="sharedStrings.xml"/><Relationship Id="rId34" Type="http://schemas.openxmlformats.org/officeDocument/2006/relationships/customXml" Target="../customXml/item10.xml"/><Relationship Id="rId42" Type="http://schemas.openxmlformats.org/officeDocument/2006/relationships/customXml" Target="../customXml/item18.xml"/><Relationship Id="rId47" Type="http://schemas.openxmlformats.org/officeDocument/2006/relationships/customXml" Target="../customXml/item23.xml"/><Relationship Id="rId50" Type="http://schemas.openxmlformats.org/officeDocument/2006/relationships/customXml" Target="../customXml/item26.xml"/><Relationship Id="rId55" Type="http://schemas.openxmlformats.org/officeDocument/2006/relationships/customXml" Target="../customXml/item31.xml"/><Relationship Id="rId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microsoft.com/office/2007/relationships/slicerCache" Target="slicerCaches/slicerCache1.xml"/><Relationship Id="rId29" Type="http://schemas.openxmlformats.org/officeDocument/2006/relationships/customXml" Target="../customXml/item5.xml"/><Relationship Id="rId11" Type="http://schemas.openxmlformats.org/officeDocument/2006/relationships/pivotCacheDefinition" Target="pivotCache/pivotCacheDefinition6.xml"/><Relationship Id="rId24" Type="http://schemas.openxmlformats.org/officeDocument/2006/relationships/calcChain" Target="calcChain.xml"/><Relationship Id="rId32" Type="http://schemas.openxmlformats.org/officeDocument/2006/relationships/customXml" Target="../customXml/item8.xml"/><Relationship Id="rId37" Type="http://schemas.openxmlformats.org/officeDocument/2006/relationships/customXml" Target="../customXml/item13.xml"/><Relationship Id="rId40" Type="http://schemas.openxmlformats.org/officeDocument/2006/relationships/customXml" Target="../customXml/item16.xml"/><Relationship Id="rId45" Type="http://schemas.openxmlformats.org/officeDocument/2006/relationships/customXml" Target="../customXml/item21.xml"/><Relationship Id="rId53" Type="http://schemas.openxmlformats.org/officeDocument/2006/relationships/customXml" Target="../customXml/item29.xml"/><Relationship Id="rId5" Type="http://schemas.openxmlformats.org/officeDocument/2006/relationships/worksheet" Target="worksheets/sheet5.xml"/><Relationship Id="rId10" Type="http://schemas.openxmlformats.org/officeDocument/2006/relationships/pivotCacheDefinition" Target="pivotCache/pivotCacheDefinition5.xml"/><Relationship Id="rId19" Type="http://schemas.openxmlformats.org/officeDocument/2006/relationships/connections" Target="connections.xml"/><Relationship Id="rId31" Type="http://schemas.openxmlformats.org/officeDocument/2006/relationships/customXml" Target="../customXml/item7.xml"/><Relationship Id="rId44" Type="http://schemas.openxmlformats.org/officeDocument/2006/relationships/customXml" Target="../customXml/item20.xml"/><Relationship Id="rId52" Type="http://schemas.openxmlformats.org/officeDocument/2006/relationships/customXml" Target="../customXml/item28.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openxmlformats.org/officeDocument/2006/relationships/sheetMetadata" Target="metadata.xml"/><Relationship Id="rId27" Type="http://schemas.openxmlformats.org/officeDocument/2006/relationships/customXml" Target="../customXml/item3.xml"/><Relationship Id="rId30" Type="http://schemas.openxmlformats.org/officeDocument/2006/relationships/customXml" Target="../customXml/item6.xml"/><Relationship Id="rId35" Type="http://schemas.openxmlformats.org/officeDocument/2006/relationships/customXml" Target="../customXml/item11.xml"/><Relationship Id="rId43" Type="http://schemas.openxmlformats.org/officeDocument/2006/relationships/customXml" Target="../customXml/item19.xml"/><Relationship Id="rId48" Type="http://schemas.openxmlformats.org/officeDocument/2006/relationships/customXml" Target="../customXml/item24.xml"/><Relationship Id="rId56" Type="http://schemas.openxmlformats.org/officeDocument/2006/relationships/customXml" Target="../customXml/item32.xml"/><Relationship Id="rId8" Type="http://schemas.openxmlformats.org/officeDocument/2006/relationships/pivotCacheDefinition" Target="pivotCache/pivotCacheDefinition3.xml"/><Relationship Id="rId51" Type="http://schemas.openxmlformats.org/officeDocument/2006/relationships/customXml" Target="../customXml/item27.xml"/><Relationship Id="rId3" Type="http://schemas.openxmlformats.org/officeDocument/2006/relationships/worksheet" Target="worksheets/sheet3.xml"/><Relationship Id="rId12" Type="http://schemas.openxmlformats.org/officeDocument/2006/relationships/pivotCacheDefinition" Target="pivotCache/pivotCacheDefinition7.xml"/><Relationship Id="rId17" Type="http://schemas.microsoft.com/office/2007/relationships/slicerCache" Target="slicerCaches/slicerCache2.xml"/><Relationship Id="rId25" Type="http://schemas.openxmlformats.org/officeDocument/2006/relationships/customXml" Target="../customXml/item1.xml"/><Relationship Id="rId33" Type="http://schemas.openxmlformats.org/officeDocument/2006/relationships/customXml" Target="../customXml/item9.xml"/><Relationship Id="rId38" Type="http://schemas.openxmlformats.org/officeDocument/2006/relationships/customXml" Target="../customXml/item14.xml"/><Relationship Id="rId46" Type="http://schemas.openxmlformats.org/officeDocument/2006/relationships/customXml" Target="../customXml/item22.xml"/><Relationship Id="rId20" Type="http://schemas.openxmlformats.org/officeDocument/2006/relationships/styles" Target="styles.xml"/><Relationship Id="rId41" Type="http://schemas.openxmlformats.org/officeDocument/2006/relationships/customXml" Target="../customXml/item17.xml"/><Relationship Id="rId54" Type="http://schemas.openxmlformats.org/officeDocument/2006/relationships/customXml" Target="../customXml/item30.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5" Type="http://schemas.openxmlformats.org/officeDocument/2006/relationships/pivotCacheDefinition" Target="pivotCache/pivotCacheDefinition10.xml"/><Relationship Id="rId23" Type="http://schemas.openxmlformats.org/officeDocument/2006/relationships/powerPivotData" Target="model/item.data"/><Relationship Id="rId28" Type="http://schemas.openxmlformats.org/officeDocument/2006/relationships/customXml" Target="../customXml/item4.xml"/><Relationship Id="rId36" Type="http://schemas.openxmlformats.org/officeDocument/2006/relationships/customXml" Target="../customXml/item12.xml"/><Relationship Id="rId49" Type="http://schemas.openxmlformats.org/officeDocument/2006/relationships/customXml" Target="../customXml/item25.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[Sales_DashBoard.xlsx]Analysis 01!StorePerformance</c:name>
    <c:fmtId val="3"/>
  </c:pivotSource>
  <c:chart>
    <c:autoTitleDeleted val="0"/>
    <c:pivotFmts>
      <c:pivotFmt>
        <c:idx val="0"/>
        <c:spPr>
          <a:solidFill>
            <a:schemeClr val="bg2">
              <a:lumMod val="75000"/>
            </a:schemeClr>
          </a:solidFill>
          <a:ln w="635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2">
              <a:lumMod val="25000"/>
            </a:schemeClr>
          </a:solidFill>
          <a:ln w="635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2">
              <a:lumMod val="75000"/>
            </a:schemeClr>
          </a:solidFill>
          <a:ln w="635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2">
              <a:lumMod val="25000"/>
            </a:schemeClr>
          </a:solidFill>
          <a:ln w="635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bg2">
              <a:lumMod val="75000"/>
            </a:schemeClr>
          </a:solidFill>
          <a:ln w="635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bg2">
              <a:lumMod val="25000"/>
            </a:schemeClr>
          </a:solidFill>
          <a:ln w="635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 01'!$R$6</c:f>
              <c:strCache>
                <c:ptCount val="1"/>
                <c:pt idx="0">
                  <c:v>Total Revenue</c:v>
                </c:pt>
              </c:strCache>
            </c:strRef>
          </c:tx>
          <c:spPr>
            <a:solidFill>
              <a:schemeClr val="bg2">
                <a:lumMod val="75000"/>
              </a:schemeClr>
            </a:solidFill>
            <a:ln w="63500">
              <a:noFill/>
            </a:ln>
            <a:effectLst/>
          </c:spPr>
          <c:invertIfNegative val="0"/>
          <c:cat>
            <c:strRef>
              <c:f>'Analysis 01'!$Q$7:$Q$17</c:f>
              <c:strCache>
                <c:ptCount val="10"/>
                <c:pt idx="0">
                  <c:v>Barron-Fleming</c:v>
                </c:pt>
                <c:pt idx="1">
                  <c:v>Berg-Trujillo</c:v>
                </c:pt>
                <c:pt idx="2">
                  <c:v>Lee-Myers</c:v>
                </c:pt>
                <c:pt idx="3">
                  <c:v>Lopez</c:v>
                </c:pt>
                <c:pt idx="4">
                  <c:v>Martinez</c:v>
                </c:pt>
                <c:pt idx="5">
                  <c:v>Miller</c:v>
                </c:pt>
                <c:pt idx="6">
                  <c:v>Myers-Lopez</c:v>
                </c:pt>
                <c:pt idx="7">
                  <c:v>Novak PLC</c:v>
                </c:pt>
                <c:pt idx="8">
                  <c:v>Thomas</c:v>
                </c:pt>
                <c:pt idx="9">
                  <c:v>Valdez</c:v>
                </c:pt>
              </c:strCache>
            </c:strRef>
          </c:cat>
          <c:val>
            <c:numRef>
              <c:f>'Analysis 01'!$R$7:$R$17</c:f>
              <c:numCache>
                <c:formatCode>\$#,##0;\(\$#,##0\);\$#,##0</c:formatCode>
                <c:ptCount val="10"/>
                <c:pt idx="0">
                  <c:v>546574.63</c:v>
                </c:pt>
                <c:pt idx="1">
                  <c:v>526187</c:v>
                </c:pt>
                <c:pt idx="2">
                  <c:v>548423.81999999995</c:v>
                </c:pt>
                <c:pt idx="3">
                  <c:v>545095.25999999989</c:v>
                </c:pt>
                <c:pt idx="4">
                  <c:v>536475.9</c:v>
                </c:pt>
                <c:pt idx="5">
                  <c:v>547475.30000000005</c:v>
                </c:pt>
                <c:pt idx="6">
                  <c:v>565168.15000000014</c:v>
                </c:pt>
                <c:pt idx="7">
                  <c:v>536180.92999999993</c:v>
                </c:pt>
                <c:pt idx="8">
                  <c:v>537047.05999999982</c:v>
                </c:pt>
                <c:pt idx="9">
                  <c:v>558181.42000000004</c:v>
                </c:pt>
              </c:numCache>
            </c:numRef>
          </c:val>
          <c:extLst>
            <c:ext xmlns:c16="http://schemas.microsoft.com/office/drawing/2014/chart" uri="{C3380CC4-5D6E-409C-BE32-E72D297353CC}">
              <c16:uniqueId val="{00000000-0B48-4E4F-88ED-4EA79FB5DBB0}"/>
            </c:ext>
          </c:extLst>
        </c:ser>
        <c:ser>
          <c:idx val="1"/>
          <c:order val="1"/>
          <c:tx>
            <c:strRef>
              <c:f>'Analysis 01'!$S$6</c:f>
              <c:strCache>
                <c:ptCount val="1"/>
                <c:pt idx="0">
                  <c:v>Total Target</c:v>
                </c:pt>
              </c:strCache>
            </c:strRef>
          </c:tx>
          <c:spPr>
            <a:solidFill>
              <a:schemeClr val="bg2">
                <a:lumMod val="25000"/>
              </a:schemeClr>
            </a:solidFill>
            <a:ln w="63500">
              <a:noFill/>
            </a:ln>
            <a:effectLst/>
          </c:spPr>
          <c:invertIfNegative val="0"/>
          <c:cat>
            <c:strRef>
              <c:f>'Analysis 01'!$Q$7:$Q$17</c:f>
              <c:strCache>
                <c:ptCount val="10"/>
                <c:pt idx="0">
                  <c:v>Barron-Fleming</c:v>
                </c:pt>
                <c:pt idx="1">
                  <c:v>Berg-Trujillo</c:v>
                </c:pt>
                <c:pt idx="2">
                  <c:v>Lee-Myers</c:v>
                </c:pt>
                <c:pt idx="3">
                  <c:v>Lopez</c:v>
                </c:pt>
                <c:pt idx="4">
                  <c:v>Martinez</c:v>
                </c:pt>
                <c:pt idx="5">
                  <c:v>Miller</c:v>
                </c:pt>
                <c:pt idx="6">
                  <c:v>Myers-Lopez</c:v>
                </c:pt>
                <c:pt idx="7">
                  <c:v>Novak PLC</c:v>
                </c:pt>
                <c:pt idx="8">
                  <c:v>Thomas</c:v>
                </c:pt>
                <c:pt idx="9">
                  <c:v>Valdez</c:v>
                </c:pt>
              </c:strCache>
            </c:strRef>
          </c:cat>
          <c:val>
            <c:numRef>
              <c:f>'Analysis 01'!$S$7:$S$17</c:f>
              <c:numCache>
                <c:formatCode>\$#,##0;\(\$#,##0\);\$#,##0</c:formatCode>
                <c:ptCount val="10"/>
                <c:pt idx="0">
                  <c:v>422011</c:v>
                </c:pt>
                <c:pt idx="1">
                  <c:v>600510</c:v>
                </c:pt>
                <c:pt idx="2">
                  <c:v>418186</c:v>
                </c:pt>
                <c:pt idx="3">
                  <c:v>419431</c:v>
                </c:pt>
                <c:pt idx="4">
                  <c:v>601307</c:v>
                </c:pt>
                <c:pt idx="5">
                  <c:v>646080</c:v>
                </c:pt>
                <c:pt idx="6">
                  <c:v>445958</c:v>
                </c:pt>
                <c:pt idx="7">
                  <c:v>711271</c:v>
                </c:pt>
                <c:pt idx="8">
                  <c:v>485684</c:v>
                </c:pt>
                <c:pt idx="9">
                  <c:v>504552</c:v>
                </c:pt>
              </c:numCache>
            </c:numRef>
          </c:val>
          <c:extLst>
            <c:ext xmlns:c16="http://schemas.microsoft.com/office/drawing/2014/chart" uri="{C3380CC4-5D6E-409C-BE32-E72D297353CC}">
              <c16:uniqueId val="{00000001-0B48-4E4F-88ED-4EA79FB5DBB0}"/>
            </c:ext>
          </c:extLst>
        </c:ser>
        <c:dLbls>
          <c:showLegendKey val="0"/>
          <c:showVal val="0"/>
          <c:showCatName val="0"/>
          <c:showSerName val="0"/>
          <c:showPercent val="0"/>
          <c:showBubbleSize val="0"/>
        </c:dLbls>
        <c:gapWidth val="30"/>
        <c:overlap val="70"/>
        <c:axId val="2007059087"/>
        <c:axId val="2007059503"/>
      </c:barChart>
      <c:catAx>
        <c:axId val="2007059087"/>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007059503"/>
        <c:crosses val="autoZero"/>
        <c:auto val="1"/>
        <c:lblAlgn val="ctr"/>
        <c:lblOffset val="50"/>
        <c:tickLblSkip val="1"/>
        <c:noMultiLvlLbl val="0"/>
      </c:catAx>
      <c:valAx>
        <c:axId val="2007059503"/>
        <c:scaling>
          <c:orientation val="minMax"/>
        </c:scaling>
        <c:delete val="0"/>
        <c:axPos val="b"/>
        <c:majorGridlines>
          <c:spPr>
            <a:ln w="9525" cap="flat" cmpd="sng" algn="ctr">
              <a:solidFill>
                <a:schemeClr val="tx1">
                  <a:lumMod val="15000"/>
                  <a:lumOff val="85000"/>
                </a:schemeClr>
              </a:solidFill>
              <a:round/>
            </a:ln>
            <a:effectLst/>
          </c:spPr>
        </c:majorGridlines>
        <c:numFmt formatCode="[&gt;=1000000]0.0,,&quot;M&quot;;[&gt;=1000]0.0,&quot;K&quot;;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7059087"/>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38100"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1"/>
          <c:order val="0"/>
          <c:spPr>
            <a:solidFill>
              <a:srgbClr val="A9D18E"/>
            </a:solidFill>
          </c:spPr>
          <c:invertIfNegative val="0"/>
          <c:dLbls>
            <c:delete val="1"/>
          </c:dLbls>
          <c:cat>
            <c:strRef>
              <c:f>'Analysis 01'!$U$7:$U$16</c:f>
              <c:strCache>
                <c:ptCount val="10"/>
                <c:pt idx="0">
                  <c:v>Barron-Fleming</c:v>
                </c:pt>
                <c:pt idx="1">
                  <c:v>Berg-Trujillo</c:v>
                </c:pt>
                <c:pt idx="2">
                  <c:v>Lee-Myers</c:v>
                </c:pt>
                <c:pt idx="3">
                  <c:v>Lopez</c:v>
                </c:pt>
                <c:pt idx="4">
                  <c:v>Martinez</c:v>
                </c:pt>
                <c:pt idx="5">
                  <c:v>Miller</c:v>
                </c:pt>
                <c:pt idx="6">
                  <c:v>Myers-Lopez</c:v>
                </c:pt>
                <c:pt idx="7">
                  <c:v>Novak PLC</c:v>
                </c:pt>
                <c:pt idx="8">
                  <c:v>Thomas</c:v>
                </c:pt>
                <c:pt idx="9">
                  <c:v>Valdez</c:v>
                </c:pt>
              </c:strCache>
            </c:strRef>
          </c:cat>
          <c:val>
            <c:numRef>
              <c:f>'Analysis 01'!$V$7:$V$16</c:f>
              <c:numCache>
                <c:formatCode>"$"#,##0</c:formatCode>
                <c:ptCount val="10"/>
                <c:pt idx="0">
                  <c:v>124563.63</c:v>
                </c:pt>
                <c:pt idx="1">
                  <c:v>-74323</c:v>
                </c:pt>
                <c:pt idx="2">
                  <c:v>130237.81999999995</c:v>
                </c:pt>
                <c:pt idx="3">
                  <c:v>125664.25999999989</c:v>
                </c:pt>
                <c:pt idx="4">
                  <c:v>-64831.099999999977</c:v>
                </c:pt>
                <c:pt idx="5">
                  <c:v>-98604.699999999953</c:v>
                </c:pt>
                <c:pt idx="6">
                  <c:v>119210.15000000014</c:v>
                </c:pt>
                <c:pt idx="7">
                  <c:v>-175090.07000000007</c:v>
                </c:pt>
                <c:pt idx="8">
                  <c:v>51363.059999999823</c:v>
                </c:pt>
                <c:pt idx="9">
                  <c:v>53629.420000000042</c:v>
                </c:pt>
              </c:numCache>
            </c:numRef>
          </c:val>
          <c:extLst>
            <c:ext xmlns:c16="http://schemas.microsoft.com/office/drawing/2014/chart" uri="{C3380CC4-5D6E-409C-BE32-E72D297353CC}">
              <c16:uniqueId val="{00000003-C587-49FA-8EEE-482A04580A50}"/>
            </c:ext>
          </c:extLst>
        </c:ser>
        <c:ser>
          <c:idx val="0"/>
          <c:order val="1"/>
          <c:spPr>
            <a:solidFill>
              <a:srgbClr val="A9D18E"/>
            </a:solidFill>
            <a:ln>
              <a:noFill/>
            </a:ln>
            <a:effectLst/>
          </c:spPr>
          <c:invertIfNegative val="1"/>
          <c:dLbls>
            <c:numFmt formatCode="[Color50]\+#,##0,&quot;K&quot;;[Red]\-#,##0,\ &quot;K&quot;"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01'!$U$7:$U$16</c:f>
              <c:strCache>
                <c:ptCount val="10"/>
                <c:pt idx="0">
                  <c:v>Barron-Fleming</c:v>
                </c:pt>
                <c:pt idx="1">
                  <c:v>Berg-Trujillo</c:v>
                </c:pt>
                <c:pt idx="2">
                  <c:v>Lee-Myers</c:v>
                </c:pt>
                <c:pt idx="3">
                  <c:v>Lopez</c:v>
                </c:pt>
                <c:pt idx="4">
                  <c:v>Martinez</c:v>
                </c:pt>
                <c:pt idx="5">
                  <c:v>Miller</c:v>
                </c:pt>
                <c:pt idx="6">
                  <c:v>Myers-Lopez</c:v>
                </c:pt>
                <c:pt idx="7">
                  <c:v>Novak PLC</c:v>
                </c:pt>
                <c:pt idx="8">
                  <c:v>Thomas</c:v>
                </c:pt>
                <c:pt idx="9">
                  <c:v>Valdez</c:v>
                </c:pt>
              </c:strCache>
            </c:strRef>
          </c:cat>
          <c:val>
            <c:numRef>
              <c:f>'Analysis 01'!$V$7:$V$16</c:f>
              <c:numCache>
                <c:formatCode>"$"#,##0</c:formatCode>
                <c:ptCount val="10"/>
                <c:pt idx="0">
                  <c:v>124563.63</c:v>
                </c:pt>
                <c:pt idx="1">
                  <c:v>-74323</c:v>
                </c:pt>
                <c:pt idx="2">
                  <c:v>130237.81999999995</c:v>
                </c:pt>
                <c:pt idx="3">
                  <c:v>125664.25999999989</c:v>
                </c:pt>
                <c:pt idx="4">
                  <c:v>-64831.099999999977</c:v>
                </c:pt>
                <c:pt idx="5">
                  <c:v>-98604.699999999953</c:v>
                </c:pt>
                <c:pt idx="6">
                  <c:v>119210.15000000014</c:v>
                </c:pt>
                <c:pt idx="7">
                  <c:v>-175090.07000000007</c:v>
                </c:pt>
                <c:pt idx="8">
                  <c:v>51363.059999999823</c:v>
                </c:pt>
                <c:pt idx="9">
                  <c:v>53629.420000000042</c:v>
                </c:pt>
              </c:numCache>
            </c:numRef>
          </c:val>
          <c:extLst>
            <c:ext xmlns:c14="http://schemas.microsoft.com/office/drawing/2007/8/2/chart" uri="{6F2FDCE9-48DA-4B69-8628-5D25D57E5C99}">
              <c14:invertSolidFillFmt>
                <c14:spPr xmlns:c14="http://schemas.microsoft.com/office/drawing/2007/8/2/chart">
                  <a:solidFill>
                    <a:srgbClr val="E8544F"/>
                  </a:solidFill>
                  <a:ln>
                    <a:noFill/>
                  </a:ln>
                  <a:effectLst/>
                </c14:spPr>
              </c14:invertSolidFillFmt>
            </c:ext>
            <c:ext xmlns:c16="http://schemas.microsoft.com/office/drawing/2014/chart" uri="{C3380CC4-5D6E-409C-BE32-E72D297353CC}">
              <c16:uniqueId val="{00000002-C587-49FA-8EEE-482A04580A50}"/>
            </c:ext>
          </c:extLst>
        </c:ser>
        <c:dLbls>
          <c:dLblPos val="outEnd"/>
          <c:showLegendKey val="0"/>
          <c:showVal val="1"/>
          <c:showCatName val="0"/>
          <c:showSerName val="0"/>
          <c:showPercent val="0"/>
          <c:showBubbleSize val="0"/>
        </c:dLbls>
        <c:gapWidth val="30"/>
        <c:overlap val="100"/>
        <c:axId val="1380686096"/>
        <c:axId val="1404420768"/>
      </c:barChart>
      <c:catAx>
        <c:axId val="1380686096"/>
        <c:scaling>
          <c:orientation val="minMax"/>
        </c:scaling>
        <c:delete val="0"/>
        <c:axPos val="l"/>
        <c:numFmt formatCode="General" sourceLinked="1"/>
        <c:majorTickMark val="out"/>
        <c:minorTickMark val="none"/>
        <c:tickLblPos val="none"/>
        <c:spPr>
          <a:solidFill>
            <a:schemeClr val="bg1">
              <a:lumMod val="85000"/>
            </a:schemeClr>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4420768"/>
        <c:crosses val="autoZero"/>
        <c:auto val="1"/>
        <c:lblAlgn val="ctr"/>
        <c:lblOffset val="100"/>
        <c:noMultiLvlLbl val="0"/>
      </c:catAx>
      <c:valAx>
        <c:axId val="1404420768"/>
        <c:scaling>
          <c:orientation val="minMax"/>
        </c:scaling>
        <c:delete val="1"/>
        <c:axPos val="b"/>
        <c:majorGridlines>
          <c:spPr>
            <a:ln w="9525" cap="flat" cmpd="sng" algn="ctr">
              <a:noFill/>
              <a:round/>
            </a:ln>
            <a:effectLst/>
          </c:spPr>
        </c:majorGridlines>
        <c:numFmt formatCode="&quot;$&quot;#,##0" sourceLinked="1"/>
        <c:majorTickMark val="out"/>
        <c:minorTickMark val="none"/>
        <c:tickLblPos val="nextTo"/>
        <c:crossAx val="1380686096"/>
        <c:crosses val="autoZero"/>
        <c:crossBetween val="between"/>
      </c:valAx>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1286640456583384E-2"/>
          <c:y val="1.5299195364950531E-2"/>
          <c:w val="0.94822003833551871"/>
          <c:h val="0.98238993361856741"/>
        </c:manualLayout>
      </c:layout>
      <c:barChart>
        <c:barDir val="bar"/>
        <c:grouping val="clustered"/>
        <c:varyColors val="0"/>
        <c:ser>
          <c:idx val="0"/>
          <c:order val="0"/>
          <c:spPr>
            <a:solidFill>
              <a:srgbClr val="A9D18E"/>
            </a:solidFill>
            <a:ln>
              <a:noFill/>
              <a:round/>
            </a:ln>
            <a:effectLst>
              <a:softEdge rad="0"/>
            </a:effectLst>
          </c:spPr>
          <c:invertIfNegative val="1"/>
          <c:dLbls>
            <c:numFmt formatCode="[Color50]\+#,##0.0%;[Red]\-#,##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01'!$U$7:$U$16</c:f>
              <c:strCache>
                <c:ptCount val="10"/>
                <c:pt idx="0">
                  <c:v>Barron-Fleming</c:v>
                </c:pt>
                <c:pt idx="1">
                  <c:v>Berg-Trujillo</c:v>
                </c:pt>
                <c:pt idx="2">
                  <c:v>Lee-Myers</c:v>
                </c:pt>
                <c:pt idx="3">
                  <c:v>Lopez</c:v>
                </c:pt>
                <c:pt idx="4">
                  <c:v>Martinez</c:v>
                </c:pt>
                <c:pt idx="5">
                  <c:v>Miller</c:v>
                </c:pt>
                <c:pt idx="6">
                  <c:v>Myers-Lopez</c:v>
                </c:pt>
                <c:pt idx="7">
                  <c:v>Novak PLC</c:v>
                </c:pt>
                <c:pt idx="8">
                  <c:v>Thomas</c:v>
                </c:pt>
                <c:pt idx="9">
                  <c:v>Valdez</c:v>
                </c:pt>
              </c:strCache>
            </c:strRef>
          </c:cat>
          <c:val>
            <c:numRef>
              <c:f>'Analysis 01'!$W$7:$W$16</c:f>
              <c:numCache>
                <c:formatCode>0.00%</c:formatCode>
                <c:ptCount val="10"/>
                <c:pt idx="0">
                  <c:v>0.29516678475205621</c:v>
                </c:pt>
                <c:pt idx="1">
                  <c:v>-0.17611626237230782</c:v>
                </c:pt>
                <c:pt idx="2">
                  <c:v>0.30861238214169762</c:v>
                </c:pt>
                <c:pt idx="3">
                  <c:v>0.2977748447315352</c:v>
                </c:pt>
                <c:pt idx="4">
                  <c:v>-0.15362419462999774</c:v>
                </c:pt>
                <c:pt idx="5">
                  <c:v>-0.23365433602441632</c:v>
                </c:pt>
                <c:pt idx="6">
                  <c:v>0.28248114385644008</c:v>
                </c:pt>
                <c:pt idx="7">
                  <c:v>-0.41489456435969696</c:v>
                </c:pt>
                <c:pt idx="8">
                  <c:v>0.12171023978047923</c:v>
                </c:pt>
                <c:pt idx="9">
                  <c:v>0.12708062112125049</c:v>
                </c:pt>
              </c:numCache>
            </c:numRef>
          </c:val>
          <c:extLst>
            <c:ext xmlns:c14="http://schemas.microsoft.com/office/drawing/2007/8/2/chart" uri="{6F2FDCE9-48DA-4B69-8628-5D25D57E5C99}">
              <c14:invertSolidFillFmt>
                <c14:spPr xmlns:c14="http://schemas.microsoft.com/office/drawing/2007/8/2/chart">
                  <a:solidFill>
                    <a:srgbClr val="E8544F"/>
                  </a:solidFill>
                  <a:ln>
                    <a:noFill/>
                    <a:round/>
                  </a:ln>
                  <a:effectLst>
                    <a:softEdge rad="0"/>
                  </a:effectLst>
                </c14:spPr>
              </c14:invertSolidFillFmt>
            </c:ext>
            <c:ext xmlns:c16="http://schemas.microsoft.com/office/drawing/2014/chart" uri="{C3380CC4-5D6E-409C-BE32-E72D297353CC}">
              <c16:uniqueId val="{00000000-126F-482E-827B-360E2F7DA65E}"/>
            </c:ext>
          </c:extLst>
        </c:ser>
        <c:dLbls>
          <c:dLblPos val="outEnd"/>
          <c:showLegendKey val="0"/>
          <c:showVal val="1"/>
          <c:showCatName val="0"/>
          <c:showSerName val="0"/>
          <c:showPercent val="0"/>
          <c:showBubbleSize val="0"/>
        </c:dLbls>
        <c:gapWidth val="400"/>
        <c:axId val="1380686096"/>
        <c:axId val="1404420768"/>
      </c:barChart>
      <c:catAx>
        <c:axId val="1380686096"/>
        <c:scaling>
          <c:orientation val="minMax"/>
        </c:scaling>
        <c:delete val="0"/>
        <c:axPos val="l"/>
        <c:numFmt formatCode="General" sourceLinked="1"/>
        <c:majorTickMark val="out"/>
        <c:minorTickMark val="none"/>
        <c:tickLblPos val="none"/>
        <c:spPr>
          <a:solidFill>
            <a:schemeClr val="bg1">
              <a:lumMod val="75000"/>
            </a:schemeClr>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4420768"/>
        <c:crosses val="autoZero"/>
        <c:auto val="1"/>
        <c:lblAlgn val="ctr"/>
        <c:lblOffset val="100"/>
        <c:noMultiLvlLbl val="0"/>
      </c:catAx>
      <c:valAx>
        <c:axId val="1404420768"/>
        <c:scaling>
          <c:orientation val="minMax"/>
          <c:max val="1"/>
          <c:min val="-1"/>
        </c:scaling>
        <c:delete val="1"/>
        <c:axPos val="b"/>
        <c:majorGridlines>
          <c:spPr>
            <a:ln w="9525" cap="flat" cmpd="sng" algn="ctr">
              <a:noFill/>
              <a:round/>
            </a:ln>
            <a:effectLst/>
          </c:spPr>
        </c:majorGridlines>
        <c:numFmt formatCode="0.00%" sourceLinked="1"/>
        <c:majorTickMark val="out"/>
        <c:minorTickMark val="none"/>
        <c:tickLblPos val="nextTo"/>
        <c:crossAx val="1380686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8924731182795699E-2"/>
          <c:y val="6.8857589984350542E-2"/>
          <c:w val="0.96215053763440861"/>
          <c:h val="0.90610328638497639"/>
        </c:manualLayout>
      </c:layout>
      <c:barChart>
        <c:barDir val="col"/>
        <c:grouping val="clustered"/>
        <c:varyColors val="0"/>
        <c:ser>
          <c:idx val="0"/>
          <c:order val="0"/>
          <c:tx>
            <c:strRef>
              <c:f>'Analysis 02'!$N$6</c:f>
              <c:strCache>
                <c:ptCount val="1"/>
                <c:pt idx="0">
                  <c:v>Variance</c:v>
                </c:pt>
              </c:strCache>
            </c:strRef>
          </c:tx>
          <c:spPr>
            <a:solidFill>
              <a:srgbClr val="A9D18E"/>
            </a:solidFill>
            <a:ln>
              <a:noFill/>
            </a:ln>
            <a:effectLst/>
          </c:spPr>
          <c:invertIfNegative val="1"/>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02'!$M$7:$M$18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 02'!$N$7:$N$18</c:f>
              <c:numCache>
                <c:formatCode>[Color50]\+#,##0.0%;[Red]\-#,##0.0%</c:formatCode>
                <c:ptCount val="12"/>
                <c:pt idx="0">
                  <c:v>1.1662938853230749E-2</c:v>
                </c:pt>
                <c:pt idx="1">
                  <c:v>-1.7477039225187483E-2</c:v>
                </c:pt>
                <c:pt idx="2">
                  <c:v>5.1063127397096203E-2</c:v>
                </c:pt>
                <c:pt idx="3">
                  <c:v>-9.7517607615581932E-3</c:v>
                </c:pt>
                <c:pt idx="4">
                  <c:v>8.2297063942165932E-2</c:v>
                </c:pt>
                <c:pt idx="5">
                  <c:v>7.9440303901378878E-2</c:v>
                </c:pt>
                <c:pt idx="6">
                  <c:v>-5.0342092932618265E-2</c:v>
                </c:pt>
                <c:pt idx="7">
                  <c:v>0.12516995694038077</c:v>
                </c:pt>
                <c:pt idx="8">
                  <c:v>-7.7522420521256973E-3</c:v>
                </c:pt>
                <c:pt idx="9">
                  <c:v>0.10769470991408368</c:v>
                </c:pt>
                <c:pt idx="10">
                  <c:v>0.11894015303443975</c:v>
                </c:pt>
                <c:pt idx="11">
                  <c:v>-3.4038154619471607E-2</c:v>
                </c:pt>
              </c:numCache>
            </c:numRef>
          </c:val>
          <c:extLst>
            <c:ext xmlns:c14="http://schemas.microsoft.com/office/drawing/2007/8/2/chart" uri="{6F2FDCE9-48DA-4B69-8628-5D25D57E5C99}">
              <c14:invertSolidFillFmt>
                <c14:spPr xmlns:c14="http://schemas.microsoft.com/office/drawing/2007/8/2/chart">
                  <a:solidFill>
                    <a:srgbClr val="E8544F"/>
                  </a:solidFill>
                  <a:ln>
                    <a:noFill/>
                  </a:ln>
                  <a:effectLst/>
                </c14:spPr>
              </c14:invertSolidFillFmt>
            </c:ext>
            <c:ext xmlns:c16="http://schemas.microsoft.com/office/drawing/2014/chart" uri="{C3380CC4-5D6E-409C-BE32-E72D297353CC}">
              <c16:uniqueId val="{00000000-937E-4783-886D-A8160E9A15A4}"/>
            </c:ext>
          </c:extLst>
        </c:ser>
        <c:dLbls>
          <c:showLegendKey val="0"/>
          <c:showVal val="0"/>
          <c:showCatName val="0"/>
          <c:showSerName val="0"/>
          <c:showPercent val="0"/>
          <c:showBubbleSize val="0"/>
        </c:dLbls>
        <c:gapWidth val="50"/>
        <c:overlap val="-27"/>
        <c:axId val="845209856"/>
        <c:axId val="845211936"/>
      </c:barChart>
      <c:catAx>
        <c:axId val="845209856"/>
        <c:scaling>
          <c:orientation val="minMax"/>
        </c:scaling>
        <c:delete val="1"/>
        <c:axPos val="b"/>
        <c:numFmt formatCode="General" sourceLinked="1"/>
        <c:majorTickMark val="out"/>
        <c:minorTickMark val="none"/>
        <c:tickLblPos val="nextTo"/>
        <c:crossAx val="845211936"/>
        <c:crosses val="autoZero"/>
        <c:auto val="1"/>
        <c:lblAlgn val="ctr"/>
        <c:lblOffset val="100"/>
        <c:noMultiLvlLbl val="0"/>
      </c:catAx>
      <c:valAx>
        <c:axId val="845211936"/>
        <c:scaling>
          <c:orientation val="minMax"/>
          <c:max val="1"/>
          <c:min val="-1"/>
        </c:scaling>
        <c:delete val="1"/>
        <c:axPos val="l"/>
        <c:numFmt formatCode="[Color50]\+#,##0.0%;[Red]\-#,##0.0%" sourceLinked="1"/>
        <c:majorTickMark val="out"/>
        <c:minorTickMark val="none"/>
        <c:tickLblPos val="nextTo"/>
        <c:crossAx val="845209856"/>
        <c:crosses val="autoZero"/>
        <c:crossBetween val="between"/>
        <c:minorUnit val="5.000000000000001E-2"/>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'Analysis 02'!$H$6</c:f>
              <c:strCache>
                <c:ptCount val="1"/>
                <c:pt idx="0">
                  <c:v>Total Revenue</c:v>
                </c:pt>
              </c:strCache>
            </c:strRef>
          </c:tx>
          <c:spPr>
            <a:ln w="25400" cap="rnd">
              <a:solidFill>
                <a:schemeClr val="accent5">
                  <a:lumMod val="75000"/>
                </a:schemeClr>
              </a:solidFill>
              <a:round/>
            </a:ln>
            <a:effectLst/>
          </c:spPr>
          <c:marker>
            <c:symbol val="circle"/>
            <c:size val="5"/>
            <c:spPr>
              <a:solidFill>
                <a:schemeClr val="accent5">
                  <a:lumMod val="75000"/>
                </a:schemeClr>
              </a:solidFill>
              <a:ln w="25400">
                <a:solidFill>
                  <a:schemeClr val="accent5">
                    <a:lumMod val="75000"/>
                  </a:schemeClr>
                </a:solidFill>
              </a:ln>
              <a:effectLst/>
            </c:spPr>
          </c:marker>
          <c:dLbls>
            <c:dLbl>
              <c:idx val="0"/>
              <c:tx>
                <c:rich>
                  <a:bodyPr/>
                  <a:lstStyle/>
                  <a:p>
                    <a:fld id="{E5049E11-6572-4996-93E5-B706E37422B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5AF8-4BA7-A649-74BDC5EFBF3B}"/>
                </c:ext>
              </c:extLst>
            </c:dLbl>
            <c:dLbl>
              <c:idx val="1"/>
              <c:tx>
                <c:rich>
                  <a:bodyPr/>
                  <a:lstStyle/>
                  <a:p>
                    <a:fld id="{719F7C80-67AC-47DC-A538-929F484334B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5AF8-4BA7-A649-74BDC5EFBF3B}"/>
                </c:ext>
              </c:extLst>
            </c:dLbl>
            <c:dLbl>
              <c:idx val="2"/>
              <c:tx>
                <c:rich>
                  <a:bodyPr/>
                  <a:lstStyle/>
                  <a:p>
                    <a:fld id="{516A2B3D-A75C-433C-AC77-82300BA20B4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5AF8-4BA7-A649-74BDC5EFBF3B}"/>
                </c:ext>
              </c:extLst>
            </c:dLbl>
            <c:dLbl>
              <c:idx val="3"/>
              <c:tx>
                <c:rich>
                  <a:bodyPr/>
                  <a:lstStyle/>
                  <a:p>
                    <a:fld id="{59501427-89BD-4750-ABAA-5CEEFA8809A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5AF8-4BA7-A649-74BDC5EFBF3B}"/>
                </c:ext>
              </c:extLst>
            </c:dLbl>
            <c:dLbl>
              <c:idx val="4"/>
              <c:tx>
                <c:rich>
                  <a:bodyPr/>
                  <a:lstStyle/>
                  <a:p>
                    <a:fld id="{30BF32FA-AC2C-4456-BE10-3D7C18AC1FA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5AF8-4BA7-A649-74BDC5EFBF3B}"/>
                </c:ext>
              </c:extLst>
            </c:dLbl>
            <c:dLbl>
              <c:idx val="5"/>
              <c:tx>
                <c:rich>
                  <a:bodyPr/>
                  <a:lstStyle/>
                  <a:p>
                    <a:fld id="{33FDD732-F566-46C9-B56B-32AE9DBF90F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5AF8-4BA7-A649-74BDC5EFBF3B}"/>
                </c:ext>
              </c:extLst>
            </c:dLbl>
            <c:dLbl>
              <c:idx val="6"/>
              <c:tx>
                <c:rich>
                  <a:bodyPr/>
                  <a:lstStyle/>
                  <a:p>
                    <a:fld id="{FF5BDE43-322A-43F8-91A2-D4001B48AF4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5AF8-4BA7-A649-74BDC5EFBF3B}"/>
                </c:ext>
              </c:extLst>
            </c:dLbl>
            <c:dLbl>
              <c:idx val="7"/>
              <c:tx>
                <c:rich>
                  <a:bodyPr/>
                  <a:lstStyle/>
                  <a:p>
                    <a:fld id="{72B62F68-E362-4F68-BC2A-0A10901455B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5AF8-4BA7-A649-74BDC5EFBF3B}"/>
                </c:ext>
              </c:extLst>
            </c:dLbl>
            <c:dLbl>
              <c:idx val="8"/>
              <c:tx>
                <c:rich>
                  <a:bodyPr/>
                  <a:lstStyle/>
                  <a:p>
                    <a:fld id="{08922516-0987-491E-8B57-9104B499C03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5AF8-4BA7-A649-74BDC5EFBF3B}"/>
                </c:ext>
              </c:extLst>
            </c:dLbl>
            <c:dLbl>
              <c:idx val="9"/>
              <c:tx>
                <c:rich>
                  <a:bodyPr/>
                  <a:lstStyle/>
                  <a:p>
                    <a:fld id="{F0E891AC-2CDC-4166-8291-B64EF64D0E7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5AF8-4BA7-A649-74BDC5EFBF3B}"/>
                </c:ext>
              </c:extLst>
            </c:dLbl>
            <c:dLbl>
              <c:idx val="10"/>
              <c:tx>
                <c:rich>
                  <a:bodyPr/>
                  <a:lstStyle/>
                  <a:p>
                    <a:fld id="{85C4E303-F03F-4C70-9304-24729E86D93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5AF8-4BA7-A649-74BDC5EFBF3B}"/>
                </c:ext>
              </c:extLst>
            </c:dLbl>
            <c:dLbl>
              <c:idx val="11"/>
              <c:tx>
                <c:rich>
                  <a:bodyPr/>
                  <a:lstStyle/>
                  <a:p>
                    <a:fld id="{2991C806-2924-494F-93FB-38163657012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5AF8-4BA7-A649-74BDC5EFBF3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 02'!$G$7:$G$18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 02'!$H$7:$H$18</c:f>
              <c:numCache>
                <c:formatCode>[&gt;=1000000]0.0,,"M";[&gt;=1000]0.0,"K";0.0</c:formatCode>
                <c:ptCount val="12"/>
                <c:pt idx="0">
                  <c:v>444162.52000000014</c:v>
                </c:pt>
                <c:pt idx="1">
                  <c:v>423741.52000000037</c:v>
                </c:pt>
                <c:pt idx="2">
                  <c:v>468344.26999999949</c:v>
                </c:pt>
                <c:pt idx="3">
                  <c:v>448652.76000000007</c:v>
                </c:pt>
                <c:pt idx="4">
                  <c:v>480720.64000000001</c:v>
                </c:pt>
                <c:pt idx="5">
                  <c:v>455501.13999999996</c:v>
                </c:pt>
                <c:pt idx="6">
                  <c:v>433725.86000000045</c:v>
                </c:pt>
                <c:pt idx="7">
                  <c:v>485766.24999999977</c:v>
                </c:pt>
                <c:pt idx="8">
                  <c:v>443447.4300000004</c:v>
                </c:pt>
                <c:pt idx="9">
                  <c:v>458984.37999999971</c:v>
                </c:pt>
                <c:pt idx="10">
                  <c:v>462537.40999999939</c:v>
                </c:pt>
                <c:pt idx="11">
                  <c:v>441225.2900000001</c:v>
                </c:pt>
              </c:numCache>
            </c:numRef>
          </c:val>
          <c:smooth val="1"/>
          <c:extLst>
            <c:ext xmlns:c15="http://schemas.microsoft.com/office/drawing/2012/chart" uri="{02D57815-91ED-43cb-92C2-25804820EDAC}">
              <c15:datalabelsRange>
                <c15:f>'Analysis 02'!$J$7:$J$18</c15:f>
                <c15:dlblRangeCache>
                  <c:ptCount val="12"/>
                  <c:pt idx="4">
                    <c:v>480.7K</c:v>
                  </c:pt>
                  <c:pt idx="7">
                    <c:v>485.8K</c:v>
                  </c:pt>
                </c15:dlblRangeCache>
              </c15:datalabelsRange>
            </c:ext>
            <c:ext xmlns:c16="http://schemas.microsoft.com/office/drawing/2014/chart" uri="{C3380CC4-5D6E-409C-BE32-E72D297353CC}">
              <c16:uniqueId val="{0000000C-5AF8-4BA7-A649-74BDC5EFBF3B}"/>
            </c:ext>
          </c:extLst>
        </c:ser>
        <c:ser>
          <c:idx val="1"/>
          <c:order val="1"/>
          <c:tx>
            <c:strRef>
              <c:f>'Analysis 02'!$I$6</c:f>
              <c:strCache>
                <c:ptCount val="1"/>
                <c:pt idx="0">
                  <c:v>Total Target</c:v>
                </c:pt>
              </c:strCache>
            </c:strRef>
          </c:tx>
          <c:spPr>
            <a:ln w="25400" cap="rnd">
              <a:solidFill>
                <a:schemeClr val="bg1">
                  <a:lumMod val="65000"/>
                </a:schemeClr>
              </a:solidFill>
              <a:round/>
            </a:ln>
            <a:effectLst/>
          </c:spPr>
          <c:marker>
            <c:symbol val="circle"/>
            <c:size val="5"/>
            <c:spPr>
              <a:solidFill>
                <a:schemeClr val="bg1">
                  <a:lumMod val="65000"/>
                </a:schemeClr>
              </a:solidFill>
              <a:ln w="25400">
                <a:solidFill>
                  <a:schemeClr val="bg1">
                    <a:lumMod val="65000"/>
                  </a:schemeClr>
                </a:solidFill>
              </a:ln>
              <a:effectLst/>
            </c:spPr>
          </c:marker>
          <c:cat>
            <c:strRef>
              <c:f>'Analysis 02'!$G$7:$G$18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 02'!$I$7:$I$18</c:f>
              <c:numCache>
                <c:formatCode>[&gt;=1000000]0.0,,"M";[&gt;=1000]0.0,"K";0.0</c:formatCode>
                <c:ptCount val="12"/>
                <c:pt idx="0">
                  <c:v>439042</c:v>
                </c:pt>
                <c:pt idx="1">
                  <c:v>431279</c:v>
                </c:pt>
                <c:pt idx="2">
                  <c:v>445591</c:v>
                </c:pt>
                <c:pt idx="3">
                  <c:v>453071</c:v>
                </c:pt>
                <c:pt idx="4">
                  <c:v>444167</c:v>
                </c:pt>
                <c:pt idx="5">
                  <c:v>421979</c:v>
                </c:pt>
                <c:pt idx="6">
                  <c:v>456718</c:v>
                </c:pt>
                <c:pt idx="7">
                  <c:v>431727</c:v>
                </c:pt>
                <c:pt idx="8">
                  <c:v>446912</c:v>
                </c:pt>
                <c:pt idx="9">
                  <c:v>414360</c:v>
                </c:pt>
                <c:pt idx="10">
                  <c:v>413371</c:v>
                </c:pt>
                <c:pt idx="11">
                  <c:v>456773</c:v>
                </c:pt>
              </c:numCache>
            </c:numRef>
          </c:val>
          <c:smooth val="1"/>
          <c:extLst>
            <c:ext xmlns:c16="http://schemas.microsoft.com/office/drawing/2014/chart" uri="{C3380CC4-5D6E-409C-BE32-E72D297353CC}">
              <c16:uniqueId val="{0000000D-5AF8-4BA7-A649-74BDC5EFBF3B}"/>
            </c:ext>
          </c:extLst>
        </c:ser>
        <c:dLbls>
          <c:showLegendKey val="0"/>
          <c:showVal val="0"/>
          <c:showCatName val="0"/>
          <c:showSerName val="0"/>
          <c:showPercent val="0"/>
          <c:showBubbleSize val="0"/>
        </c:dLbls>
        <c:marker val="1"/>
        <c:smooth val="0"/>
        <c:axId val="961050096"/>
        <c:axId val="961047600"/>
      </c:lineChart>
      <c:catAx>
        <c:axId val="961050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961047600"/>
        <c:crosses val="autoZero"/>
        <c:auto val="1"/>
        <c:lblAlgn val="ctr"/>
        <c:lblOffset val="100"/>
        <c:noMultiLvlLbl val="0"/>
      </c:catAx>
      <c:valAx>
        <c:axId val="961047600"/>
        <c:scaling>
          <c:orientation val="minMax"/>
        </c:scaling>
        <c:delete val="0"/>
        <c:axPos val="l"/>
        <c:numFmt formatCode="[&gt;=1000000]0.0,,&quot;M&quot;;[&gt;=1000]0.0,&quot;K&quot;;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10500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0555555555555555E-2"/>
          <c:y val="0.11447811447811448"/>
          <c:w val="0.93888888888888888"/>
          <c:h val="0.76297462817147854"/>
        </c:manualLayout>
      </c:layout>
      <c:barChart>
        <c:barDir val="col"/>
        <c:grouping val="clustered"/>
        <c:varyColors val="0"/>
        <c:ser>
          <c:idx val="0"/>
          <c:order val="0"/>
          <c:tx>
            <c:strRef>
              <c:f>'Analysis 02'!$AD$16</c:f>
              <c:strCache>
                <c:ptCount val="1"/>
                <c:pt idx="0">
                  <c:v>Total Revenue</c:v>
                </c:pt>
              </c:strCache>
            </c:strRef>
          </c:tx>
          <c:spPr>
            <a:solidFill>
              <a:schemeClr val="accent5">
                <a:lumMod val="40000"/>
                <a:lumOff val="60000"/>
              </a:schemeClr>
            </a:solidFill>
            <a:ln>
              <a:noFill/>
            </a:ln>
            <a:effectLst/>
          </c:spPr>
          <c:invertIfNegative val="0"/>
          <c:dLbls>
            <c:dLbl>
              <c:idx val="0"/>
              <c:tx>
                <c:rich>
                  <a:bodyPr/>
                  <a:lstStyle/>
                  <a:p>
                    <a:fld id="{CA0B80F8-F886-4568-A926-94B50EED2C3E}" type="CELLRANGE">
                      <a:rPr lang="en-US"/>
                      <a:pPr/>
                      <a:t>[CELLRANGE]</a:t>
                    </a:fld>
                    <a:endParaRPr lang="en-US" baseline="0"/>
                  </a:p>
                  <a:p>
                    <a:fld id="{5F77C7A5-F0D1-48B2-ACA3-B54F86918D38}" type="VALUE">
                      <a:rPr lang="en-US"/>
                      <a:pPr/>
                      <a:t>[VALUE]</a:t>
                    </a:fld>
                    <a:endParaRPr lang="en-US"/>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0-2BA4-4E20-B1F9-BF64FD1328EE}"/>
                </c:ext>
              </c:extLst>
            </c:dLbl>
            <c:dLbl>
              <c:idx val="1"/>
              <c:tx>
                <c:rich>
                  <a:bodyPr/>
                  <a:lstStyle/>
                  <a:p>
                    <a:fld id="{34F9C8B7-8752-49EC-A623-F8D603DAB7E5}" type="CELLRANGE">
                      <a:rPr lang="en-US"/>
                      <a:pPr/>
                      <a:t>[CELLRANGE]</a:t>
                    </a:fld>
                    <a:endParaRPr lang="en-US" baseline="0"/>
                  </a:p>
                  <a:p>
                    <a:fld id="{259D6EC1-9776-4FF7-8767-96C72D9A308F}" type="VALUE">
                      <a:rPr lang="en-US"/>
                      <a:pPr/>
                      <a:t>[VALUE]</a:t>
                    </a:fld>
                    <a:endParaRPr lang="en-US"/>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1-2BA4-4E20-B1F9-BF64FD1328EE}"/>
                </c:ext>
              </c:extLst>
            </c:dLbl>
            <c:dLbl>
              <c:idx val="2"/>
              <c:tx>
                <c:rich>
                  <a:bodyPr/>
                  <a:lstStyle/>
                  <a:p>
                    <a:fld id="{25D27AB2-B490-492E-9F14-136ED1AE017E}" type="CELLRANGE">
                      <a:rPr lang="en-US"/>
                      <a:pPr/>
                      <a:t>[CELLRANGE]</a:t>
                    </a:fld>
                    <a:endParaRPr lang="en-US" baseline="0"/>
                  </a:p>
                  <a:p>
                    <a:fld id="{0B6DD5CD-A3F1-48A6-8F0C-68E8A2155059}" type="VALUE">
                      <a:rPr lang="en-US"/>
                      <a:pPr/>
                      <a:t>[VALUE]</a:t>
                    </a:fld>
                    <a:endParaRPr lang="en-US"/>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2-2BA4-4E20-B1F9-BF64FD1328EE}"/>
                </c:ext>
              </c:extLst>
            </c:dLbl>
            <c:dLbl>
              <c:idx val="3"/>
              <c:tx>
                <c:rich>
                  <a:bodyPr/>
                  <a:lstStyle/>
                  <a:p>
                    <a:fld id="{CC79D86B-53FD-4849-95DC-802EAA21555D}" type="CELLRANGE">
                      <a:rPr lang="en-US"/>
                      <a:pPr/>
                      <a:t>[CELLRANGE]</a:t>
                    </a:fld>
                    <a:endParaRPr lang="en-US" baseline="0"/>
                  </a:p>
                  <a:p>
                    <a:fld id="{2EBDB9C1-4EB8-4D31-B113-8D68DF29E4F9}" type="VALUE">
                      <a:rPr lang="en-US"/>
                      <a:pPr/>
                      <a:t>[VALUE]</a:t>
                    </a:fld>
                    <a:endParaRPr lang="en-US"/>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3-2BA4-4E20-B1F9-BF64FD1328EE}"/>
                </c:ext>
              </c:extLst>
            </c:dLbl>
            <c:numFmt formatCode="[&gt;=1000000]0.0,,&quot;M&quot;;[&gt;=1000]0.0,&quot;K&quot;;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2">
                        <a:lumMod val="10000"/>
                      </a:schemeClr>
                    </a:solidFill>
                    <a:latin typeface="+mn-lt"/>
                    <a:ea typeface="+mn-ea"/>
                    <a:cs typeface="+mn-cs"/>
                  </a:defRPr>
                </a:pPr>
                <a:endParaRPr lang="en-US"/>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 02'!$AC$17:$AC$20</c:f>
              <c:strCache>
                <c:ptCount val="4"/>
                <c:pt idx="0">
                  <c:v>Q1</c:v>
                </c:pt>
                <c:pt idx="1">
                  <c:v>Q2</c:v>
                </c:pt>
                <c:pt idx="2">
                  <c:v>Q3</c:v>
                </c:pt>
                <c:pt idx="3">
                  <c:v>Q4</c:v>
                </c:pt>
              </c:strCache>
            </c:strRef>
          </c:cat>
          <c:val>
            <c:numRef>
              <c:f>'Analysis 02'!$AD$17:$AD$20</c:f>
              <c:numCache>
                <c:formatCode>\$#,##0;\(\$#,##0\);\$#,##0</c:formatCode>
                <c:ptCount val="4"/>
                <c:pt idx="0">
                  <c:v>1336248.3099999984</c:v>
                </c:pt>
                <c:pt idx="1">
                  <c:v>1384874.5400000024</c:v>
                </c:pt>
                <c:pt idx="2">
                  <c:v>1362939.5400000014</c:v>
                </c:pt>
                <c:pt idx="3">
                  <c:v>1362747.0800000008</c:v>
                </c:pt>
              </c:numCache>
            </c:numRef>
          </c:val>
          <c:extLst>
            <c:ext xmlns:c15="http://schemas.microsoft.com/office/drawing/2012/chart" uri="{02D57815-91ED-43cb-92C2-25804820EDAC}">
              <c15:datalabelsRange>
                <c15:f>'Analysis 02'!$AE$7:$AE$10</c15:f>
                <c15:dlblRangeCache>
                  <c:ptCount val="4"/>
                  <c:pt idx="1">
                    <c:v>+3.6%</c:v>
                  </c:pt>
                  <c:pt idx="2">
                    <c:v>-1.6%</c:v>
                  </c:pt>
                  <c:pt idx="3">
                    <c:v>-0.0%</c:v>
                  </c:pt>
                </c15:dlblRangeCache>
              </c15:datalabelsRange>
            </c:ext>
            <c:ext xmlns:c16="http://schemas.microsoft.com/office/drawing/2014/chart" uri="{C3380CC4-5D6E-409C-BE32-E72D297353CC}">
              <c16:uniqueId val="{00000004-2BA4-4E20-B1F9-BF64FD1328EE}"/>
            </c:ext>
          </c:extLst>
        </c:ser>
        <c:ser>
          <c:idx val="1"/>
          <c:order val="1"/>
          <c:tx>
            <c:strRef>
              <c:f>'Analysis 02'!$AE$16</c:f>
              <c:strCache>
                <c:ptCount val="1"/>
                <c:pt idx="0">
                  <c:v>Highlight</c:v>
                </c:pt>
              </c:strCache>
            </c:strRef>
          </c:tx>
          <c:spPr>
            <a:solidFill>
              <a:schemeClr val="accent5"/>
            </a:solidFill>
            <a:ln>
              <a:noFill/>
            </a:ln>
            <a:effectLst/>
          </c:spPr>
          <c:invertIfNegative val="0"/>
          <c:val>
            <c:numRef>
              <c:f>'Analysis 02'!$AE$17:$AE$20</c:f>
              <c:numCache>
                <c:formatCode>General</c:formatCode>
                <c:ptCount val="4"/>
                <c:pt idx="0">
                  <c:v>0</c:v>
                </c:pt>
                <c:pt idx="1">
                  <c:v>1384874.5400000024</c:v>
                </c:pt>
                <c:pt idx="2">
                  <c:v>1362939.5400000014</c:v>
                </c:pt>
                <c:pt idx="3">
                  <c:v>1362747.0800000008</c:v>
                </c:pt>
              </c:numCache>
            </c:numRef>
          </c:val>
          <c:extLst>
            <c:ext xmlns:c16="http://schemas.microsoft.com/office/drawing/2014/chart" uri="{C3380CC4-5D6E-409C-BE32-E72D297353CC}">
              <c16:uniqueId val="{00000005-2BA4-4E20-B1F9-BF64FD1328EE}"/>
            </c:ext>
          </c:extLst>
        </c:ser>
        <c:dLbls>
          <c:showLegendKey val="0"/>
          <c:showVal val="0"/>
          <c:showCatName val="0"/>
          <c:showSerName val="0"/>
          <c:showPercent val="0"/>
          <c:showBubbleSize val="0"/>
        </c:dLbls>
        <c:gapWidth val="219"/>
        <c:overlap val="100"/>
        <c:axId val="1245723151"/>
        <c:axId val="1245723567"/>
      </c:barChart>
      <c:lineChart>
        <c:grouping val="standard"/>
        <c:varyColors val="0"/>
        <c:ser>
          <c:idx val="2"/>
          <c:order val="2"/>
          <c:tx>
            <c:strRef>
              <c:f>'Analysis 02'!$AF$16</c:f>
              <c:strCache>
                <c:ptCount val="1"/>
                <c:pt idx="0">
                  <c:v>Avg</c:v>
                </c:pt>
              </c:strCache>
            </c:strRef>
          </c:tx>
          <c:spPr>
            <a:ln w="28575" cap="rnd">
              <a:solidFill>
                <a:schemeClr val="bg1">
                  <a:lumMod val="75000"/>
                </a:schemeClr>
              </a:solidFill>
              <a:prstDash val="dash"/>
              <a:round/>
            </a:ln>
            <a:effectLst/>
          </c:spPr>
          <c:marker>
            <c:symbol val="none"/>
          </c:marker>
          <c:val>
            <c:numRef>
              <c:f>'Analysis 02'!$AF$17:$AF$20</c:f>
              <c:numCache>
                <c:formatCode>\$#,##0;\(\$#,##0\);\$#,##0</c:formatCode>
                <c:ptCount val="4"/>
                <c:pt idx="0">
                  <c:v>1361702.3675000006</c:v>
                </c:pt>
                <c:pt idx="1">
                  <c:v>1361702.3675000006</c:v>
                </c:pt>
                <c:pt idx="2">
                  <c:v>1361702.3675000006</c:v>
                </c:pt>
                <c:pt idx="3">
                  <c:v>1361702.3675000006</c:v>
                </c:pt>
              </c:numCache>
            </c:numRef>
          </c:val>
          <c:smooth val="0"/>
          <c:extLst>
            <c:ext xmlns:c16="http://schemas.microsoft.com/office/drawing/2014/chart" uri="{C3380CC4-5D6E-409C-BE32-E72D297353CC}">
              <c16:uniqueId val="{00000006-2BA4-4E20-B1F9-BF64FD1328EE}"/>
            </c:ext>
          </c:extLst>
        </c:ser>
        <c:dLbls>
          <c:showLegendKey val="0"/>
          <c:showVal val="0"/>
          <c:showCatName val="0"/>
          <c:showSerName val="0"/>
          <c:showPercent val="0"/>
          <c:showBubbleSize val="0"/>
        </c:dLbls>
        <c:marker val="1"/>
        <c:smooth val="0"/>
        <c:axId val="1245723151"/>
        <c:axId val="1245723567"/>
      </c:lineChart>
      <c:catAx>
        <c:axId val="1245723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245723567"/>
        <c:crosses val="autoZero"/>
        <c:auto val="1"/>
        <c:lblAlgn val="ctr"/>
        <c:lblOffset val="100"/>
        <c:noMultiLvlLbl val="0"/>
      </c:catAx>
      <c:valAx>
        <c:axId val="1245723567"/>
        <c:scaling>
          <c:orientation val="minMax"/>
        </c:scaling>
        <c:delete val="1"/>
        <c:axPos val="l"/>
        <c:numFmt formatCode="\$#,##0;\(\$#,##0\);\$#,##0" sourceLinked="1"/>
        <c:majorTickMark val="none"/>
        <c:minorTickMark val="none"/>
        <c:tickLblPos val="nextTo"/>
        <c:crossAx val="1245723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[Sales_DashBoard.xlsx]Analysis 02!PivotTable4</c:name>
    <c:fmtId val="3"/>
  </c:pivotSource>
  <c:chart>
    <c:autoTitleDeleted val="1"/>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pivotFmt>
      <c:pivotFmt>
        <c:idx val="3"/>
        <c:spPr>
          <a:solidFill>
            <a:schemeClr val="accent5"/>
          </a:solidFill>
          <a:ln>
            <a:noFill/>
          </a:ln>
          <a:effectLst/>
        </c:spPr>
      </c:pivotFmt>
      <c:pivotFmt>
        <c:idx val="4"/>
        <c:spPr>
          <a:solidFill>
            <a:schemeClr val="accent5"/>
          </a:solidFill>
          <a:ln>
            <a:noFill/>
          </a:ln>
          <a:effectLst/>
        </c:spPr>
      </c:pivotFmt>
      <c:pivotFmt>
        <c:idx val="5"/>
        <c:spPr>
          <a:solidFill>
            <a:schemeClr val="accent5"/>
          </a:solidFill>
          <a:ln>
            <a:noFill/>
          </a:ln>
          <a:effectLst/>
        </c:spPr>
      </c:pivotFmt>
      <c:pivotFmt>
        <c:idx val="6"/>
        <c:spPr>
          <a:solidFill>
            <a:schemeClr val="accent1"/>
          </a:solidFill>
          <a:ln>
            <a:noFill/>
          </a:ln>
          <a:effectLst/>
        </c:spPr>
      </c:pivotFmt>
      <c:pivotFmt>
        <c:idx val="7"/>
        <c:spPr>
          <a:solidFill>
            <a:schemeClr val="accent5"/>
          </a:solidFill>
          <a:ln>
            <a:noFill/>
          </a:ln>
          <a:effectLst/>
        </c:spPr>
      </c:pivotFmt>
      <c:pivotFmt>
        <c:idx val="8"/>
        <c:spPr>
          <a:solidFill>
            <a:schemeClr val="accent5"/>
          </a:solidFill>
          <a:ln>
            <a:noFill/>
          </a:ln>
          <a:effectLst/>
        </c:spPr>
      </c:pivotFmt>
      <c:pivotFmt>
        <c:idx val="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2">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solidFill>
          <a:ln>
            <a:noFill/>
          </a:ln>
          <a:effectLst/>
        </c:spPr>
      </c:pivotFmt>
      <c:pivotFmt>
        <c:idx val="11"/>
        <c:spPr>
          <a:solidFill>
            <a:schemeClr val="accent5"/>
          </a:solidFill>
          <a:ln>
            <a:noFill/>
          </a:ln>
          <a:effectLst/>
        </c:spPr>
      </c:pivotFmt>
      <c:pivotFmt>
        <c:idx val="12"/>
        <c:spPr>
          <a:solidFill>
            <a:schemeClr val="accent5"/>
          </a:solidFill>
          <a:ln>
            <a:noFill/>
          </a:ln>
          <a:effectLst/>
        </c:spPr>
      </c:pivotFmt>
      <c:pivotFmt>
        <c:idx val="13"/>
        <c:spPr>
          <a:solidFill>
            <a:schemeClr val="accent5"/>
          </a:solidFill>
          <a:ln>
            <a:noFill/>
          </a:ln>
          <a:effectLst/>
        </c:spPr>
      </c:pivotFmt>
      <c:pivotFmt>
        <c:idx val="14"/>
        <c:spPr>
          <a:solidFill>
            <a:schemeClr val="accent5"/>
          </a:solidFill>
          <a:ln>
            <a:noFill/>
          </a:ln>
          <a:effectLst/>
        </c:spPr>
      </c:pivotFmt>
      <c:pivotFmt>
        <c:idx val="15"/>
        <c:spPr>
          <a:solidFill>
            <a:schemeClr val="accent5"/>
          </a:solidFill>
          <a:ln>
            <a:noFill/>
          </a:ln>
          <a:effectLst/>
        </c:spPr>
      </c:pivotFmt>
      <c:pivotFmt>
        <c:idx val="16"/>
        <c:spPr>
          <a:solidFill>
            <a:schemeClr val="accent5"/>
          </a:solidFill>
          <a:ln>
            <a:noFill/>
          </a:ln>
          <a:effectLst/>
        </c:spPr>
      </c:pivotFmt>
    </c:pivotFmts>
    <c:plotArea>
      <c:layout>
        <c:manualLayout>
          <c:layoutTarget val="inner"/>
          <c:xMode val="edge"/>
          <c:yMode val="edge"/>
          <c:x val="2.4608501118568233E-2"/>
          <c:y val="1.4492753623188406E-2"/>
          <c:w val="0.95078299776286357"/>
          <c:h val="0.86448476549127007"/>
        </c:manualLayout>
      </c:layout>
      <c:barChart>
        <c:barDir val="col"/>
        <c:grouping val="clustered"/>
        <c:varyColors val="0"/>
        <c:ser>
          <c:idx val="0"/>
          <c:order val="0"/>
          <c:tx>
            <c:strRef>
              <c:f>'Analysis 02'!$AK$6</c:f>
              <c:strCache>
                <c:ptCount val="1"/>
                <c:pt idx="0">
                  <c:v>Total</c:v>
                </c:pt>
              </c:strCache>
            </c:strRef>
          </c:tx>
          <c:spPr>
            <a:solidFill>
              <a:schemeClr val="accent5"/>
            </a:solidFill>
            <a:ln>
              <a:noFill/>
            </a:ln>
            <a:effectLst/>
          </c:spPr>
          <c:invertIfNegative val="0"/>
          <c:dPt>
            <c:idx val="0"/>
            <c:invertIfNegative val="0"/>
            <c:bubble3D val="0"/>
            <c:extLst>
              <c:ext xmlns:c16="http://schemas.microsoft.com/office/drawing/2014/chart" uri="{C3380CC4-5D6E-409C-BE32-E72D297353CC}">
                <c16:uniqueId val="{00000001-45B6-4F42-BA52-B97B4E19790B}"/>
              </c:ext>
            </c:extLst>
          </c:dPt>
          <c:dPt>
            <c:idx val="1"/>
            <c:invertIfNegative val="0"/>
            <c:bubble3D val="0"/>
            <c:extLst>
              <c:ext xmlns:c16="http://schemas.microsoft.com/office/drawing/2014/chart" uri="{C3380CC4-5D6E-409C-BE32-E72D297353CC}">
                <c16:uniqueId val="{00000003-45B6-4F42-BA52-B97B4E19790B}"/>
              </c:ext>
            </c:extLst>
          </c:dPt>
          <c:dPt>
            <c:idx val="2"/>
            <c:invertIfNegative val="0"/>
            <c:bubble3D val="0"/>
            <c:extLst>
              <c:ext xmlns:c16="http://schemas.microsoft.com/office/drawing/2014/chart" uri="{C3380CC4-5D6E-409C-BE32-E72D297353CC}">
                <c16:uniqueId val="{00000005-45B6-4F42-BA52-B97B4E19790B}"/>
              </c:ext>
            </c:extLst>
          </c:dPt>
          <c:dPt>
            <c:idx val="3"/>
            <c:invertIfNegative val="0"/>
            <c:bubble3D val="0"/>
            <c:extLst>
              <c:ext xmlns:c16="http://schemas.microsoft.com/office/drawing/2014/chart" uri="{C3380CC4-5D6E-409C-BE32-E72D297353CC}">
                <c16:uniqueId val="{00000007-45B6-4F42-BA52-B97B4E19790B}"/>
              </c:ext>
            </c:extLst>
          </c:dPt>
          <c:dPt>
            <c:idx val="4"/>
            <c:invertIfNegative val="0"/>
            <c:bubble3D val="0"/>
            <c:extLst>
              <c:ext xmlns:c16="http://schemas.microsoft.com/office/drawing/2014/chart" uri="{C3380CC4-5D6E-409C-BE32-E72D297353CC}">
                <c16:uniqueId val="{00000009-45B6-4F42-BA52-B97B4E19790B}"/>
              </c:ext>
            </c:extLst>
          </c:dPt>
          <c:dPt>
            <c:idx val="5"/>
            <c:invertIfNegative val="0"/>
            <c:bubble3D val="0"/>
            <c:extLst>
              <c:ext xmlns:c16="http://schemas.microsoft.com/office/drawing/2014/chart" uri="{C3380CC4-5D6E-409C-BE32-E72D297353CC}">
                <c16:uniqueId val="{0000000B-45B6-4F42-BA52-B97B4E19790B}"/>
              </c:ext>
            </c:extLst>
          </c:dPt>
          <c:dPt>
            <c:idx val="6"/>
            <c:invertIfNegative val="0"/>
            <c:bubble3D val="0"/>
            <c:extLst>
              <c:ext xmlns:c16="http://schemas.microsoft.com/office/drawing/2014/chart" uri="{C3380CC4-5D6E-409C-BE32-E72D297353CC}">
                <c16:uniqueId val="{0000000D-45B6-4F42-BA52-B97B4E19790B}"/>
              </c:ext>
            </c:extLst>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2">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02'!$AJ$7:$AJ$13</c:f>
              <c:strCache>
                <c:ptCount val="7"/>
                <c:pt idx="0">
                  <c:v>Sat</c:v>
                </c:pt>
                <c:pt idx="1">
                  <c:v>Thu</c:v>
                </c:pt>
                <c:pt idx="2">
                  <c:v>Wed</c:v>
                </c:pt>
                <c:pt idx="3">
                  <c:v>Mon</c:v>
                </c:pt>
                <c:pt idx="4">
                  <c:v>Sun</c:v>
                </c:pt>
                <c:pt idx="5">
                  <c:v>Tue</c:v>
                </c:pt>
                <c:pt idx="6">
                  <c:v>Fri</c:v>
                </c:pt>
              </c:strCache>
            </c:strRef>
          </c:cat>
          <c:val>
            <c:numRef>
              <c:f>'Analysis 02'!$AK$7:$AK$13</c:f>
              <c:numCache>
                <c:formatCode>"$"#,##0.00</c:formatCode>
                <c:ptCount val="7"/>
                <c:pt idx="0">
                  <c:v>280.35034212402007</c:v>
                </c:pt>
                <c:pt idx="1">
                  <c:v>274.85670234806616</c:v>
                </c:pt>
                <c:pt idx="2">
                  <c:v>274.18683781869601</c:v>
                </c:pt>
                <c:pt idx="3">
                  <c:v>273.45718046415061</c:v>
                </c:pt>
                <c:pt idx="4">
                  <c:v>269.1979894551842</c:v>
                </c:pt>
                <c:pt idx="5">
                  <c:v>268.48638038942948</c:v>
                </c:pt>
                <c:pt idx="6">
                  <c:v>265.99852756455022</c:v>
                </c:pt>
              </c:numCache>
            </c:numRef>
          </c:val>
          <c:extLst>
            <c:ext xmlns:c16="http://schemas.microsoft.com/office/drawing/2014/chart" uri="{C3380CC4-5D6E-409C-BE32-E72D297353CC}">
              <c16:uniqueId val="{0000000E-45B6-4F42-BA52-B97B4E19790B}"/>
            </c:ext>
          </c:extLst>
        </c:ser>
        <c:dLbls>
          <c:showLegendKey val="0"/>
          <c:showVal val="0"/>
          <c:showCatName val="0"/>
          <c:showSerName val="0"/>
          <c:showPercent val="0"/>
          <c:showBubbleSize val="0"/>
        </c:dLbls>
        <c:gapWidth val="219"/>
        <c:overlap val="-27"/>
        <c:axId val="494131744"/>
        <c:axId val="494145472"/>
      </c:barChart>
      <c:catAx>
        <c:axId val="494131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bg2">
                    <a:lumMod val="25000"/>
                  </a:schemeClr>
                </a:solidFill>
                <a:latin typeface="+mn-lt"/>
                <a:ea typeface="+mn-ea"/>
                <a:cs typeface="+mn-cs"/>
              </a:defRPr>
            </a:pPr>
            <a:endParaRPr lang="en-US"/>
          </a:p>
        </c:txPr>
        <c:crossAx val="494145472"/>
        <c:crosses val="autoZero"/>
        <c:auto val="1"/>
        <c:lblAlgn val="ctr"/>
        <c:lblOffset val="100"/>
        <c:noMultiLvlLbl val="0"/>
      </c:catAx>
      <c:valAx>
        <c:axId val="494145472"/>
        <c:scaling>
          <c:orientation val="minMax"/>
        </c:scaling>
        <c:delete val="1"/>
        <c:axPos val="l"/>
        <c:numFmt formatCode="&quot;$&quot;#,##0.00" sourceLinked="1"/>
        <c:majorTickMark val="none"/>
        <c:minorTickMark val="none"/>
        <c:tickLblPos val="nextTo"/>
        <c:crossAx val="494131744"/>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hyperlink" Target="#TimeFrame!A1"/><Relationship Id="rId5" Type="http://schemas.openxmlformats.org/officeDocument/2006/relationships/hyperlink" Target="#'Store Dashboard'!A1"/><Relationship Id="rId4" Type="http://schemas.openxmlformats.org/officeDocument/2006/relationships/image" Target="../media/image1.emf"/></Relationships>
</file>

<file path=xl/drawings/_rels/drawing3.xml.rels><?xml version="1.0" encoding="UTF-8" standalone="yes"?>
<Relationships xmlns="http://schemas.openxmlformats.org/package/2006/relationships"><Relationship Id="rId8" Type="http://schemas.openxmlformats.org/officeDocument/2006/relationships/hyperlink" Target="#'Store Dashboard'!A1"/><Relationship Id="rId3" Type="http://schemas.openxmlformats.org/officeDocument/2006/relationships/image" Target="../media/image3.emf"/><Relationship Id="rId7" Type="http://schemas.openxmlformats.org/officeDocument/2006/relationships/chart" Target="../charts/chart7.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6.xml"/><Relationship Id="rId5" Type="http://schemas.openxmlformats.org/officeDocument/2006/relationships/image" Target="../media/image5.emf"/><Relationship Id="rId4" Type="http://schemas.openxmlformats.org/officeDocument/2006/relationships/image" Target="../media/image4.emf"/><Relationship Id="rId9" Type="http://schemas.openxmlformats.org/officeDocument/2006/relationships/hyperlink" Target="#TimeFrame!A1"/></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8.emf"/><Relationship Id="rId2" Type="http://schemas.openxmlformats.org/officeDocument/2006/relationships/image" Target="../media/image7.emf"/><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xdr:from>
      <xdr:col>20</xdr:col>
      <xdr:colOff>438149</xdr:colOff>
      <xdr:row>0</xdr:row>
      <xdr:rowOff>9525</xdr:rowOff>
    </xdr:from>
    <xdr:to>
      <xdr:col>25</xdr:col>
      <xdr:colOff>352424</xdr:colOff>
      <xdr:row>1</xdr:row>
      <xdr:rowOff>47625</xdr:rowOff>
    </xdr:to>
    <xdr:sp macro="" textlink="">
      <xdr:nvSpPr>
        <xdr:cNvPr id="3" name="Rectangle 2">
          <a:extLst>
            <a:ext uri="{FF2B5EF4-FFF2-40B4-BE49-F238E27FC236}">
              <a16:creationId xmlns:a16="http://schemas.microsoft.com/office/drawing/2014/main" id="{70B4CACA-C31A-45BF-A813-07D53F29B723}"/>
            </a:ext>
          </a:extLst>
        </xdr:cNvPr>
        <xdr:cNvSpPr/>
      </xdr:nvSpPr>
      <xdr:spPr>
        <a:xfrm>
          <a:off x="12630149" y="9525"/>
          <a:ext cx="2962275" cy="228600"/>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114300</xdr:colOff>
      <xdr:row>0</xdr:row>
      <xdr:rowOff>9525</xdr:rowOff>
    </xdr:from>
    <xdr:to>
      <xdr:col>27</xdr:col>
      <xdr:colOff>323850</xdr:colOff>
      <xdr:row>45</xdr:row>
      <xdr:rowOff>142875</xdr:rowOff>
    </xdr:to>
    <xdr:sp macro="" textlink="">
      <xdr:nvSpPr>
        <xdr:cNvPr id="2" name="Moon 1">
          <a:extLst>
            <a:ext uri="{FF2B5EF4-FFF2-40B4-BE49-F238E27FC236}">
              <a16:creationId xmlns:a16="http://schemas.microsoft.com/office/drawing/2014/main" id="{D71C3BC3-EC6C-447C-828F-8EB499D629B2}"/>
            </a:ext>
          </a:extLst>
        </xdr:cNvPr>
        <xdr:cNvSpPr/>
      </xdr:nvSpPr>
      <xdr:spPr>
        <a:xfrm flipH="1">
          <a:off x="12306300" y="9525"/>
          <a:ext cx="4476750" cy="8705850"/>
        </a:xfrm>
        <a:prstGeom prst="moon">
          <a:avLst>
            <a:gd name="adj" fmla="val 51277"/>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200027</xdr:colOff>
      <xdr:row>0</xdr:row>
      <xdr:rowOff>180975</xdr:rowOff>
    </xdr:from>
    <xdr:to>
      <xdr:col>25</xdr:col>
      <xdr:colOff>352425</xdr:colOff>
      <xdr:row>7</xdr:row>
      <xdr:rowOff>76200</xdr:rowOff>
    </xdr:to>
    <xdr:sp macro="" textlink="">
      <xdr:nvSpPr>
        <xdr:cNvPr id="4" name="Rectangle 3">
          <a:extLst>
            <a:ext uri="{FF2B5EF4-FFF2-40B4-BE49-F238E27FC236}">
              <a16:creationId xmlns:a16="http://schemas.microsoft.com/office/drawing/2014/main" id="{1D64DB8D-216D-408B-B5A6-6B47BB019B18}"/>
            </a:ext>
          </a:extLst>
        </xdr:cNvPr>
        <xdr:cNvSpPr/>
      </xdr:nvSpPr>
      <xdr:spPr>
        <a:xfrm>
          <a:off x="13611227" y="180975"/>
          <a:ext cx="1981198" cy="1228725"/>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0</xdr:row>
      <xdr:rowOff>123825</xdr:rowOff>
    </xdr:from>
    <xdr:to>
      <xdr:col>20</xdr:col>
      <xdr:colOff>114300</xdr:colOff>
      <xdr:row>3</xdr:row>
      <xdr:rowOff>76200</xdr:rowOff>
    </xdr:to>
    <xdr:sp macro="" textlink="">
      <xdr:nvSpPr>
        <xdr:cNvPr id="5" name="Rectangle: Rounded Corners 4">
          <a:extLst>
            <a:ext uri="{FF2B5EF4-FFF2-40B4-BE49-F238E27FC236}">
              <a16:creationId xmlns:a16="http://schemas.microsoft.com/office/drawing/2014/main" id="{05E0EB80-547C-4F25-A374-EB0D52D7D294}"/>
            </a:ext>
          </a:extLst>
        </xdr:cNvPr>
        <xdr:cNvSpPr/>
      </xdr:nvSpPr>
      <xdr:spPr>
        <a:xfrm>
          <a:off x="0" y="123825"/>
          <a:ext cx="12306300" cy="523875"/>
        </a:xfrm>
        <a:prstGeom prst="roundRect">
          <a:avLst/>
        </a:prstGeom>
        <a:gradFill flip="none" rotWithShape="1">
          <a:gsLst>
            <a:gs pos="50000">
              <a:schemeClr val="bg1"/>
            </a:gs>
            <a:gs pos="0">
              <a:schemeClr val="bg1"/>
            </a:gs>
            <a:gs pos="100000">
              <a:schemeClr val="bg1"/>
            </a:gs>
          </a:gsLst>
          <a:lin ang="108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247650</xdr:colOff>
      <xdr:row>4</xdr:row>
      <xdr:rowOff>57150</xdr:rowOff>
    </xdr:from>
    <xdr:to>
      <xdr:col>21</xdr:col>
      <xdr:colOff>295275</xdr:colOff>
      <xdr:row>39</xdr:row>
      <xdr:rowOff>104774</xdr:rowOff>
    </xdr:to>
    <xdr:sp macro="" textlink="">
      <xdr:nvSpPr>
        <xdr:cNvPr id="6" name="Rectangle: Diagonal Corners Rounded 5">
          <a:extLst>
            <a:ext uri="{FF2B5EF4-FFF2-40B4-BE49-F238E27FC236}">
              <a16:creationId xmlns:a16="http://schemas.microsoft.com/office/drawing/2014/main" id="{0AD0D852-4C09-4992-A4BE-5E880B546A2E}"/>
            </a:ext>
          </a:extLst>
        </xdr:cNvPr>
        <xdr:cNvSpPr/>
      </xdr:nvSpPr>
      <xdr:spPr>
        <a:xfrm>
          <a:off x="247650" y="819150"/>
          <a:ext cx="12849225" cy="6715124"/>
        </a:xfrm>
        <a:prstGeom prst="round2Diag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3</xdr:row>
      <xdr:rowOff>76200</xdr:rowOff>
    </xdr:from>
    <xdr:to>
      <xdr:col>6</xdr:col>
      <xdr:colOff>38100</xdr:colOff>
      <xdr:row>20</xdr:row>
      <xdr:rowOff>180975</xdr:rowOff>
    </xdr:to>
    <xdr:sp macro="" textlink="">
      <xdr:nvSpPr>
        <xdr:cNvPr id="9" name="Flowchart: Connector 8">
          <a:extLst>
            <a:ext uri="{FF2B5EF4-FFF2-40B4-BE49-F238E27FC236}">
              <a16:creationId xmlns:a16="http://schemas.microsoft.com/office/drawing/2014/main" id="{6399203A-6824-4A1C-9DD7-F04184785A95}"/>
            </a:ext>
          </a:extLst>
        </xdr:cNvPr>
        <xdr:cNvSpPr/>
      </xdr:nvSpPr>
      <xdr:spPr>
        <a:xfrm>
          <a:off x="0" y="647700"/>
          <a:ext cx="3695700" cy="3343275"/>
        </a:xfrm>
        <a:prstGeom prst="flowChartConnector">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238124</xdr:colOff>
      <xdr:row>5</xdr:row>
      <xdr:rowOff>66675</xdr:rowOff>
    </xdr:from>
    <xdr:to>
      <xdr:col>21</xdr:col>
      <xdr:colOff>114300</xdr:colOff>
      <xdr:row>38</xdr:row>
      <xdr:rowOff>123825</xdr:rowOff>
    </xdr:to>
    <xdr:sp macro="" textlink="">
      <xdr:nvSpPr>
        <xdr:cNvPr id="8" name="Rectangle: Diagonal Corners Rounded 7">
          <a:extLst>
            <a:ext uri="{FF2B5EF4-FFF2-40B4-BE49-F238E27FC236}">
              <a16:creationId xmlns:a16="http://schemas.microsoft.com/office/drawing/2014/main" id="{AF29ECE3-831B-417C-8283-FBD166FCE30F}"/>
            </a:ext>
          </a:extLst>
        </xdr:cNvPr>
        <xdr:cNvSpPr/>
      </xdr:nvSpPr>
      <xdr:spPr>
        <a:xfrm>
          <a:off x="847724" y="1019175"/>
          <a:ext cx="12068176" cy="6343650"/>
        </a:xfrm>
        <a:prstGeom prst="round2DiagRect">
          <a:avLst/>
        </a:prstGeom>
        <a:solidFill>
          <a:schemeClr val="bg1"/>
        </a:solidFill>
        <a:ln>
          <a:noFill/>
        </a:ln>
        <a:effectLst>
          <a:outerShdw blurRad="63500" sx="102000" sy="102000" algn="ctr" rotWithShape="0">
            <a:prstClr val="black">
              <a:alpha val="7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581025</xdr:colOff>
      <xdr:row>6</xdr:row>
      <xdr:rowOff>85724</xdr:rowOff>
    </xdr:from>
    <xdr:to>
      <xdr:col>20</xdr:col>
      <xdr:colOff>523874</xdr:colOff>
      <xdr:row>37</xdr:row>
      <xdr:rowOff>123823</xdr:rowOff>
    </xdr:to>
    <xdr:sp macro="" textlink="">
      <xdr:nvSpPr>
        <xdr:cNvPr id="10" name="Rectangle: Diagonal Corners Rounded 9">
          <a:extLst>
            <a:ext uri="{FF2B5EF4-FFF2-40B4-BE49-F238E27FC236}">
              <a16:creationId xmlns:a16="http://schemas.microsoft.com/office/drawing/2014/main" id="{EBD0F516-A1BE-4B72-9ADB-273EE403DDA7}"/>
            </a:ext>
          </a:extLst>
        </xdr:cNvPr>
        <xdr:cNvSpPr/>
      </xdr:nvSpPr>
      <xdr:spPr>
        <a:xfrm>
          <a:off x="4238625" y="1228724"/>
          <a:ext cx="8477249" cy="5943599"/>
        </a:xfrm>
        <a:prstGeom prst="round2DiagRect">
          <a:avLst/>
        </a:prstGeom>
        <a:solidFill>
          <a:schemeClr val="bg1"/>
        </a:solidFill>
        <a:ln>
          <a:noFill/>
        </a:ln>
        <a:effectLst>
          <a:outerShdw blurRad="63500" sx="102000" sy="102000" algn="ctr" rotWithShape="0">
            <a:prstClr val="black">
              <a:alpha val="7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209550</xdr:colOff>
      <xdr:row>23</xdr:row>
      <xdr:rowOff>152400</xdr:rowOff>
    </xdr:from>
    <xdr:to>
      <xdr:col>5</xdr:col>
      <xdr:colOff>552450</xdr:colOff>
      <xdr:row>26</xdr:row>
      <xdr:rowOff>171450</xdr:rowOff>
    </xdr:to>
    <xdr:sp macro="" textlink="">
      <xdr:nvSpPr>
        <xdr:cNvPr id="7" name="Rectangle 6">
          <a:extLst>
            <a:ext uri="{FF2B5EF4-FFF2-40B4-BE49-F238E27FC236}">
              <a16:creationId xmlns:a16="http://schemas.microsoft.com/office/drawing/2014/main" id="{57EACC30-A55B-4B56-A5EA-7CF44D8DFCAC}"/>
            </a:ext>
          </a:extLst>
        </xdr:cNvPr>
        <xdr:cNvSpPr/>
      </xdr:nvSpPr>
      <xdr:spPr>
        <a:xfrm>
          <a:off x="819150" y="4533900"/>
          <a:ext cx="2781300" cy="590550"/>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200024</xdr:colOff>
      <xdr:row>28</xdr:row>
      <xdr:rowOff>109537</xdr:rowOff>
    </xdr:from>
    <xdr:to>
      <xdr:col>5</xdr:col>
      <xdr:colOff>542924</xdr:colOff>
      <xdr:row>31</xdr:row>
      <xdr:rowOff>128587</xdr:rowOff>
    </xdr:to>
    <xdr:sp macro="" textlink="">
      <xdr:nvSpPr>
        <xdr:cNvPr id="11" name="Rectangle 10">
          <a:extLst>
            <a:ext uri="{FF2B5EF4-FFF2-40B4-BE49-F238E27FC236}">
              <a16:creationId xmlns:a16="http://schemas.microsoft.com/office/drawing/2014/main" id="{B437151A-4D73-499E-8F4C-1A4C630B4BBB}"/>
            </a:ext>
          </a:extLst>
        </xdr:cNvPr>
        <xdr:cNvSpPr/>
      </xdr:nvSpPr>
      <xdr:spPr>
        <a:xfrm>
          <a:off x="809624" y="5443537"/>
          <a:ext cx="2781300" cy="590550"/>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209550</xdr:colOff>
      <xdr:row>33</xdr:row>
      <xdr:rowOff>66675</xdr:rowOff>
    </xdr:from>
    <xdr:to>
      <xdr:col>5</xdr:col>
      <xdr:colOff>552450</xdr:colOff>
      <xdr:row>36</xdr:row>
      <xdr:rowOff>85725</xdr:rowOff>
    </xdr:to>
    <xdr:sp macro="" textlink="">
      <xdr:nvSpPr>
        <xdr:cNvPr id="12" name="Rectangle 11">
          <a:extLst>
            <a:ext uri="{FF2B5EF4-FFF2-40B4-BE49-F238E27FC236}">
              <a16:creationId xmlns:a16="http://schemas.microsoft.com/office/drawing/2014/main" id="{A2FFE8F1-CAFF-478A-90A5-8D4534CD275E}"/>
            </a:ext>
          </a:extLst>
        </xdr:cNvPr>
        <xdr:cNvSpPr/>
      </xdr:nvSpPr>
      <xdr:spPr>
        <a:xfrm>
          <a:off x="819150" y="6353175"/>
          <a:ext cx="2781300" cy="590550"/>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323850</xdr:colOff>
      <xdr:row>24</xdr:row>
      <xdr:rowOff>104775</xdr:rowOff>
    </xdr:from>
    <xdr:to>
      <xdr:col>2</xdr:col>
      <xdr:colOff>28575</xdr:colOff>
      <xdr:row>26</xdr:row>
      <xdr:rowOff>28575</xdr:rowOff>
    </xdr:to>
    <xdr:sp macro="" textlink="">
      <xdr:nvSpPr>
        <xdr:cNvPr id="13" name="Flowchart: Connector 12">
          <a:extLst>
            <a:ext uri="{FF2B5EF4-FFF2-40B4-BE49-F238E27FC236}">
              <a16:creationId xmlns:a16="http://schemas.microsoft.com/office/drawing/2014/main" id="{559CDA41-5098-4065-AC01-5FB70EE9529A}"/>
            </a:ext>
          </a:extLst>
        </xdr:cNvPr>
        <xdr:cNvSpPr/>
      </xdr:nvSpPr>
      <xdr:spPr>
        <a:xfrm>
          <a:off x="933450" y="4676775"/>
          <a:ext cx="314325" cy="304800"/>
        </a:xfrm>
        <a:prstGeom prst="flowChartConnector">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323850</xdr:colOff>
      <xdr:row>29</xdr:row>
      <xdr:rowOff>69056</xdr:rowOff>
    </xdr:from>
    <xdr:to>
      <xdr:col>2</xdr:col>
      <xdr:colOff>28575</xdr:colOff>
      <xdr:row>30</xdr:row>
      <xdr:rowOff>183356</xdr:rowOff>
    </xdr:to>
    <xdr:sp macro="" textlink="">
      <xdr:nvSpPr>
        <xdr:cNvPr id="14" name="Flowchart: Connector 13">
          <a:extLst>
            <a:ext uri="{FF2B5EF4-FFF2-40B4-BE49-F238E27FC236}">
              <a16:creationId xmlns:a16="http://schemas.microsoft.com/office/drawing/2014/main" id="{71D21385-2092-4F21-AB07-69B344402851}"/>
            </a:ext>
          </a:extLst>
        </xdr:cNvPr>
        <xdr:cNvSpPr/>
      </xdr:nvSpPr>
      <xdr:spPr>
        <a:xfrm>
          <a:off x="933450" y="5593556"/>
          <a:ext cx="314325" cy="304800"/>
        </a:xfrm>
        <a:prstGeom prst="flowChartConnector">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323850</xdr:colOff>
      <xdr:row>34</xdr:row>
      <xdr:rowOff>33337</xdr:rowOff>
    </xdr:from>
    <xdr:to>
      <xdr:col>2</xdr:col>
      <xdr:colOff>28575</xdr:colOff>
      <xdr:row>35</xdr:row>
      <xdr:rowOff>147637</xdr:rowOff>
    </xdr:to>
    <xdr:sp macro="" textlink="">
      <xdr:nvSpPr>
        <xdr:cNvPr id="15" name="Flowchart: Connector 14">
          <a:extLst>
            <a:ext uri="{FF2B5EF4-FFF2-40B4-BE49-F238E27FC236}">
              <a16:creationId xmlns:a16="http://schemas.microsoft.com/office/drawing/2014/main" id="{0A086828-DB0E-463D-8780-0573C9FD389E}"/>
            </a:ext>
          </a:extLst>
        </xdr:cNvPr>
        <xdr:cNvSpPr/>
      </xdr:nvSpPr>
      <xdr:spPr>
        <a:xfrm>
          <a:off x="933450" y="6510337"/>
          <a:ext cx="314325" cy="304800"/>
        </a:xfrm>
        <a:prstGeom prst="flowChartConnector">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438150</xdr:colOff>
      <xdr:row>8</xdr:row>
      <xdr:rowOff>76198</xdr:rowOff>
    </xdr:from>
    <xdr:to>
      <xdr:col>6</xdr:col>
      <xdr:colOff>41910</xdr:colOff>
      <xdr:row>22</xdr:row>
      <xdr:rowOff>152398</xdr:rowOff>
    </xdr:to>
    <mc:AlternateContent xmlns:mc="http://schemas.openxmlformats.org/markup-compatibility/2006" xmlns:a14="http://schemas.microsoft.com/office/drawing/2010/main">
      <mc:Choice Requires="a14">
        <xdr:graphicFrame macro="">
          <xdr:nvGraphicFramePr>
            <xdr:cNvPr id="17" name="Month Name 1">
              <a:extLst>
                <a:ext uri="{FF2B5EF4-FFF2-40B4-BE49-F238E27FC236}">
                  <a16:creationId xmlns:a16="http://schemas.microsoft.com/office/drawing/2014/main" id="{F9EB2E8A-1C60-4E2A-8530-F3316C2DBC37}"/>
                </a:ext>
              </a:extLst>
            </xdr:cNvPr>
            <xdr:cNvGraphicFramePr/>
          </xdr:nvGraphicFramePr>
          <xdr:xfrm>
            <a:off x="0" y="0"/>
            <a:ext cx="0" cy="0"/>
          </xdr:xfrm>
          <a:graphic>
            <a:graphicData uri="http://schemas.microsoft.com/office/drawing/2010/slicer">
              <sle:slicer xmlns:sle="http://schemas.microsoft.com/office/drawing/2010/slicer" name="Month Name 1"/>
            </a:graphicData>
          </a:graphic>
        </xdr:graphicFrame>
      </mc:Choice>
      <mc:Fallback xmlns="">
        <xdr:sp macro="" textlink="">
          <xdr:nvSpPr>
            <xdr:cNvPr id="0" name=""/>
            <xdr:cNvSpPr>
              <a:spLocks noTextEdit="1"/>
            </xdr:cNvSpPr>
          </xdr:nvSpPr>
          <xdr:spPr>
            <a:xfrm>
              <a:off x="1047750" y="1600198"/>
              <a:ext cx="2651760" cy="2743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76202</xdr:colOff>
      <xdr:row>9</xdr:row>
      <xdr:rowOff>152400</xdr:rowOff>
    </xdr:from>
    <xdr:to>
      <xdr:col>12</xdr:col>
      <xdr:colOff>0</xdr:colOff>
      <xdr:row>36</xdr:row>
      <xdr:rowOff>100013</xdr:rowOff>
    </xdr:to>
    <xdr:graphicFrame macro="">
      <xdr:nvGraphicFramePr>
        <xdr:cNvPr id="18" name="Chart 17">
          <a:extLst>
            <a:ext uri="{FF2B5EF4-FFF2-40B4-BE49-F238E27FC236}">
              <a16:creationId xmlns:a16="http://schemas.microsoft.com/office/drawing/2014/main" id="{CA35CF32-459D-4FD0-A04A-54D31933F3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581025</xdr:colOff>
      <xdr:row>9</xdr:row>
      <xdr:rowOff>133350</xdr:rowOff>
    </xdr:from>
    <xdr:to>
      <xdr:col>17</xdr:col>
      <xdr:colOff>152400</xdr:colOff>
      <xdr:row>36</xdr:row>
      <xdr:rowOff>123824</xdr:rowOff>
    </xdr:to>
    <xdr:graphicFrame macro="">
      <xdr:nvGraphicFramePr>
        <xdr:cNvPr id="19" name="Chart 18">
          <a:extLst>
            <a:ext uri="{FF2B5EF4-FFF2-40B4-BE49-F238E27FC236}">
              <a16:creationId xmlns:a16="http://schemas.microsoft.com/office/drawing/2014/main" id="{BA43FF23-EE27-4EAF-AFBA-AC4B78E345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133352</xdr:colOff>
      <xdr:row>10</xdr:row>
      <xdr:rowOff>19051</xdr:rowOff>
    </xdr:from>
    <xdr:to>
      <xdr:col>20</xdr:col>
      <xdr:colOff>304800</xdr:colOff>
      <xdr:row>35</xdr:row>
      <xdr:rowOff>171450</xdr:rowOff>
    </xdr:to>
    <xdr:graphicFrame macro="">
      <xdr:nvGraphicFramePr>
        <xdr:cNvPr id="20" name="Chart 19">
          <a:extLst>
            <a:ext uri="{FF2B5EF4-FFF2-40B4-BE49-F238E27FC236}">
              <a16:creationId xmlns:a16="http://schemas.microsoft.com/office/drawing/2014/main" id="{6DFEC3E8-05D5-4853-8AD2-7A18B27202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180975</xdr:colOff>
      <xdr:row>7</xdr:row>
      <xdr:rowOff>66675</xdr:rowOff>
    </xdr:from>
    <xdr:to>
      <xdr:col>12</xdr:col>
      <xdr:colOff>361948</xdr:colOff>
      <xdr:row>9</xdr:row>
      <xdr:rowOff>19050</xdr:rowOff>
    </xdr:to>
    <xdr:sp macro="" textlink="">
      <xdr:nvSpPr>
        <xdr:cNvPr id="21" name="TextBox 20">
          <a:extLst>
            <a:ext uri="{FF2B5EF4-FFF2-40B4-BE49-F238E27FC236}">
              <a16:creationId xmlns:a16="http://schemas.microsoft.com/office/drawing/2014/main" id="{53062070-8A0F-488E-9083-A8AF7E5E7A03}"/>
            </a:ext>
          </a:extLst>
        </xdr:cNvPr>
        <xdr:cNvSpPr txBox="1"/>
      </xdr:nvSpPr>
      <xdr:spPr>
        <a:xfrm>
          <a:off x="6276975" y="1400175"/>
          <a:ext cx="1400173"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en-US" sz="1600" b="1">
              <a:solidFill>
                <a:schemeClr val="bg2">
                  <a:lumMod val="25000"/>
                </a:schemeClr>
              </a:solidFill>
            </a:rPr>
            <a:t>Total Target</a:t>
          </a:r>
          <a:r>
            <a:rPr lang="en-US" sz="1600" b="1" baseline="0">
              <a:solidFill>
                <a:schemeClr val="bg2">
                  <a:lumMod val="25000"/>
                </a:schemeClr>
              </a:solidFill>
            </a:rPr>
            <a:t> </a:t>
          </a:r>
          <a:endParaRPr lang="en-US" sz="1600" b="1">
            <a:solidFill>
              <a:schemeClr val="accent1">
                <a:lumMod val="60000"/>
                <a:lumOff val="40000"/>
              </a:schemeClr>
            </a:solidFill>
          </a:endParaRPr>
        </a:p>
      </xdr:txBody>
    </xdr:sp>
    <xdr:clientData/>
  </xdr:twoCellAnchor>
  <xdr:twoCellAnchor>
    <xdr:from>
      <xdr:col>7</xdr:col>
      <xdr:colOff>514351</xdr:colOff>
      <xdr:row>7</xdr:row>
      <xdr:rowOff>152400</xdr:rowOff>
    </xdr:from>
    <xdr:to>
      <xdr:col>8</xdr:col>
      <xdr:colOff>87631</xdr:colOff>
      <xdr:row>8</xdr:row>
      <xdr:rowOff>144780</xdr:rowOff>
    </xdr:to>
    <xdr:sp macro="" textlink="">
      <xdr:nvSpPr>
        <xdr:cNvPr id="22" name="Flowchart: Connector 21">
          <a:extLst>
            <a:ext uri="{FF2B5EF4-FFF2-40B4-BE49-F238E27FC236}">
              <a16:creationId xmlns:a16="http://schemas.microsoft.com/office/drawing/2014/main" id="{08CD254C-B301-4F24-B874-A2B518D1C46D}"/>
            </a:ext>
          </a:extLst>
        </xdr:cNvPr>
        <xdr:cNvSpPr/>
      </xdr:nvSpPr>
      <xdr:spPr>
        <a:xfrm>
          <a:off x="4781551" y="1485900"/>
          <a:ext cx="182880" cy="182880"/>
        </a:xfrm>
        <a:prstGeom prst="flowChartConnector">
          <a:avLst/>
        </a:prstGeom>
        <a:solidFill>
          <a:schemeClr val="bg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219076</xdr:colOff>
      <xdr:row>7</xdr:row>
      <xdr:rowOff>152400</xdr:rowOff>
    </xdr:from>
    <xdr:to>
      <xdr:col>10</xdr:col>
      <xdr:colOff>401956</xdr:colOff>
      <xdr:row>8</xdr:row>
      <xdr:rowOff>144780</xdr:rowOff>
    </xdr:to>
    <xdr:sp macro="" textlink="">
      <xdr:nvSpPr>
        <xdr:cNvPr id="23" name="Flowchart: Connector 22">
          <a:extLst>
            <a:ext uri="{FF2B5EF4-FFF2-40B4-BE49-F238E27FC236}">
              <a16:creationId xmlns:a16="http://schemas.microsoft.com/office/drawing/2014/main" id="{A860AB8F-7E56-42A2-AF8C-CB01B2341D03}"/>
            </a:ext>
          </a:extLst>
        </xdr:cNvPr>
        <xdr:cNvSpPr/>
      </xdr:nvSpPr>
      <xdr:spPr>
        <a:xfrm>
          <a:off x="6315076" y="1485900"/>
          <a:ext cx="182880" cy="182880"/>
        </a:xfrm>
        <a:prstGeom prst="flowChartConnector">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29528</xdr:colOff>
      <xdr:row>7</xdr:row>
      <xdr:rowOff>105728</xdr:rowOff>
    </xdr:from>
    <xdr:to>
      <xdr:col>10</xdr:col>
      <xdr:colOff>257175</xdr:colOff>
      <xdr:row>8</xdr:row>
      <xdr:rowOff>181928</xdr:rowOff>
    </xdr:to>
    <xdr:sp macro="" textlink="">
      <xdr:nvSpPr>
        <xdr:cNvPr id="25" name="TextBox 24">
          <a:extLst>
            <a:ext uri="{FF2B5EF4-FFF2-40B4-BE49-F238E27FC236}">
              <a16:creationId xmlns:a16="http://schemas.microsoft.com/office/drawing/2014/main" id="{4A7568FC-9345-4C25-A7DC-32DAAEE719B6}"/>
            </a:ext>
          </a:extLst>
        </xdr:cNvPr>
        <xdr:cNvSpPr txBox="1"/>
      </xdr:nvSpPr>
      <xdr:spPr>
        <a:xfrm>
          <a:off x="4906328" y="1439228"/>
          <a:ext cx="1446847"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600" b="1">
              <a:solidFill>
                <a:schemeClr val="bg2">
                  <a:lumMod val="75000"/>
                </a:schemeClr>
              </a:solidFill>
            </a:rPr>
            <a:t>Total Revenue </a:t>
          </a:r>
        </a:p>
      </xdr:txBody>
    </xdr:sp>
    <xdr:clientData/>
  </xdr:twoCellAnchor>
  <xdr:twoCellAnchor>
    <xdr:from>
      <xdr:col>13</xdr:col>
      <xdr:colOff>33337</xdr:colOff>
      <xdr:row>7</xdr:row>
      <xdr:rowOff>38100</xdr:rowOff>
    </xdr:from>
    <xdr:to>
      <xdr:col>20</xdr:col>
      <xdr:colOff>409575</xdr:colOff>
      <xdr:row>9</xdr:row>
      <xdr:rowOff>66675</xdr:rowOff>
    </xdr:to>
    <xdr:sp macro="" textlink="">
      <xdr:nvSpPr>
        <xdr:cNvPr id="27" name="TextBox 26">
          <a:extLst>
            <a:ext uri="{FF2B5EF4-FFF2-40B4-BE49-F238E27FC236}">
              <a16:creationId xmlns:a16="http://schemas.microsoft.com/office/drawing/2014/main" id="{EE357FAA-7713-4FBB-A972-E5446FACAB34}"/>
            </a:ext>
          </a:extLst>
        </xdr:cNvPr>
        <xdr:cNvSpPr txBox="1"/>
      </xdr:nvSpPr>
      <xdr:spPr>
        <a:xfrm>
          <a:off x="7958137" y="1371600"/>
          <a:ext cx="4643438"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a:solidFill>
                <a:schemeClr val="accent1">
                  <a:lumMod val="60000"/>
                  <a:lumOff val="40000"/>
                </a:schemeClr>
              </a:solidFill>
            </a:rPr>
            <a:t>STORE</a:t>
          </a:r>
          <a:r>
            <a:rPr lang="en-US" sz="2000" baseline="0">
              <a:solidFill>
                <a:schemeClr val="accent1">
                  <a:lumMod val="60000"/>
                  <a:lumOff val="40000"/>
                </a:schemeClr>
              </a:solidFill>
            </a:rPr>
            <a:t> PERFORMANCE</a:t>
          </a:r>
          <a:endParaRPr lang="en-US" sz="2000">
            <a:solidFill>
              <a:schemeClr val="accent1">
                <a:lumMod val="60000"/>
                <a:lumOff val="40000"/>
              </a:schemeClr>
            </a:solidFill>
          </a:endParaRPr>
        </a:p>
      </xdr:txBody>
    </xdr:sp>
    <xdr:clientData/>
  </xdr:twoCellAnchor>
  <xdr:oneCellAnchor>
    <xdr:from>
      <xdr:col>12</xdr:col>
      <xdr:colOff>466725</xdr:colOff>
      <xdr:row>11</xdr:row>
      <xdr:rowOff>171450</xdr:rowOff>
    </xdr:from>
    <xdr:ext cx="184731" cy="264560"/>
    <xdr:sp macro="" textlink="">
      <xdr:nvSpPr>
        <xdr:cNvPr id="28" name="TextBox 27">
          <a:extLst>
            <a:ext uri="{FF2B5EF4-FFF2-40B4-BE49-F238E27FC236}">
              <a16:creationId xmlns:a16="http://schemas.microsoft.com/office/drawing/2014/main" id="{9A2E1C6E-ADA1-4AB8-93BC-BC0E0773A14F}"/>
            </a:ext>
          </a:extLst>
        </xdr:cNvPr>
        <xdr:cNvSpPr txBox="1"/>
      </xdr:nvSpPr>
      <xdr:spPr>
        <a:xfrm>
          <a:off x="7781925" y="226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2</xdr:col>
      <xdr:colOff>38101</xdr:colOff>
      <xdr:row>24</xdr:row>
      <xdr:rowOff>85724</xdr:rowOff>
    </xdr:from>
    <xdr:to>
      <xdr:col>4</xdr:col>
      <xdr:colOff>76201</xdr:colOff>
      <xdr:row>26</xdr:row>
      <xdr:rowOff>38099</xdr:rowOff>
    </xdr:to>
    <xdr:sp macro="" textlink="">
      <xdr:nvSpPr>
        <xdr:cNvPr id="16" name="TextBox 15">
          <a:extLst>
            <a:ext uri="{FF2B5EF4-FFF2-40B4-BE49-F238E27FC236}">
              <a16:creationId xmlns:a16="http://schemas.microsoft.com/office/drawing/2014/main" id="{E5139F6D-5992-4B4C-87B0-4A18E5700369}"/>
            </a:ext>
          </a:extLst>
        </xdr:cNvPr>
        <xdr:cNvSpPr txBox="1"/>
      </xdr:nvSpPr>
      <xdr:spPr>
        <a:xfrm>
          <a:off x="1257301" y="4657724"/>
          <a:ext cx="12573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Total</a:t>
          </a:r>
          <a:r>
            <a:rPr lang="en-US" sz="1400" b="1" baseline="0">
              <a:solidFill>
                <a:schemeClr val="bg2">
                  <a:lumMod val="50000"/>
                </a:schemeClr>
              </a:solidFill>
            </a:rPr>
            <a:t> Revenue</a:t>
          </a:r>
          <a:endParaRPr lang="en-US" sz="1400" b="1">
            <a:solidFill>
              <a:schemeClr val="bg2">
                <a:lumMod val="50000"/>
              </a:schemeClr>
            </a:solidFill>
          </a:endParaRPr>
        </a:p>
      </xdr:txBody>
    </xdr:sp>
    <xdr:clientData/>
  </xdr:twoCellAnchor>
  <xdr:twoCellAnchor>
    <xdr:from>
      <xdr:col>2</xdr:col>
      <xdr:colOff>28574</xdr:colOff>
      <xdr:row>29</xdr:row>
      <xdr:rowOff>52387</xdr:rowOff>
    </xdr:from>
    <xdr:to>
      <xdr:col>3</xdr:col>
      <xdr:colOff>523875</xdr:colOff>
      <xdr:row>31</xdr:row>
      <xdr:rowOff>4762</xdr:rowOff>
    </xdr:to>
    <xdr:sp macro="" textlink="">
      <xdr:nvSpPr>
        <xdr:cNvPr id="29" name="TextBox 28">
          <a:extLst>
            <a:ext uri="{FF2B5EF4-FFF2-40B4-BE49-F238E27FC236}">
              <a16:creationId xmlns:a16="http://schemas.microsoft.com/office/drawing/2014/main" id="{A0ECB79D-32F7-40FB-A289-11E5141D06B9}"/>
            </a:ext>
          </a:extLst>
        </xdr:cNvPr>
        <xdr:cNvSpPr txBox="1"/>
      </xdr:nvSpPr>
      <xdr:spPr>
        <a:xfrm>
          <a:off x="1247774" y="5576887"/>
          <a:ext cx="1104901"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Total</a:t>
          </a:r>
          <a:r>
            <a:rPr lang="en-US" sz="1400" b="1" baseline="0">
              <a:solidFill>
                <a:schemeClr val="bg2">
                  <a:lumMod val="50000"/>
                </a:schemeClr>
              </a:solidFill>
            </a:rPr>
            <a:t> </a:t>
          </a:r>
          <a:r>
            <a:rPr lang="en-US" sz="1400" b="1" baseline="0">
              <a:solidFill>
                <a:schemeClr val="bg2">
                  <a:lumMod val="50000"/>
                </a:schemeClr>
              </a:solidFill>
              <a:latin typeface="+mn-lt"/>
              <a:ea typeface="+mn-ea"/>
              <a:cs typeface="+mn-cs"/>
            </a:rPr>
            <a:t>Target</a:t>
          </a:r>
        </a:p>
      </xdr:txBody>
    </xdr:sp>
    <xdr:clientData/>
  </xdr:twoCellAnchor>
  <xdr:twoCellAnchor>
    <xdr:from>
      <xdr:col>2</xdr:col>
      <xdr:colOff>66676</xdr:colOff>
      <xdr:row>34</xdr:row>
      <xdr:rowOff>19050</xdr:rowOff>
    </xdr:from>
    <xdr:to>
      <xdr:col>3</xdr:col>
      <xdr:colOff>523876</xdr:colOff>
      <xdr:row>35</xdr:row>
      <xdr:rowOff>161925</xdr:rowOff>
    </xdr:to>
    <xdr:sp macro="" textlink="">
      <xdr:nvSpPr>
        <xdr:cNvPr id="30" name="TextBox 29">
          <a:extLst>
            <a:ext uri="{FF2B5EF4-FFF2-40B4-BE49-F238E27FC236}">
              <a16:creationId xmlns:a16="http://schemas.microsoft.com/office/drawing/2014/main" id="{E2C6DCEA-A930-4067-AC5C-7059A8DDFF68}"/>
            </a:ext>
          </a:extLst>
        </xdr:cNvPr>
        <xdr:cNvSpPr txBox="1"/>
      </xdr:nvSpPr>
      <xdr:spPr>
        <a:xfrm>
          <a:off x="1285876" y="6496050"/>
          <a:ext cx="10668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Variance</a:t>
          </a:r>
          <a:r>
            <a:rPr lang="en-US" sz="1400" b="1" baseline="0">
              <a:solidFill>
                <a:schemeClr val="bg2">
                  <a:lumMod val="50000"/>
                </a:schemeClr>
              </a:solidFill>
            </a:rPr>
            <a:t> %</a:t>
          </a:r>
          <a:endParaRPr lang="en-US" sz="1400" b="1">
            <a:solidFill>
              <a:schemeClr val="bg2">
                <a:lumMod val="50000"/>
              </a:schemeClr>
            </a:solidFill>
          </a:endParaRPr>
        </a:p>
      </xdr:txBody>
    </xdr:sp>
    <xdr:clientData/>
  </xdr:twoCellAnchor>
  <xdr:twoCellAnchor>
    <xdr:from>
      <xdr:col>4</xdr:col>
      <xdr:colOff>57150</xdr:colOff>
      <xdr:row>24</xdr:row>
      <xdr:rowOff>47625</xdr:rowOff>
    </xdr:from>
    <xdr:to>
      <xdr:col>5</xdr:col>
      <xdr:colOff>390525</xdr:colOff>
      <xdr:row>26</xdr:row>
      <xdr:rowOff>57150</xdr:rowOff>
    </xdr:to>
    <xdr:sp macro="" textlink="'Analysis 01'!C2">
      <xdr:nvSpPr>
        <xdr:cNvPr id="24" name="TextBox 23">
          <a:extLst>
            <a:ext uri="{FF2B5EF4-FFF2-40B4-BE49-F238E27FC236}">
              <a16:creationId xmlns:a16="http://schemas.microsoft.com/office/drawing/2014/main" id="{6538FD06-ADD7-45AD-B222-05BB1C9DDF60}"/>
            </a:ext>
          </a:extLst>
        </xdr:cNvPr>
        <xdr:cNvSpPr txBox="1"/>
      </xdr:nvSpPr>
      <xdr:spPr>
        <a:xfrm>
          <a:off x="2495550" y="4619625"/>
          <a:ext cx="942975"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FDBE71F-A53F-49BE-964E-8900D7A92080}" type="TxLink">
            <a:rPr lang="en-US" sz="1800" b="0" i="0" u="none" strike="noStrike">
              <a:solidFill>
                <a:srgbClr val="3A3838"/>
              </a:solidFill>
              <a:latin typeface="Calibri"/>
              <a:cs typeface="Calibri"/>
            </a:rPr>
            <a:pPr algn="ctr"/>
            <a:t>$5.4M</a:t>
          </a:fld>
          <a:endParaRPr lang="en-US" sz="1600"/>
        </a:p>
      </xdr:txBody>
    </xdr:sp>
    <xdr:clientData/>
  </xdr:twoCellAnchor>
  <xdr:twoCellAnchor>
    <xdr:from>
      <xdr:col>4</xdr:col>
      <xdr:colOff>19049</xdr:colOff>
      <xdr:row>28</xdr:row>
      <xdr:rowOff>176212</xdr:rowOff>
    </xdr:from>
    <xdr:to>
      <xdr:col>5</xdr:col>
      <xdr:colOff>352424</xdr:colOff>
      <xdr:row>30</xdr:row>
      <xdr:rowOff>185737</xdr:rowOff>
    </xdr:to>
    <xdr:sp macro="" textlink="'Analysis 01'!D2">
      <xdr:nvSpPr>
        <xdr:cNvPr id="31" name="TextBox 30">
          <a:extLst>
            <a:ext uri="{FF2B5EF4-FFF2-40B4-BE49-F238E27FC236}">
              <a16:creationId xmlns:a16="http://schemas.microsoft.com/office/drawing/2014/main" id="{21E07AD9-4F49-4735-9BC2-F6FF14C34626}"/>
            </a:ext>
          </a:extLst>
        </xdr:cNvPr>
        <xdr:cNvSpPr txBox="1"/>
      </xdr:nvSpPr>
      <xdr:spPr>
        <a:xfrm>
          <a:off x="2457449" y="5510212"/>
          <a:ext cx="942975"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CA6F7B4-F773-4548-8F6A-0DFB1B26FFB0}" type="TxLink">
            <a:rPr lang="en-US" sz="1800" b="0" i="0" u="none" strike="noStrike">
              <a:solidFill>
                <a:srgbClr val="3A3838"/>
              </a:solidFill>
              <a:latin typeface="Calibri"/>
              <a:ea typeface="+mn-ea"/>
              <a:cs typeface="Calibri"/>
            </a:rPr>
            <a:pPr marL="0" indent="0" algn="ctr"/>
            <a:t>$5.3M</a:t>
          </a:fld>
          <a:endParaRPr lang="en-US" sz="1800" b="0" i="0" u="none" strike="noStrike">
            <a:solidFill>
              <a:srgbClr val="3A3838"/>
            </a:solidFill>
            <a:latin typeface="Calibri"/>
            <a:ea typeface="+mn-ea"/>
            <a:cs typeface="Calibri"/>
          </a:endParaRPr>
        </a:p>
      </xdr:txBody>
    </xdr:sp>
    <xdr:clientData/>
  </xdr:twoCellAnchor>
  <xdr:twoCellAnchor>
    <xdr:from>
      <xdr:col>3</xdr:col>
      <xdr:colOff>552450</xdr:colOff>
      <xdr:row>33</xdr:row>
      <xdr:rowOff>95250</xdr:rowOff>
    </xdr:from>
    <xdr:to>
      <xdr:col>5</xdr:col>
      <xdr:colOff>276225</xdr:colOff>
      <xdr:row>35</xdr:row>
      <xdr:rowOff>104775</xdr:rowOff>
    </xdr:to>
    <xdr:sp macro="" textlink="'Analysis 01'!E2">
      <xdr:nvSpPr>
        <xdr:cNvPr id="36" name="TextBox 35">
          <a:extLst>
            <a:ext uri="{FF2B5EF4-FFF2-40B4-BE49-F238E27FC236}">
              <a16:creationId xmlns:a16="http://schemas.microsoft.com/office/drawing/2014/main" id="{AD3E243B-DA84-47BF-BDCA-62DE6C642CE6}"/>
            </a:ext>
          </a:extLst>
        </xdr:cNvPr>
        <xdr:cNvSpPr txBox="1"/>
      </xdr:nvSpPr>
      <xdr:spPr>
        <a:xfrm>
          <a:off x="2381250" y="6381750"/>
          <a:ext cx="942975"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endParaRPr lang="en-US" sz="1800" b="0" i="0" u="none" strike="noStrike">
            <a:solidFill>
              <a:srgbClr val="3A3838"/>
            </a:solidFill>
            <a:latin typeface="Calibri"/>
            <a:ea typeface="+mn-ea"/>
            <a:cs typeface="Calibri"/>
          </a:endParaRPr>
        </a:p>
      </xdr:txBody>
    </xdr:sp>
    <xdr:clientData/>
  </xdr:twoCellAnchor>
  <mc:AlternateContent xmlns:mc="http://schemas.openxmlformats.org/markup-compatibility/2006">
    <mc:Choice xmlns:a14="http://schemas.microsoft.com/office/drawing/2010/main" Requires="a14">
      <xdr:twoCellAnchor editAs="oneCell">
        <xdr:from>
          <xdr:col>4</xdr:col>
          <xdr:colOff>66675</xdr:colOff>
          <xdr:row>34</xdr:row>
          <xdr:rowOff>9525</xdr:rowOff>
        </xdr:from>
        <xdr:to>
          <xdr:col>5</xdr:col>
          <xdr:colOff>304800</xdr:colOff>
          <xdr:row>35</xdr:row>
          <xdr:rowOff>114300</xdr:rowOff>
        </xdr:to>
        <xdr:pic>
          <xdr:nvPicPr>
            <xdr:cNvPr id="43" name="Picture 42">
              <a:extLst>
                <a:ext uri="{FF2B5EF4-FFF2-40B4-BE49-F238E27FC236}">
                  <a16:creationId xmlns:a16="http://schemas.microsoft.com/office/drawing/2014/main" id="{F51CD435-4CB9-41C3-B895-28344E9F46A5}"/>
                </a:ext>
              </a:extLst>
            </xdr:cNvPr>
            <xdr:cNvPicPr>
              <a:picLocks noChangeAspect="1" noChangeArrowheads="1"/>
              <a:extLst>
                <a:ext uri="{84589F7E-364E-4C9E-8A38-B11213B215E9}">
                  <a14:cameraTool cellRange="'Analysis 01'!$E$2" spid="_x0000_s2091"/>
                </a:ext>
              </a:extLst>
            </xdr:cNvPicPr>
          </xdr:nvPicPr>
          <xdr:blipFill>
            <a:blip xmlns:r="http://schemas.openxmlformats.org/officeDocument/2006/relationships" r:embed="rId4"/>
            <a:srcRect/>
            <a:stretch>
              <a:fillRect/>
            </a:stretch>
          </xdr:blipFill>
          <xdr:spPr bwMode="auto">
            <a:xfrm>
              <a:off x="2505075" y="6486525"/>
              <a:ext cx="847725" cy="295275"/>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0</xdr:col>
      <xdr:colOff>95249</xdr:colOff>
      <xdr:row>0</xdr:row>
      <xdr:rowOff>152400</xdr:rowOff>
    </xdr:from>
    <xdr:to>
      <xdr:col>4</xdr:col>
      <xdr:colOff>276224</xdr:colOff>
      <xdr:row>2</xdr:row>
      <xdr:rowOff>180975</xdr:rowOff>
    </xdr:to>
    <xdr:sp macro="" textlink="">
      <xdr:nvSpPr>
        <xdr:cNvPr id="33" name="TextBox 32">
          <a:extLst>
            <a:ext uri="{FF2B5EF4-FFF2-40B4-BE49-F238E27FC236}">
              <a16:creationId xmlns:a16="http://schemas.microsoft.com/office/drawing/2014/main" id="{4D128C8D-E34B-4E61-80C7-DCC082CF2833}"/>
            </a:ext>
          </a:extLst>
        </xdr:cNvPr>
        <xdr:cNvSpPr txBox="1"/>
      </xdr:nvSpPr>
      <xdr:spPr>
        <a:xfrm>
          <a:off x="95249" y="152400"/>
          <a:ext cx="2619375"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200">
              <a:solidFill>
                <a:srgbClr val="2CBBD4"/>
              </a:solidFill>
            </a:rPr>
            <a:t>Business</a:t>
          </a:r>
          <a:r>
            <a:rPr lang="en-US" sz="2200" baseline="0">
              <a:solidFill>
                <a:srgbClr val="2CBBD4"/>
              </a:solidFill>
            </a:rPr>
            <a:t> Dashboard</a:t>
          </a:r>
          <a:endParaRPr lang="en-US" sz="2200">
            <a:solidFill>
              <a:srgbClr val="2CBBD4"/>
            </a:solidFill>
          </a:endParaRPr>
        </a:p>
      </xdr:txBody>
    </xdr:sp>
    <xdr:clientData/>
  </xdr:twoCellAnchor>
  <xdr:twoCellAnchor>
    <xdr:from>
      <xdr:col>14</xdr:col>
      <xdr:colOff>257175</xdr:colOff>
      <xdr:row>0</xdr:row>
      <xdr:rowOff>176213</xdr:rowOff>
    </xdr:from>
    <xdr:to>
      <xdr:col>16</xdr:col>
      <xdr:colOff>114300</xdr:colOff>
      <xdr:row>2</xdr:row>
      <xdr:rowOff>147637</xdr:rowOff>
    </xdr:to>
    <xdr:sp macro="" textlink="">
      <xdr:nvSpPr>
        <xdr:cNvPr id="26" name="Rectangle: Diagonal Corners Rounded 25">
          <a:hlinkClick xmlns:r="http://schemas.openxmlformats.org/officeDocument/2006/relationships" r:id="rId5"/>
          <a:extLst>
            <a:ext uri="{FF2B5EF4-FFF2-40B4-BE49-F238E27FC236}">
              <a16:creationId xmlns:a16="http://schemas.microsoft.com/office/drawing/2014/main" id="{2D2561D3-52CB-4495-8B1A-C62059419E37}"/>
            </a:ext>
          </a:extLst>
        </xdr:cNvPr>
        <xdr:cNvSpPr/>
      </xdr:nvSpPr>
      <xdr:spPr>
        <a:xfrm>
          <a:off x="8791575" y="176213"/>
          <a:ext cx="1076325" cy="352424"/>
        </a:xfrm>
        <a:prstGeom prst="round2DiagRect">
          <a:avLst/>
        </a:prstGeom>
        <a:solidFill>
          <a:srgbClr val="2CBBD4"/>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200">
              <a:solidFill>
                <a:schemeClr val="bg1"/>
              </a:solidFill>
              <a:latin typeface="Verdana" panose="020B0604030504040204" pitchFamily="34" charset="0"/>
              <a:ea typeface="Verdana" panose="020B0604030504040204" pitchFamily="34" charset="0"/>
              <a:cs typeface="+mn-cs"/>
            </a:rPr>
            <a:t>Store</a:t>
          </a:r>
        </a:p>
      </xdr:txBody>
    </xdr:sp>
    <xdr:clientData/>
  </xdr:twoCellAnchor>
  <xdr:twoCellAnchor>
    <xdr:from>
      <xdr:col>17</xdr:col>
      <xdr:colOff>19050</xdr:colOff>
      <xdr:row>0</xdr:row>
      <xdr:rowOff>176213</xdr:rowOff>
    </xdr:from>
    <xdr:to>
      <xdr:col>19</xdr:col>
      <xdr:colOff>47625</xdr:colOff>
      <xdr:row>2</xdr:row>
      <xdr:rowOff>147637</xdr:rowOff>
    </xdr:to>
    <xdr:sp macro="" textlink="">
      <xdr:nvSpPr>
        <xdr:cNvPr id="35" name="Rectangle: Diagonal Corners Rounded 34">
          <a:hlinkClick xmlns:r="http://schemas.openxmlformats.org/officeDocument/2006/relationships" r:id="rId6"/>
          <a:extLst>
            <a:ext uri="{FF2B5EF4-FFF2-40B4-BE49-F238E27FC236}">
              <a16:creationId xmlns:a16="http://schemas.microsoft.com/office/drawing/2014/main" id="{42588F77-1CF8-4FC0-B252-D0AAF52A2428}"/>
            </a:ext>
          </a:extLst>
        </xdr:cNvPr>
        <xdr:cNvSpPr/>
      </xdr:nvSpPr>
      <xdr:spPr>
        <a:xfrm>
          <a:off x="10382250" y="176213"/>
          <a:ext cx="1247775" cy="352424"/>
        </a:xfrm>
        <a:prstGeom prst="round2Diag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200">
              <a:solidFill>
                <a:schemeClr val="bg2">
                  <a:lumMod val="25000"/>
                </a:schemeClr>
              </a:solidFill>
              <a:latin typeface="Verdana" panose="020B0604030504040204" pitchFamily="34" charset="0"/>
              <a:ea typeface="Verdana" panose="020B0604030504040204" pitchFamily="34" charset="0"/>
              <a:cs typeface="+mn-cs"/>
            </a:rPr>
            <a:t>TimeFrame</a:t>
          </a:r>
        </a:p>
      </xdr:txBody>
    </xdr:sp>
    <xdr:clientData/>
  </xdr:twoCellAnchor>
</xdr:wsDr>
</file>

<file path=xl/drawings/drawing2.xml><?xml version="1.0" encoding="utf-8"?>
<c:userShapes xmlns:c="http://schemas.openxmlformats.org/drawingml/2006/chart">
  <cdr:relSizeAnchor xmlns:cdr="http://schemas.openxmlformats.org/drawingml/2006/chartDrawing">
    <cdr:from>
      <cdr:x>0.34615</cdr:x>
      <cdr:y>0.4102</cdr:y>
    </cdr:from>
    <cdr:to>
      <cdr:x>0.65385</cdr:x>
      <cdr:y>0.5898</cdr:y>
    </cdr:to>
    <cdr:sp macro="" textlink="">
      <cdr:nvSpPr>
        <cdr:cNvPr id="2" name="TextBox 1">
          <a:extLst xmlns:a="http://schemas.openxmlformats.org/drawingml/2006/main">
            <a:ext uri="{FF2B5EF4-FFF2-40B4-BE49-F238E27FC236}">
              <a16:creationId xmlns:a16="http://schemas.microsoft.com/office/drawing/2014/main" id="{676F20B4-90D4-49C6-BF44-8964DE3F8601}"/>
            </a:ext>
          </a:extLst>
        </cdr:cNvPr>
        <cdr:cNvSpPr txBox="1"/>
      </cdr:nvSpPr>
      <cdr:spPr>
        <a:xfrm xmlns:a="http://schemas.openxmlformats.org/drawingml/2006/main">
          <a:off x="1028699" y="2088356"/>
          <a:ext cx="914400" cy="9144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xml><?xml version="1.0" encoding="utf-8"?>
<xdr:wsDr xmlns:xdr="http://schemas.openxmlformats.org/drawingml/2006/spreadsheetDrawing" xmlns:a="http://schemas.openxmlformats.org/drawingml/2006/main">
  <xdr:twoCellAnchor>
    <xdr:from>
      <xdr:col>20</xdr:col>
      <xdr:colOff>438149</xdr:colOff>
      <xdr:row>0</xdr:row>
      <xdr:rowOff>9525</xdr:rowOff>
    </xdr:from>
    <xdr:to>
      <xdr:col>25</xdr:col>
      <xdr:colOff>352424</xdr:colOff>
      <xdr:row>1</xdr:row>
      <xdr:rowOff>47625</xdr:rowOff>
    </xdr:to>
    <xdr:sp macro="" textlink="">
      <xdr:nvSpPr>
        <xdr:cNvPr id="2" name="Rectangle 1">
          <a:extLst>
            <a:ext uri="{FF2B5EF4-FFF2-40B4-BE49-F238E27FC236}">
              <a16:creationId xmlns:a16="http://schemas.microsoft.com/office/drawing/2014/main" id="{C6EF321B-6AC9-4A7E-8877-CBFBBF1209AF}"/>
            </a:ext>
          </a:extLst>
        </xdr:cNvPr>
        <xdr:cNvSpPr/>
      </xdr:nvSpPr>
      <xdr:spPr>
        <a:xfrm>
          <a:off x="12630149" y="9525"/>
          <a:ext cx="2962275" cy="228600"/>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114300</xdr:colOff>
      <xdr:row>0</xdr:row>
      <xdr:rowOff>9525</xdr:rowOff>
    </xdr:from>
    <xdr:to>
      <xdr:col>27</xdr:col>
      <xdr:colOff>323850</xdr:colOff>
      <xdr:row>45</xdr:row>
      <xdr:rowOff>142875</xdr:rowOff>
    </xdr:to>
    <xdr:sp macro="" textlink="">
      <xdr:nvSpPr>
        <xdr:cNvPr id="3" name="Moon 2">
          <a:extLst>
            <a:ext uri="{FF2B5EF4-FFF2-40B4-BE49-F238E27FC236}">
              <a16:creationId xmlns:a16="http://schemas.microsoft.com/office/drawing/2014/main" id="{C5608DB1-DAAA-491C-BD17-5F6D0937EFBE}"/>
            </a:ext>
          </a:extLst>
        </xdr:cNvPr>
        <xdr:cNvSpPr/>
      </xdr:nvSpPr>
      <xdr:spPr>
        <a:xfrm flipH="1">
          <a:off x="12306300" y="9525"/>
          <a:ext cx="4476750" cy="8705850"/>
        </a:xfrm>
        <a:prstGeom prst="moon">
          <a:avLst>
            <a:gd name="adj" fmla="val 51277"/>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200027</xdr:colOff>
      <xdr:row>0</xdr:row>
      <xdr:rowOff>180975</xdr:rowOff>
    </xdr:from>
    <xdr:to>
      <xdr:col>25</xdr:col>
      <xdr:colOff>352425</xdr:colOff>
      <xdr:row>7</xdr:row>
      <xdr:rowOff>76200</xdr:rowOff>
    </xdr:to>
    <xdr:sp macro="" textlink="">
      <xdr:nvSpPr>
        <xdr:cNvPr id="4" name="Rectangle 3">
          <a:extLst>
            <a:ext uri="{FF2B5EF4-FFF2-40B4-BE49-F238E27FC236}">
              <a16:creationId xmlns:a16="http://schemas.microsoft.com/office/drawing/2014/main" id="{CD196346-5C78-4AD6-B543-5AD09F1EAF42}"/>
            </a:ext>
          </a:extLst>
        </xdr:cNvPr>
        <xdr:cNvSpPr/>
      </xdr:nvSpPr>
      <xdr:spPr>
        <a:xfrm>
          <a:off x="13611227" y="180975"/>
          <a:ext cx="1981198" cy="1228725"/>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0</xdr:row>
      <xdr:rowOff>123825</xdr:rowOff>
    </xdr:from>
    <xdr:to>
      <xdr:col>20</xdr:col>
      <xdr:colOff>114300</xdr:colOff>
      <xdr:row>3</xdr:row>
      <xdr:rowOff>76200</xdr:rowOff>
    </xdr:to>
    <xdr:sp macro="" textlink="">
      <xdr:nvSpPr>
        <xdr:cNvPr id="5" name="Rectangle: Rounded Corners 4">
          <a:extLst>
            <a:ext uri="{FF2B5EF4-FFF2-40B4-BE49-F238E27FC236}">
              <a16:creationId xmlns:a16="http://schemas.microsoft.com/office/drawing/2014/main" id="{0AC87D0D-DDC3-4DF6-96B6-1AB585AF23ED}"/>
            </a:ext>
          </a:extLst>
        </xdr:cNvPr>
        <xdr:cNvSpPr/>
      </xdr:nvSpPr>
      <xdr:spPr>
        <a:xfrm>
          <a:off x="0" y="123825"/>
          <a:ext cx="12306300" cy="523875"/>
        </a:xfrm>
        <a:prstGeom prst="roundRect">
          <a:avLst/>
        </a:prstGeom>
        <a:gradFill flip="none" rotWithShape="1">
          <a:gsLst>
            <a:gs pos="50000">
              <a:schemeClr val="bg1"/>
            </a:gs>
            <a:gs pos="0">
              <a:schemeClr val="bg1"/>
            </a:gs>
            <a:gs pos="100000">
              <a:schemeClr val="bg1"/>
            </a:gs>
          </a:gsLst>
          <a:lin ang="108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12</xdr:col>
      <xdr:colOff>466725</xdr:colOff>
      <xdr:row>11</xdr:row>
      <xdr:rowOff>171450</xdr:rowOff>
    </xdr:from>
    <xdr:ext cx="184731" cy="264560"/>
    <xdr:sp macro="" textlink="">
      <xdr:nvSpPr>
        <xdr:cNvPr id="25" name="TextBox 24">
          <a:extLst>
            <a:ext uri="{FF2B5EF4-FFF2-40B4-BE49-F238E27FC236}">
              <a16:creationId xmlns:a16="http://schemas.microsoft.com/office/drawing/2014/main" id="{D81A1366-C55E-4E6E-BDB0-D28C9D15D8DE}"/>
            </a:ext>
          </a:extLst>
        </xdr:cNvPr>
        <xdr:cNvSpPr txBox="1"/>
      </xdr:nvSpPr>
      <xdr:spPr>
        <a:xfrm>
          <a:off x="7781925" y="226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3</xdr:col>
      <xdr:colOff>552450</xdr:colOff>
      <xdr:row>33</xdr:row>
      <xdr:rowOff>95250</xdr:rowOff>
    </xdr:from>
    <xdr:to>
      <xdr:col>5</xdr:col>
      <xdr:colOff>276225</xdr:colOff>
      <xdr:row>35</xdr:row>
      <xdr:rowOff>104775</xdr:rowOff>
    </xdr:to>
    <xdr:sp macro="" textlink="'Analysis 01'!E2">
      <xdr:nvSpPr>
        <xdr:cNvPr id="31" name="TextBox 30">
          <a:extLst>
            <a:ext uri="{FF2B5EF4-FFF2-40B4-BE49-F238E27FC236}">
              <a16:creationId xmlns:a16="http://schemas.microsoft.com/office/drawing/2014/main" id="{69FDD179-532F-4AD5-9C82-CF9CEF03FA3D}"/>
            </a:ext>
          </a:extLst>
        </xdr:cNvPr>
        <xdr:cNvSpPr txBox="1"/>
      </xdr:nvSpPr>
      <xdr:spPr>
        <a:xfrm>
          <a:off x="2381250" y="6381750"/>
          <a:ext cx="942975"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endParaRPr lang="en-US" sz="1800" b="0" i="0" u="none" strike="noStrike">
            <a:solidFill>
              <a:srgbClr val="3A3838"/>
            </a:solidFill>
            <a:latin typeface="Calibri"/>
            <a:ea typeface="+mn-ea"/>
            <a:cs typeface="Calibri"/>
          </a:endParaRPr>
        </a:p>
      </xdr:txBody>
    </xdr:sp>
    <xdr:clientData/>
  </xdr:twoCellAnchor>
  <xdr:twoCellAnchor>
    <xdr:from>
      <xdr:col>9</xdr:col>
      <xdr:colOff>390525</xdr:colOff>
      <xdr:row>4</xdr:row>
      <xdr:rowOff>19050</xdr:rowOff>
    </xdr:from>
    <xdr:to>
      <xdr:col>22</xdr:col>
      <xdr:colOff>104775</xdr:colOff>
      <xdr:row>36</xdr:row>
      <xdr:rowOff>142875</xdr:rowOff>
    </xdr:to>
    <xdr:sp macro="" textlink="">
      <xdr:nvSpPr>
        <xdr:cNvPr id="8" name="Rectangle: Single Corner Rounded 7">
          <a:extLst>
            <a:ext uri="{FF2B5EF4-FFF2-40B4-BE49-F238E27FC236}">
              <a16:creationId xmlns:a16="http://schemas.microsoft.com/office/drawing/2014/main" id="{8FD9464F-FA13-4797-B8FD-A8AD149D1F36}"/>
            </a:ext>
          </a:extLst>
        </xdr:cNvPr>
        <xdr:cNvSpPr/>
      </xdr:nvSpPr>
      <xdr:spPr>
        <a:xfrm>
          <a:off x="5876925" y="781050"/>
          <a:ext cx="7639050" cy="6219825"/>
        </a:xfrm>
        <a:prstGeom prst="round1Rect">
          <a:avLst/>
        </a:prstGeom>
        <a:gradFill flip="none" rotWithShape="1">
          <a:gsLst>
            <a:gs pos="50000">
              <a:schemeClr val="bg1"/>
            </a:gs>
            <a:gs pos="0">
              <a:schemeClr val="bg1"/>
            </a:gs>
            <a:gs pos="100000">
              <a:schemeClr val="bg1"/>
            </a:gs>
          </a:gsLst>
          <a:lin ang="108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10</xdr:col>
      <xdr:colOff>114300</xdr:colOff>
      <xdr:row>15</xdr:row>
      <xdr:rowOff>114300</xdr:rowOff>
    </xdr:from>
    <xdr:to>
      <xdr:col>22</xdr:col>
      <xdr:colOff>114299</xdr:colOff>
      <xdr:row>26</xdr:row>
      <xdr:rowOff>47626</xdr:rowOff>
    </xdr:to>
    <xdr:graphicFrame macro="">
      <xdr:nvGraphicFramePr>
        <xdr:cNvPr id="17" name="Chart 16">
          <a:extLst>
            <a:ext uri="{FF2B5EF4-FFF2-40B4-BE49-F238E27FC236}">
              <a16:creationId xmlns:a16="http://schemas.microsoft.com/office/drawing/2014/main" id="{BEDFDBEC-A82E-4AB5-9930-DD2EF415DD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390525</xdr:colOff>
      <xdr:row>26</xdr:row>
      <xdr:rowOff>104775</xdr:rowOff>
    </xdr:from>
    <xdr:to>
      <xdr:col>22</xdr:col>
      <xdr:colOff>104775</xdr:colOff>
      <xdr:row>36</xdr:row>
      <xdr:rowOff>95250</xdr:rowOff>
    </xdr:to>
    <xdr:graphicFrame macro="">
      <xdr:nvGraphicFramePr>
        <xdr:cNvPr id="18" name="Chart 17">
          <a:extLst>
            <a:ext uri="{FF2B5EF4-FFF2-40B4-BE49-F238E27FC236}">
              <a16:creationId xmlns:a16="http://schemas.microsoft.com/office/drawing/2014/main" id="{8E31C1E1-E87E-4C46-BBE6-6CAFF8A820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533399</xdr:colOff>
      <xdr:row>13</xdr:row>
      <xdr:rowOff>109537</xdr:rowOff>
    </xdr:from>
    <xdr:to>
      <xdr:col>14</xdr:col>
      <xdr:colOff>57150</xdr:colOff>
      <xdr:row>15</xdr:row>
      <xdr:rowOff>61912</xdr:rowOff>
    </xdr:to>
    <xdr:sp macro="" textlink="">
      <xdr:nvSpPr>
        <xdr:cNvPr id="19" name="TextBox 18">
          <a:extLst>
            <a:ext uri="{FF2B5EF4-FFF2-40B4-BE49-F238E27FC236}">
              <a16:creationId xmlns:a16="http://schemas.microsoft.com/office/drawing/2014/main" id="{ACCFC79F-45CC-4A5D-8092-7189AB9C026D}"/>
            </a:ext>
          </a:extLst>
        </xdr:cNvPr>
        <xdr:cNvSpPr txBox="1"/>
      </xdr:nvSpPr>
      <xdr:spPr>
        <a:xfrm>
          <a:off x="6019799" y="2586037"/>
          <a:ext cx="2571751"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baseline="0">
              <a:solidFill>
                <a:schemeClr val="bg2">
                  <a:lumMod val="50000"/>
                </a:schemeClr>
              </a:solidFill>
              <a:latin typeface="+mn-lt"/>
              <a:ea typeface="+mn-ea"/>
              <a:cs typeface="+mn-cs"/>
            </a:rPr>
            <a:t>Revenue vs Target by Month</a:t>
          </a:r>
        </a:p>
      </xdr:txBody>
    </xdr:sp>
    <xdr:clientData/>
  </xdr:twoCellAnchor>
  <xdr:twoCellAnchor>
    <xdr:from>
      <xdr:col>10</xdr:col>
      <xdr:colOff>57150</xdr:colOff>
      <xdr:row>15</xdr:row>
      <xdr:rowOff>38100</xdr:rowOff>
    </xdr:from>
    <xdr:to>
      <xdr:col>12</xdr:col>
      <xdr:colOff>447675</xdr:colOff>
      <xdr:row>15</xdr:row>
      <xdr:rowOff>38100</xdr:rowOff>
    </xdr:to>
    <xdr:cxnSp macro="">
      <xdr:nvCxnSpPr>
        <xdr:cNvPr id="10" name="Straight Connector 9">
          <a:extLst>
            <a:ext uri="{FF2B5EF4-FFF2-40B4-BE49-F238E27FC236}">
              <a16:creationId xmlns:a16="http://schemas.microsoft.com/office/drawing/2014/main" id="{00EF632D-2D08-4B12-8C10-A8152B0C7758}"/>
            </a:ext>
          </a:extLst>
        </xdr:cNvPr>
        <xdr:cNvCxnSpPr/>
      </xdr:nvCxnSpPr>
      <xdr:spPr>
        <a:xfrm>
          <a:off x="6153150" y="2895600"/>
          <a:ext cx="16097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9</xdr:col>
      <xdr:colOff>438149</xdr:colOff>
      <xdr:row>8</xdr:row>
      <xdr:rowOff>171450</xdr:rowOff>
    </xdr:from>
    <xdr:to>
      <xdr:col>22</xdr:col>
      <xdr:colOff>38100</xdr:colOff>
      <xdr:row>13</xdr:row>
      <xdr:rowOff>133350</xdr:rowOff>
    </xdr:to>
    <mc:AlternateContent xmlns:mc="http://schemas.openxmlformats.org/markup-compatibility/2006" xmlns:a14="http://schemas.microsoft.com/office/drawing/2010/main">
      <mc:Choice Requires="a14">
        <xdr:graphicFrame macro="">
          <xdr:nvGraphicFramePr>
            <xdr:cNvPr id="22" name="Store Name">
              <a:extLst>
                <a:ext uri="{FF2B5EF4-FFF2-40B4-BE49-F238E27FC236}">
                  <a16:creationId xmlns:a16="http://schemas.microsoft.com/office/drawing/2014/main" id="{CB774114-0246-4A38-A3A3-E981872B4330}"/>
                </a:ext>
              </a:extLst>
            </xdr:cNvPr>
            <xdr:cNvGraphicFramePr/>
          </xdr:nvGraphicFramePr>
          <xdr:xfrm>
            <a:off x="0" y="0"/>
            <a:ext cx="0" cy="0"/>
          </xdr:xfrm>
          <a:graphic>
            <a:graphicData uri="http://schemas.microsoft.com/office/drawing/2010/slicer">
              <sle:slicer xmlns:sle="http://schemas.microsoft.com/office/drawing/2010/slicer" name="Store Name"/>
            </a:graphicData>
          </a:graphic>
        </xdr:graphicFrame>
      </mc:Choice>
      <mc:Fallback xmlns="">
        <xdr:sp macro="" textlink="">
          <xdr:nvSpPr>
            <xdr:cNvPr id="0" name=""/>
            <xdr:cNvSpPr>
              <a:spLocks noTextEdit="1"/>
            </xdr:cNvSpPr>
          </xdr:nvSpPr>
          <xdr:spPr>
            <a:xfrm>
              <a:off x="5924549" y="1695450"/>
              <a:ext cx="7524751"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609599</xdr:colOff>
      <xdr:row>4</xdr:row>
      <xdr:rowOff>90487</xdr:rowOff>
    </xdr:from>
    <xdr:to>
      <xdr:col>12</xdr:col>
      <xdr:colOff>400050</xdr:colOff>
      <xdr:row>6</xdr:row>
      <xdr:rowOff>42862</xdr:rowOff>
    </xdr:to>
    <xdr:sp macro="" textlink="">
      <xdr:nvSpPr>
        <xdr:cNvPr id="33" name="TextBox 32">
          <a:extLst>
            <a:ext uri="{FF2B5EF4-FFF2-40B4-BE49-F238E27FC236}">
              <a16:creationId xmlns:a16="http://schemas.microsoft.com/office/drawing/2014/main" id="{6F8F3DEA-3A88-4ECA-A031-199E498947D1}"/>
            </a:ext>
          </a:extLst>
        </xdr:cNvPr>
        <xdr:cNvSpPr txBox="1"/>
      </xdr:nvSpPr>
      <xdr:spPr>
        <a:xfrm>
          <a:off x="6095999" y="852487"/>
          <a:ext cx="1619251"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baseline="0">
              <a:solidFill>
                <a:schemeClr val="bg2">
                  <a:lumMod val="50000"/>
                </a:schemeClr>
              </a:solidFill>
              <a:latin typeface="+mn-lt"/>
              <a:ea typeface="+mn-ea"/>
              <a:cs typeface="+mn-cs"/>
            </a:rPr>
            <a:t>Total Revenue</a:t>
          </a:r>
        </a:p>
      </xdr:txBody>
    </xdr:sp>
    <xdr:clientData/>
  </xdr:twoCellAnchor>
  <xdr:twoCellAnchor>
    <xdr:from>
      <xdr:col>13</xdr:col>
      <xdr:colOff>428624</xdr:colOff>
      <xdr:row>4</xdr:row>
      <xdr:rowOff>90487</xdr:rowOff>
    </xdr:from>
    <xdr:to>
      <xdr:col>16</xdr:col>
      <xdr:colOff>219075</xdr:colOff>
      <xdr:row>6</xdr:row>
      <xdr:rowOff>42862</xdr:rowOff>
    </xdr:to>
    <xdr:sp macro="" textlink="">
      <xdr:nvSpPr>
        <xdr:cNvPr id="34" name="TextBox 33">
          <a:extLst>
            <a:ext uri="{FF2B5EF4-FFF2-40B4-BE49-F238E27FC236}">
              <a16:creationId xmlns:a16="http://schemas.microsoft.com/office/drawing/2014/main" id="{7C15DF7D-3DC2-471B-958D-3F82199CD96C}"/>
            </a:ext>
          </a:extLst>
        </xdr:cNvPr>
        <xdr:cNvSpPr txBox="1"/>
      </xdr:nvSpPr>
      <xdr:spPr>
        <a:xfrm>
          <a:off x="8353424" y="852487"/>
          <a:ext cx="1619251"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baseline="0">
              <a:solidFill>
                <a:schemeClr val="bg2">
                  <a:lumMod val="50000"/>
                </a:schemeClr>
              </a:solidFill>
              <a:latin typeface="+mn-lt"/>
              <a:ea typeface="+mn-ea"/>
              <a:cs typeface="+mn-cs"/>
            </a:rPr>
            <a:t>Total Target</a:t>
          </a:r>
        </a:p>
      </xdr:txBody>
    </xdr:sp>
    <xdr:clientData/>
  </xdr:twoCellAnchor>
  <xdr:twoCellAnchor>
    <xdr:from>
      <xdr:col>17</xdr:col>
      <xdr:colOff>276224</xdr:colOff>
      <xdr:row>4</xdr:row>
      <xdr:rowOff>90487</xdr:rowOff>
    </xdr:from>
    <xdr:to>
      <xdr:col>20</xdr:col>
      <xdr:colOff>66675</xdr:colOff>
      <xdr:row>6</xdr:row>
      <xdr:rowOff>42862</xdr:rowOff>
    </xdr:to>
    <xdr:sp macro="" textlink="">
      <xdr:nvSpPr>
        <xdr:cNvPr id="35" name="TextBox 34">
          <a:extLst>
            <a:ext uri="{FF2B5EF4-FFF2-40B4-BE49-F238E27FC236}">
              <a16:creationId xmlns:a16="http://schemas.microsoft.com/office/drawing/2014/main" id="{34FCA237-6EC9-41CC-B04D-326266076B94}"/>
            </a:ext>
          </a:extLst>
        </xdr:cNvPr>
        <xdr:cNvSpPr txBox="1"/>
      </xdr:nvSpPr>
      <xdr:spPr>
        <a:xfrm>
          <a:off x="10639424" y="852487"/>
          <a:ext cx="1619251"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baseline="0">
              <a:solidFill>
                <a:schemeClr val="bg2">
                  <a:lumMod val="50000"/>
                </a:schemeClr>
              </a:solidFill>
              <a:latin typeface="+mn-lt"/>
              <a:ea typeface="+mn-ea"/>
              <a:cs typeface="+mn-cs"/>
            </a:rPr>
            <a:t>Variance %</a:t>
          </a:r>
        </a:p>
      </xdr:txBody>
    </xdr:sp>
    <xdr:clientData/>
  </xdr:twoCellAnchor>
  <xdr:twoCellAnchor>
    <xdr:from>
      <xdr:col>9</xdr:col>
      <xdr:colOff>542925</xdr:colOff>
      <xdr:row>6</xdr:row>
      <xdr:rowOff>104775</xdr:rowOff>
    </xdr:from>
    <xdr:to>
      <xdr:col>12</xdr:col>
      <xdr:colOff>333376</xdr:colOff>
      <xdr:row>8</xdr:row>
      <xdr:rowOff>57150</xdr:rowOff>
    </xdr:to>
    <xdr:sp macro="" textlink="'Analysis 02'!$R$7">
      <xdr:nvSpPr>
        <xdr:cNvPr id="36" name="TextBox 35">
          <a:extLst>
            <a:ext uri="{FF2B5EF4-FFF2-40B4-BE49-F238E27FC236}">
              <a16:creationId xmlns:a16="http://schemas.microsoft.com/office/drawing/2014/main" id="{BB0A6596-9705-42E3-A56D-7BB4FE076599}"/>
            </a:ext>
          </a:extLst>
        </xdr:cNvPr>
        <xdr:cNvSpPr txBox="1"/>
      </xdr:nvSpPr>
      <xdr:spPr>
        <a:xfrm>
          <a:off x="6029325" y="1247775"/>
          <a:ext cx="1619251"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5E1D935-C08C-4567-8555-FCC85301F478}" type="TxLink">
            <a:rPr lang="en-US" sz="2000" b="0" i="0" u="none" strike="noStrike" baseline="0">
              <a:solidFill>
                <a:schemeClr val="bg2">
                  <a:lumMod val="25000"/>
                </a:schemeClr>
              </a:solidFill>
              <a:latin typeface="Calibri"/>
              <a:ea typeface="+mn-ea"/>
              <a:cs typeface="Calibri"/>
            </a:rPr>
            <a:pPr algn="ctr"/>
            <a:t>$5.4M</a:t>
          </a:fld>
          <a:endParaRPr lang="en-US" sz="2000" b="1" baseline="0">
            <a:solidFill>
              <a:schemeClr val="bg2">
                <a:lumMod val="25000"/>
              </a:schemeClr>
            </a:solidFill>
            <a:latin typeface="+mn-lt"/>
            <a:ea typeface="+mn-ea"/>
            <a:cs typeface="+mn-cs"/>
          </a:endParaRPr>
        </a:p>
      </xdr:txBody>
    </xdr:sp>
    <xdr:clientData/>
  </xdr:twoCellAnchor>
  <xdr:twoCellAnchor>
    <xdr:from>
      <xdr:col>13</xdr:col>
      <xdr:colOff>409575</xdr:colOff>
      <xdr:row>6</xdr:row>
      <xdr:rowOff>95250</xdr:rowOff>
    </xdr:from>
    <xdr:to>
      <xdr:col>16</xdr:col>
      <xdr:colOff>200026</xdr:colOff>
      <xdr:row>8</xdr:row>
      <xdr:rowOff>47625</xdr:rowOff>
    </xdr:to>
    <xdr:sp macro="" textlink="'Analysis 02'!$S$7">
      <xdr:nvSpPr>
        <xdr:cNvPr id="37" name="TextBox 36">
          <a:extLst>
            <a:ext uri="{FF2B5EF4-FFF2-40B4-BE49-F238E27FC236}">
              <a16:creationId xmlns:a16="http://schemas.microsoft.com/office/drawing/2014/main" id="{3138319D-977A-40D2-9F1C-13D682065B2F}"/>
            </a:ext>
          </a:extLst>
        </xdr:cNvPr>
        <xdr:cNvSpPr txBox="1"/>
      </xdr:nvSpPr>
      <xdr:spPr>
        <a:xfrm>
          <a:off x="8334375" y="1238250"/>
          <a:ext cx="1619251"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7F741DB-DA3C-4601-A1B2-CC93A6FC670B}" type="TxLink">
            <a:rPr lang="en-US" sz="2000" b="0" i="0" u="none" strike="noStrike" baseline="0">
              <a:solidFill>
                <a:schemeClr val="bg2">
                  <a:lumMod val="25000"/>
                </a:schemeClr>
              </a:solidFill>
              <a:latin typeface="Calibri"/>
              <a:ea typeface="+mn-ea"/>
              <a:cs typeface="Calibri"/>
            </a:rPr>
            <a:pPr marL="0" indent="0" algn="ctr"/>
            <a:t>$5.3M</a:t>
          </a:fld>
          <a:endParaRPr lang="en-US" sz="2000" b="0" i="0" u="none" strike="noStrike" baseline="0">
            <a:solidFill>
              <a:schemeClr val="bg2">
                <a:lumMod val="25000"/>
              </a:schemeClr>
            </a:solidFill>
            <a:latin typeface="Calibri"/>
            <a:ea typeface="+mn-ea"/>
            <a:cs typeface="Calibri"/>
          </a:endParaRPr>
        </a:p>
      </xdr:txBody>
    </xdr:sp>
    <xdr:clientData/>
  </xdr:twoCellAnchor>
  <mc:AlternateContent xmlns:mc="http://schemas.openxmlformats.org/markup-compatibility/2006">
    <mc:Choice xmlns:a14="http://schemas.microsoft.com/office/drawing/2010/main" Requires="a14">
      <xdr:twoCellAnchor editAs="oneCell">
        <xdr:from>
          <xdr:col>17</xdr:col>
          <xdr:colOff>523876</xdr:colOff>
          <xdr:row>6</xdr:row>
          <xdr:rowOff>66675</xdr:rowOff>
        </xdr:from>
        <xdr:to>
          <xdr:col>19</xdr:col>
          <xdr:colOff>356594</xdr:colOff>
          <xdr:row>8</xdr:row>
          <xdr:rowOff>47625</xdr:rowOff>
        </xdr:to>
        <xdr:pic>
          <xdr:nvPicPr>
            <xdr:cNvPr id="42" name="Picture 41">
              <a:extLst>
                <a:ext uri="{FF2B5EF4-FFF2-40B4-BE49-F238E27FC236}">
                  <a16:creationId xmlns:a16="http://schemas.microsoft.com/office/drawing/2014/main" id="{A6D2A314-6068-41DC-881A-D5D1FC02C806}"/>
                </a:ext>
              </a:extLst>
            </xdr:cNvPr>
            <xdr:cNvPicPr>
              <a:picLocks noChangeAspect="1" noChangeArrowheads="1"/>
              <a:extLst>
                <a:ext uri="{84589F7E-364E-4C9E-8A38-B11213B215E9}">
                  <a14:cameraTool cellRange="'Analysis 02'!$T$10" spid="_x0000_s3158"/>
                </a:ext>
              </a:extLst>
            </xdr:cNvPicPr>
          </xdr:nvPicPr>
          <xdr:blipFill>
            <a:blip xmlns:r="http://schemas.openxmlformats.org/officeDocument/2006/relationships" r:embed="rId3"/>
            <a:srcRect/>
            <a:stretch>
              <a:fillRect/>
            </a:stretch>
          </xdr:blipFill>
          <xdr:spPr bwMode="auto">
            <a:xfrm>
              <a:off x="10887076" y="1209675"/>
              <a:ext cx="1051918" cy="361950"/>
            </a:xfrm>
            <a:prstGeom prst="rect">
              <a:avLst/>
            </a:prstGeom>
            <a:noFill/>
            <a:ln w="9525" cmpd="sng">
              <a:noFill/>
            </a:ln>
            <a:extLst>
              <a:ext uri="{909E8E84-426E-40DD-AFC4-6F175D3DCCD1}">
                <a14:hiddenFill>
                  <a:solidFill>
                    <a:srgbClr val="FFFFFF"/>
                  </a:solidFill>
                </a14:hiddenFill>
              </a:ext>
            </a:extLst>
          </xdr:spPr>
        </xdr:pic>
        <xdr:clientData/>
      </xdr:twoCellAnchor>
    </mc:Choice>
    <mc:Fallback/>
  </mc:AlternateContent>
  <xdr:twoCellAnchor>
    <xdr:from>
      <xdr:col>10</xdr:col>
      <xdr:colOff>47625</xdr:colOff>
      <xdr:row>4</xdr:row>
      <xdr:rowOff>161925</xdr:rowOff>
    </xdr:from>
    <xdr:to>
      <xdr:col>10</xdr:col>
      <xdr:colOff>95250</xdr:colOff>
      <xdr:row>8</xdr:row>
      <xdr:rowOff>38100</xdr:rowOff>
    </xdr:to>
    <xdr:sp macro="" textlink="">
      <xdr:nvSpPr>
        <xdr:cNvPr id="11" name="Rectangle 10">
          <a:extLst>
            <a:ext uri="{FF2B5EF4-FFF2-40B4-BE49-F238E27FC236}">
              <a16:creationId xmlns:a16="http://schemas.microsoft.com/office/drawing/2014/main" id="{FA55D883-4FF4-4524-B038-CB3974D48FEE}"/>
            </a:ext>
          </a:extLst>
        </xdr:cNvPr>
        <xdr:cNvSpPr/>
      </xdr:nvSpPr>
      <xdr:spPr>
        <a:xfrm>
          <a:off x="6143625" y="923925"/>
          <a:ext cx="47625" cy="6381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571500</xdr:colOff>
      <xdr:row>4</xdr:row>
      <xdr:rowOff>171450</xdr:rowOff>
    </xdr:from>
    <xdr:to>
      <xdr:col>14</xdr:col>
      <xdr:colOff>9525</xdr:colOff>
      <xdr:row>8</xdr:row>
      <xdr:rowOff>47625</xdr:rowOff>
    </xdr:to>
    <xdr:sp macro="" textlink="">
      <xdr:nvSpPr>
        <xdr:cNvPr id="43" name="Rectangle 42">
          <a:extLst>
            <a:ext uri="{FF2B5EF4-FFF2-40B4-BE49-F238E27FC236}">
              <a16:creationId xmlns:a16="http://schemas.microsoft.com/office/drawing/2014/main" id="{844A89C0-B5CE-494B-B30A-4705F71975F1}"/>
            </a:ext>
          </a:extLst>
        </xdr:cNvPr>
        <xdr:cNvSpPr/>
      </xdr:nvSpPr>
      <xdr:spPr>
        <a:xfrm>
          <a:off x="8496300" y="933450"/>
          <a:ext cx="47625" cy="6381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466725</xdr:colOff>
      <xdr:row>4</xdr:row>
      <xdr:rowOff>142875</xdr:rowOff>
    </xdr:from>
    <xdr:to>
      <xdr:col>17</xdr:col>
      <xdr:colOff>514350</xdr:colOff>
      <xdr:row>8</xdr:row>
      <xdr:rowOff>19050</xdr:rowOff>
    </xdr:to>
    <xdr:sp macro="" textlink="">
      <xdr:nvSpPr>
        <xdr:cNvPr id="44" name="Rectangle 43">
          <a:extLst>
            <a:ext uri="{FF2B5EF4-FFF2-40B4-BE49-F238E27FC236}">
              <a16:creationId xmlns:a16="http://schemas.microsoft.com/office/drawing/2014/main" id="{DC3FD421-6B50-4CE9-851F-D60379B6B3EC}"/>
            </a:ext>
          </a:extLst>
        </xdr:cNvPr>
        <xdr:cNvSpPr/>
      </xdr:nvSpPr>
      <xdr:spPr>
        <a:xfrm>
          <a:off x="10829925" y="904875"/>
          <a:ext cx="47625" cy="63817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523876</xdr:colOff>
      <xdr:row>4</xdr:row>
      <xdr:rowOff>28575</xdr:rowOff>
    </xdr:from>
    <xdr:to>
      <xdr:col>9</xdr:col>
      <xdr:colOff>238126</xdr:colOff>
      <xdr:row>20</xdr:row>
      <xdr:rowOff>161925</xdr:rowOff>
    </xdr:to>
    <xdr:sp macro="" textlink="">
      <xdr:nvSpPr>
        <xdr:cNvPr id="14" name="Rectangle 13">
          <a:extLst>
            <a:ext uri="{FF2B5EF4-FFF2-40B4-BE49-F238E27FC236}">
              <a16:creationId xmlns:a16="http://schemas.microsoft.com/office/drawing/2014/main" id="{8820626F-D799-4DFB-A622-E8554DED713B}"/>
            </a:ext>
          </a:extLst>
        </xdr:cNvPr>
        <xdr:cNvSpPr/>
      </xdr:nvSpPr>
      <xdr:spPr>
        <a:xfrm>
          <a:off x="2962276" y="790575"/>
          <a:ext cx="2762250" cy="3181350"/>
        </a:xfrm>
        <a:prstGeom prst="rect">
          <a:avLst/>
        </a:prstGeom>
        <a:gradFill flip="none" rotWithShape="1">
          <a:gsLst>
            <a:gs pos="50000">
              <a:schemeClr val="bg1"/>
            </a:gs>
            <a:gs pos="0">
              <a:schemeClr val="bg1"/>
            </a:gs>
            <a:gs pos="100000">
              <a:schemeClr val="bg1"/>
            </a:gs>
          </a:gsLst>
          <a:lin ang="108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0</xdr:col>
      <xdr:colOff>76200</xdr:colOff>
      <xdr:row>4</xdr:row>
      <xdr:rowOff>19050</xdr:rowOff>
    </xdr:from>
    <xdr:to>
      <xdr:col>4</xdr:col>
      <xdr:colOff>457200</xdr:colOff>
      <xdr:row>20</xdr:row>
      <xdr:rowOff>152400</xdr:rowOff>
    </xdr:to>
    <xdr:sp macro="" textlink="">
      <xdr:nvSpPr>
        <xdr:cNvPr id="45" name="Rectangle 44">
          <a:extLst>
            <a:ext uri="{FF2B5EF4-FFF2-40B4-BE49-F238E27FC236}">
              <a16:creationId xmlns:a16="http://schemas.microsoft.com/office/drawing/2014/main" id="{81813698-79A0-4644-97B7-32FDE8BAB10E}"/>
            </a:ext>
          </a:extLst>
        </xdr:cNvPr>
        <xdr:cNvSpPr/>
      </xdr:nvSpPr>
      <xdr:spPr>
        <a:xfrm>
          <a:off x="76200" y="781050"/>
          <a:ext cx="2819400" cy="3181350"/>
        </a:xfrm>
        <a:prstGeom prst="rect">
          <a:avLst/>
        </a:prstGeom>
        <a:gradFill flip="none" rotWithShape="1">
          <a:gsLst>
            <a:gs pos="50000">
              <a:schemeClr val="bg1"/>
            </a:gs>
            <a:gs pos="0">
              <a:schemeClr val="bg1"/>
            </a:gs>
            <a:gs pos="100000">
              <a:schemeClr val="bg1"/>
            </a:gs>
          </a:gsLst>
          <a:lin ang="108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mc:AlternateContent xmlns:mc="http://schemas.openxmlformats.org/markup-compatibility/2006">
    <mc:Choice xmlns:a14="http://schemas.microsoft.com/office/drawing/2010/main" Requires="a14">
      <xdr:twoCellAnchor editAs="oneCell">
        <xdr:from>
          <xdr:col>5</xdr:col>
          <xdr:colOff>0</xdr:colOff>
          <xdr:row>6</xdr:row>
          <xdr:rowOff>161926</xdr:rowOff>
        </xdr:from>
        <xdr:to>
          <xdr:col>7</xdr:col>
          <xdr:colOff>95249</xdr:colOff>
          <xdr:row>11</xdr:row>
          <xdr:rowOff>187834</xdr:rowOff>
        </xdr:to>
        <xdr:pic>
          <xdr:nvPicPr>
            <xdr:cNvPr id="46" name="Picture 45">
              <a:extLst>
                <a:ext uri="{FF2B5EF4-FFF2-40B4-BE49-F238E27FC236}">
                  <a16:creationId xmlns:a16="http://schemas.microsoft.com/office/drawing/2014/main" id="{BD642BB0-9358-4591-B6A6-A425214C652F}"/>
                </a:ext>
              </a:extLst>
            </xdr:cNvPr>
            <xdr:cNvPicPr>
              <a:picLocks noChangeAspect="1" noChangeArrowheads="1"/>
              <a:extLst>
                <a:ext uri="{84589F7E-364E-4C9E-8A38-B11213B215E9}">
                  <a14:cameraTool cellRange="'Waffle Chart'!$G$21:$P$30" spid="_x0000_s3159"/>
                </a:ext>
              </a:extLst>
            </xdr:cNvPicPr>
          </xdr:nvPicPr>
          <xdr:blipFill>
            <a:blip xmlns:r="http://schemas.openxmlformats.org/officeDocument/2006/relationships" r:embed="rId4"/>
            <a:srcRect/>
            <a:stretch>
              <a:fillRect/>
            </a:stretch>
          </xdr:blipFill>
          <xdr:spPr bwMode="auto">
            <a:xfrm>
              <a:off x="3048000" y="1304926"/>
              <a:ext cx="1314449" cy="978408"/>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600076</xdr:colOff>
          <xdr:row>14</xdr:row>
          <xdr:rowOff>180974</xdr:rowOff>
        </xdr:from>
        <xdr:to>
          <xdr:col>7</xdr:col>
          <xdr:colOff>76200</xdr:colOff>
          <xdr:row>20</xdr:row>
          <xdr:rowOff>16382</xdr:rowOff>
        </xdr:to>
        <xdr:pic>
          <xdr:nvPicPr>
            <xdr:cNvPr id="47" name="Picture 46">
              <a:extLst>
                <a:ext uri="{FF2B5EF4-FFF2-40B4-BE49-F238E27FC236}">
                  <a16:creationId xmlns:a16="http://schemas.microsoft.com/office/drawing/2014/main" id="{0E5C49DC-BC81-46D9-B698-A6A6AFEA76C3}"/>
                </a:ext>
              </a:extLst>
            </xdr:cNvPr>
            <xdr:cNvPicPr>
              <a:picLocks noChangeAspect="1" noChangeArrowheads="1"/>
              <a:extLst>
                <a:ext uri="{84589F7E-364E-4C9E-8A38-B11213B215E9}">
                  <a14:cameraTool cellRange="'Waffle Chart'!$G$36:$P$45" spid="_x0000_s3160"/>
                </a:ext>
              </a:extLst>
            </xdr:cNvPicPr>
          </xdr:nvPicPr>
          <xdr:blipFill>
            <a:blip xmlns:r="http://schemas.openxmlformats.org/officeDocument/2006/relationships" r:embed="rId5"/>
            <a:srcRect/>
            <a:stretch>
              <a:fillRect/>
            </a:stretch>
          </xdr:blipFill>
          <xdr:spPr bwMode="auto">
            <a:xfrm>
              <a:off x="3038476" y="2847974"/>
              <a:ext cx="1304924" cy="978408"/>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4</xdr:col>
      <xdr:colOff>542924</xdr:colOff>
      <xdr:row>4</xdr:row>
      <xdr:rowOff>33337</xdr:rowOff>
    </xdr:from>
    <xdr:to>
      <xdr:col>6</xdr:col>
      <xdr:colOff>581025</xdr:colOff>
      <xdr:row>6</xdr:row>
      <xdr:rowOff>152400</xdr:rowOff>
    </xdr:to>
    <xdr:sp macro="" textlink="">
      <xdr:nvSpPr>
        <xdr:cNvPr id="48" name="TextBox 47">
          <a:extLst>
            <a:ext uri="{FF2B5EF4-FFF2-40B4-BE49-F238E27FC236}">
              <a16:creationId xmlns:a16="http://schemas.microsoft.com/office/drawing/2014/main" id="{98D2419B-0B6A-4AF2-B29E-BE22CFBAA71C}"/>
            </a:ext>
          </a:extLst>
        </xdr:cNvPr>
        <xdr:cNvSpPr txBox="1"/>
      </xdr:nvSpPr>
      <xdr:spPr>
        <a:xfrm>
          <a:off x="2981324" y="795337"/>
          <a:ext cx="1257301" cy="500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baseline="0">
              <a:solidFill>
                <a:schemeClr val="bg2">
                  <a:lumMod val="50000"/>
                </a:schemeClr>
              </a:solidFill>
              <a:latin typeface="+mn-lt"/>
              <a:ea typeface="+mn-ea"/>
              <a:cs typeface="+mn-cs"/>
            </a:rPr>
            <a:t>Revenue </a:t>
          </a:r>
        </a:p>
        <a:p>
          <a:pPr algn="l"/>
          <a:r>
            <a:rPr lang="en-US" sz="1200" b="1" baseline="0">
              <a:solidFill>
                <a:schemeClr val="bg2">
                  <a:lumMod val="50000"/>
                </a:schemeClr>
              </a:solidFill>
              <a:latin typeface="+mn-lt"/>
              <a:ea typeface="+mn-ea"/>
              <a:cs typeface="+mn-cs"/>
            </a:rPr>
            <a:t>Generated</a:t>
          </a:r>
        </a:p>
      </xdr:txBody>
    </xdr:sp>
    <xdr:clientData/>
  </xdr:twoCellAnchor>
  <xdr:twoCellAnchor>
    <xdr:from>
      <xdr:col>4</xdr:col>
      <xdr:colOff>523874</xdr:colOff>
      <xdr:row>12</xdr:row>
      <xdr:rowOff>71437</xdr:rowOff>
    </xdr:from>
    <xdr:to>
      <xdr:col>6</xdr:col>
      <xdr:colOff>561975</xdr:colOff>
      <xdr:row>15</xdr:row>
      <xdr:rowOff>0</xdr:rowOff>
    </xdr:to>
    <xdr:sp macro="" textlink="">
      <xdr:nvSpPr>
        <xdr:cNvPr id="49" name="TextBox 48">
          <a:extLst>
            <a:ext uri="{FF2B5EF4-FFF2-40B4-BE49-F238E27FC236}">
              <a16:creationId xmlns:a16="http://schemas.microsoft.com/office/drawing/2014/main" id="{EFB814C5-30FA-431A-819D-7736060D1F59}"/>
            </a:ext>
          </a:extLst>
        </xdr:cNvPr>
        <xdr:cNvSpPr txBox="1"/>
      </xdr:nvSpPr>
      <xdr:spPr>
        <a:xfrm>
          <a:off x="2962274" y="2357437"/>
          <a:ext cx="1257301" cy="500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baseline="0">
              <a:solidFill>
                <a:schemeClr val="bg2">
                  <a:lumMod val="50000"/>
                </a:schemeClr>
              </a:solidFill>
              <a:latin typeface="+mn-lt"/>
              <a:ea typeface="+mn-ea"/>
              <a:cs typeface="+mn-cs"/>
            </a:rPr>
            <a:t>Revenue </a:t>
          </a:r>
        </a:p>
        <a:p>
          <a:pPr algn="l"/>
          <a:r>
            <a:rPr lang="en-US" sz="1200" b="1" baseline="0">
              <a:solidFill>
                <a:schemeClr val="bg2">
                  <a:lumMod val="50000"/>
                </a:schemeClr>
              </a:solidFill>
              <a:latin typeface="+mn-lt"/>
              <a:ea typeface="+mn-ea"/>
              <a:cs typeface="+mn-cs"/>
            </a:rPr>
            <a:t>Generated</a:t>
          </a:r>
        </a:p>
      </xdr:txBody>
    </xdr:sp>
    <xdr:clientData/>
  </xdr:twoCellAnchor>
  <xdr:twoCellAnchor>
    <xdr:from>
      <xdr:col>7</xdr:col>
      <xdr:colOff>85726</xdr:colOff>
      <xdr:row>6</xdr:row>
      <xdr:rowOff>47624</xdr:rowOff>
    </xdr:from>
    <xdr:to>
      <xdr:col>9</xdr:col>
      <xdr:colOff>123827</xdr:colOff>
      <xdr:row>7</xdr:row>
      <xdr:rowOff>161925</xdr:rowOff>
    </xdr:to>
    <xdr:sp macro="" textlink="">
      <xdr:nvSpPr>
        <xdr:cNvPr id="50" name="TextBox 49">
          <a:extLst>
            <a:ext uri="{FF2B5EF4-FFF2-40B4-BE49-F238E27FC236}">
              <a16:creationId xmlns:a16="http://schemas.microsoft.com/office/drawing/2014/main" id="{3F5BF525-B87D-4BCE-82AF-6836374E907E}"/>
            </a:ext>
          </a:extLst>
        </xdr:cNvPr>
        <xdr:cNvSpPr txBox="1"/>
      </xdr:nvSpPr>
      <xdr:spPr>
        <a:xfrm>
          <a:off x="4352926" y="1190624"/>
          <a:ext cx="1257301" cy="3048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b="1" baseline="0">
              <a:solidFill>
                <a:schemeClr val="bg2">
                  <a:lumMod val="10000"/>
                </a:schemeClr>
              </a:solidFill>
              <a:latin typeface="+mn-lt"/>
              <a:ea typeface="+mn-ea"/>
              <a:cs typeface="+mn-cs"/>
            </a:rPr>
            <a:t>Revenue by</a:t>
          </a:r>
        </a:p>
      </xdr:txBody>
    </xdr:sp>
    <xdr:clientData/>
  </xdr:twoCellAnchor>
  <xdr:twoCellAnchor>
    <xdr:from>
      <xdr:col>7</xdr:col>
      <xdr:colOff>85726</xdr:colOff>
      <xdr:row>7</xdr:row>
      <xdr:rowOff>57149</xdr:rowOff>
    </xdr:from>
    <xdr:to>
      <xdr:col>9</xdr:col>
      <xdr:colOff>123827</xdr:colOff>
      <xdr:row>8</xdr:row>
      <xdr:rowOff>171450</xdr:rowOff>
    </xdr:to>
    <xdr:sp macro="" textlink="">
      <xdr:nvSpPr>
        <xdr:cNvPr id="51" name="TextBox 50">
          <a:extLst>
            <a:ext uri="{FF2B5EF4-FFF2-40B4-BE49-F238E27FC236}">
              <a16:creationId xmlns:a16="http://schemas.microsoft.com/office/drawing/2014/main" id="{802A4888-C512-4B9F-94AD-20F468EF8FFD}"/>
            </a:ext>
          </a:extLst>
        </xdr:cNvPr>
        <xdr:cNvSpPr txBox="1"/>
      </xdr:nvSpPr>
      <xdr:spPr>
        <a:xfrm>
          <a:off x="4352926" y="1390649"/>
          <a:ext cx="1257301" cy="3048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b="1" baseline="0">
              <a:solidFill>
                <a:schemeClr val="accent5"/>
              </a:solidFill>
              <a:latin typeface="+mn-lt"/>
              <a:ea typeface="+mn-ea"/>
              <a:cs typeface="+mn-cs"/>
            </a:rPr>
            <a:t>WeeKdays</a:t>
          </a:r>
        </a:p>
        <a:p>
          <a:pPr algn="l"/>
          <a:endParaRPr lang="en-US" sz="1600" b="1" baseline="0">
            <a:solidFill>
              <a:schemeClr val="bg2">
                <a:lumMod val="50000"/>
              </a:schemeClr>
            </a:solidFill>
            <a:latin typeface="+mn-lt"/>
            <a:ea typeface="+mn-ea"/>
            <a:cs typeface="+mn-cs"/>
          </a:endParaRPr>
        </a:p>
      </xdr:txBody>
    </xdr:sp>
    <xdr:clientData/>
  </xdr:twoCellAnchor>
  <xdr:twoCellAnchor>
    <xdr:from>
      <xdr:col>7</xdr:col>
      <xdr:colOff>171450</xdr:colOff>
      <xdr:row>8</xdr:row>
      <xdr:rowOff>133349</xdr:rowOff>
    </xdr:from>
    <xdr:to>
      <xdr:col>8</xdr:col>
      <xdr:colOff>447675</xdr:colOff>
      <xdr:row>11</xdr:row>
      <xdr:rowOff>85724</xdr:rowOff>
    </xdr:to>
    <xdr:sp macro="" textlink="'Waffle Chart'!F4">
      <xdr:nvSpPr>
        <xdr:cNvPr id="52" name="TextBox 51">
          <a:extLst>
            <a:ext uri="{FF2B5EF4-FFF2-40B4-BE49-F238E27FC236}">
              <a16:creationId xmlns:a16="http://schemas.microsoft.com/office/drawing/2014/main" id="{198B5AE5-0F58-4CC2-A8AE-E3B954F3517D}"/>
            </a:ext>
          </a:extLst>
        </xdr:cNvPr>
        <xdr:cNvSpPr txBox="1"/>
      </xdr:nvSpPr>
      <xdr:spPr>
        <a:xfrm>
          <a:off x="4438650" y="1657349"/>
          <a:ext cx="885825"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B96D8EC-8D98-430D-898A-154735814AC7}" type="TxLink">
            <a:rPr lang="en-US" sz="2800" b="0" i="0" u="none" strike="noStrike" baseline="0">
              <a:solidFill>
                <a:schemeClr val="accent5"/>
              </a:solidFill>
              <a:latin typeface="Calibri"/>
              <a:ea typeface="+mn-ea"/>
              <a:cs typeface="Calibri"/>
            </a:rPr>
            <a:pPr algn="ctr"/>
            <a:t>71%</a:t>
          </a:fld>
          <a:endParaRPr lang="en-US" sz="2800" b="1" baseline="0">
            <a:solidFill>
              <a:schemeClr val="accent5"/>
            </a:solidFill>
            <a:latin typeface="+mn-lt"/>
            <a:ea typeface="+mn-ea"/>
            <a:cs typeface="+mn-cs"/>
          </a:endParaRPr>
        </a:p>
      </xdr:txBody>
    </xdr:sp>
    <xdr:clientData/>
  </xdr:twoCellAnchor>
  <xdr:twoCellAnchor>
    <xdr:from>
      <xdr:col>7</xdr:col>
      <xdr:colOff>47626</xdr:colOff>
      <xdr:row>14</xdr:row>
      <xdr:rowOff>57149</xdr:rowOff>
    </xdr:from>
    <xdr:to>
      <xdr:col>9</xdr:col>
      <xdr:colOff>85727</xdr:colOff>
      <xdr:row>15</xdr:row>
      <xdr:rowOff>171450</xdr:rowOff>
    </xdr:to>
    <xdr:sp macro="" textlink="">
      <xdr:nvSpPr>
        <xdr:cNvPr id="53" name="TextBox 52">
          <a:extLst>
            <a:ext uri="{FF2B5EF4-FFF2-40B4-BE49-F238E27FC236}">
              <a16:creationId xmlns:a16="http://schemas.microsoft.com/office/drawing/2014/main" id="{5F85EBBA-2E63-4AC3-8B3E-9B70A590424F}"/>
            </a:ext>
          </a:extLst>
        </xdr:cNvPr>
        <xdr:cNvSpPr txBox="1"/>
      </xdr:nvSpPr>
      <xdr:spPr>
        <a:xfrm>
          <a:off x="4314826" y="2724149"/>
          <a:ext cx="1257301" cy="3048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b="1" baseline="0">
              <a:solidFill>
                <a:schemeClr val="bg2">
                  <a:lumMod val="10000"/>
                </a:schemeClr>
              </a:solidFill>
              <a:latin typeface="+mn-lt"/>
              <a:ea typeface="+mn-ea"/>
              <a:cs typeface="+mn-cs"/>
            </a:rPr>
            <a:t>Revenue by</a:t>
          </a:r>
        </a:p>
      </xdr:txBody>
    </xdr:sp>
    <xdr:clientData/>
  </xdr:twoCellAnchor>
  <xdr:twoCellAnchor>
    <xdr:from>
      <xdr:col>7</xdr:col>
      <xdr:colOff>47626</xdr:colOff>
      <xdr:row>15</xdr:row>
      <xdr:rowOff>47624</xdr:rowOff>
    </xdr:from>
    <xdr:to>
      <xdr:col>9</xdr:col>
      <xdr:colOff>85727</xdr:colOff>
      <xdr:row>16</xdr:row>
      <xdr:rowOff>161925</xdr:rowOff>
    </xdr:to>
    <xdr:sp macro="" textlink="">
      <xdr:nvSpPr>
        <xdr:cNvPr id="54" name="TextBox 53">
          <a:extLst>
            <a:ext uri="{FF2B5EF4-FFF2-40B4-BE49-F238E27FC236}">
              <a16:creationId xmlns:a16="http://schemas.microsoft.com/office/drawing/2014/main" id="{FDDE5584-7760-46AF-B9EA-4ADB642105A4}"/>
            </a:ext>
          </a:extLst>
        </xdr:cNvPr>
        <xdr:cNvSpPr txBox="1"/>
      </xdr:nvSpPr>
      <xdr:spPr>
        <a:xfrm>
          <a:off x="4314826" y="2905124"/>
          <a:ext cx="1257301" cy="3048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b="1" baseline="0">
              <a:solidFill>
                <a:schemeClr val="accent3">
                  <a:lumMod val="75000"/>
                </a:schemeClr>
              </a:solidFill>
              <a:latin typeface="+mn-lt"/>
              <a:ea typeface="+mn-ea"/>
              <a:cs typeface="+mn-cs"/>
            </a:rPr>
            <a:t>WeeKends</a:t>
          </a:r>
        </a:p>
        <a:p>
          <a:pPr algn="l"/>
          <a:endParaRPr lang="en-US" sz="1600" b="1" baseline="0">
            <a:solidFill>
              <a:schemeClr val="bg2">
                <a:lumMod val="50000"/>
              </a:schemeClr>
            </a:solidFill>
            <a:latin typeface="+mn-lt"/>
            <a:ea typeface="+mn-ea"/>
            <a:cs typeface="+mn-cs"/>
          </a:endParaRPr>
        </a:p>
      </xdr:txBody>
    </xdr:sp>
    <xdr:clientData/>
  </xdr:twoCellAnchor>
  <xdr:twoCellAnchor>
    <xdr:from>
      <xdr:col>7</xdr:col>
      <xdr:colOff>171451</xdr:colOff>
      <xdr:row>16</xdr:row>
      <xdr:rowOff>76199</xdr:rowOff>
    </xdr:from>
    <xdr:to>
      <xdr:col>8</xdr:col>
      <xdr:colOff>447676</xdr:colOff>
      <xdr:row>19</xdr:row>
      <xdr:rowOff>28574</xdr:rowOff>
    </xdr:to>
    <xdr:sp macro="" textlink="'Waffle Chart'!F3">
      <xdr:nvSpPr>
        <xdr:cNvPr id="55" name="TextBox 54">
          <a:extLst>
            <a:ext uri="{FF2B5EF4-FFF2-40B4-BE49-F238E27FC236}">
              <a16:creationId xmlns:a16="http://schemas.microsoft.com/office/drawing/2014/main" id="{730E3820-F3A6-44D1-8DA0-5163A8192CA7}"/>
            </a:ext>
          </a:extLst>
        </xdr:cNvPr>
        <xdr:cNvSpPr txBox="1"/>
      </xdr:nvSpPr>
      <xdr:spPr>
        <a:xfrm>
          <a:off x="4438651" y="3124199"/>
          <a:ext cx="885825"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0066FFB-08CD-47C0-993B-5F64D74C9216}" type="TxLink">
            <a:rPr lang="en-US" sz="2800" b="0" i="0" u="none" strike="noStrike" baseline="0">
              <a:solidFill>
                <a:schemeClr val="accent3">
                  <a:lumMod val="75000"/>
                </a:schemeClr>
              </a:solidFill>
              <a:latin typeface="Calibri"/>
              <a:ea typeface="+mn-ea"/>
              <a:cs typeface="Calibri"/>
            </a:rPr>
            <a:pPr algn="ctr"/>
            <a:t>29%</a:t>
          </a:fld>
          <a:endParaRPr lang="en-US" sz="2800" b="1" baseline="0">
            <a:solidFill>
              <a:schemeClr val="accent3">
                <a:lumMod val="75000"/>
              </a:schemeClr>
            </a:solidFill>
            <a:latin typeface="+mn-lt"/>
            <a:ea typeface="+mn-ea"/>
            <a:cs typeface="+mn-cs"/>
          </a:endParaRPr>
        </a:p>
      </xdr:txBody>
    </xdr:sp>
    <xdr:clientData/>
  </xdr:twoCellAnchor>
  <xdr:twoCellAnchor>
    <xdr:from>
      <xdr:col>6</xdr:col>
      <xdr:colOff>133350</xdr:colOff>
      <xdr:row>5</xdr:row>
      <xdr:rowOff>23813</xdr:rowOff>
    </xdr:from>
    <xdr:to>
      <xdr:col>7</xdr:col>
      <xdr:colOff>209550</xdr:colOff>
      <xdr:row>6</xdr:row>
      <xdr:rowOff>152400</xdr:rowOff>
    </xdr:to>
    <xdr:sp macro="" textlink="'Analysis 02'!Y7">
      <xdr:nvSpPr>
        <xdr:cNvPr id="57" name="TextBox 56">
          <a:extLst>
            <a:ext uri="{FF2B5EF4-FFF2-40B4-BE49-F238E27FC236}">
              <a16:creationId xmlns:a16="http://schemas.microsoft.com/office/drawing/2014/main" id="{2030A741-B1C2-41CD-B542-9AEA06287504}"/>
            </a:ext>
          </a:extLst>
        </xdr:cNvPr>
        <xdr:cNvSpPr txBox="1"/>
      </xdr:nvSpPr>
      <xdr:spPr>
        <a:xfrm>
          <a:off x="3790950" y="976313"/>
          <a:ext cx="685800" cy="319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F82E117-B003-4DFF-B2FB-A94F41339C1E}" type="TxLink">
            <a:rPr lang="en-US" sz="1100" b="1" i="0" u="none" strike="noStrike" baseline="0">
              <a:solidFill>
                <a:schemeClr val="accent5"/>
              </a:solidFill>
              <a:latin typeface="Calibri"/>
              <a:ea typeface="+mn-ea"/>
              <a:cs typeface="Calibri"/>
            </a:rPr>
            <a:pPr algn="ctr"/>
            <a:t>$3.9M</a:t>
          </a:fld>
          <a:endParaRPr lang="en-US" sz="2800" b="1" baseline="0">
            <a:solidFill>
              <a:schemeClr val="accent5"/>
            </a:solidFill>
            <a:latin typeface="+mn-lt"/>
            <a:ea typeface="+mn-ea"/>
            <a:cs typeface="+mn-cs"/>
          </a:endParaRPr>
        </a:p>
      </xdr:txBody>
    </xdr:sp>
    <xdr:clientData/>
  </xdr:twoCellAnchor>
  <xdr:twoCellAnchor>
    <xdr:from>
      <xdr:col>6</xdr:col>
      <xdr:colOff>114300</xdr:colOff>
      <xdr:row>13</xdr:row>
      <xdr:rowOff>61913</xdr:rowOff>
    </xdr:from>
    <xdr:to>
      <xdr:col>7</xdr:col>
      <xdr:colOff>190500</xdr:colOff>
      <xdr:row>15</xdr:row>
      <xdr:rowOff>0</xdr:rowOff>
    </xdr:to>
    <xdr:sp macro="" textlink="'Analysis 02'!Y8">
      <xdr:nvSpPr>
        <xdr:cNvPr id="58" name="TextBox 57">
          <a:extLst>
            <a:ext uri="{FF2B5EF4-FFF2-40B4-BE49-F238E27FC236}">
              <a16:creationId xmlns:a16="http://schemas.microsoft.com/office/drawing/2014/main" id="{2DB87480-0AAF-46EB-B5C1-F4882EB76211}"/>
            </a:ext>
          </a:extLst>
        </xdr:cNvPr>
        <xdr:cNvSpPr txBox="1"/>
      </xdr:nvSpPr>
      <xdr:spPr>
        <a:xfrm>
          <a:off x="3771900" y="2538413"/>
          <a:ext cx="685800" cy="319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87F2CB3-9C5C-434B-B2F0-042023FE0A8F}" type="TxLink">
            <a:rPr lang="en-US" sz="1100" b="1" i="0" u="none" strike="noStrike" baseline="0">
              <a:solidFill>
                <a:schemeClr val="accent3">
                  <a:lumMod val="75000"/>
                </a:schemeClr>
              </a:solidFill>
              <a:latin typeface="Calibri"/>
              <a:ea typeface="+mn-ea"/>
              <a:cs typeface="Calibri"/>
            </a:rPr>
            <a:pPr algn="ctr"/>
            <a:t>$1.6M</a:t>
          </a:fld>
          <a:endParaRPr lang="en-US" sz="2800" b="1" baseline="0">
            <a:solidFill>
              <a:schemeClr val="accent3">
                <a:lumMod val="75000"/>
              </a:schemeClr>
            </a:solidFill>
            <a:latin typeface="+mn-lt"/>
            <a:ea typeface="+mn-ea"/>
            <a:cs typeface="+mn-cs"/>
          </a:endParaRPr>
        </a:p>
      </xdr:txBody>
    </xdr:sp>
    <xdr:clientData/>
  </xdr:twoCellAnchor>
  <xdr:twoCellAnchor>
    <xdr:from>
      <xdr:col>0</xdr:col>
      <xdr:colOff>66675</xdr:colOff>
      <xdr:row>9</xdr:row>
      <xdr:rowOff>9526</xdr:rowOff>
    </xdr:from>
    <xdr:to>
      <xdr:col>4</xdr:col>
      <xdr:colOff>447674</xdr:colOff>
      <xdr:row>20</xdr:row>
      <xdr:rowOff>85726</xdr:rowOff>
    </xdr:to>
    <xdr:graphicFrame macro="">
      <xdr:nvGraphicFramePr>
        <xdr:cNvPr id="38" name="Chart 37">
          <a:extLst>
            <a:ext uri="{FF2B5EF4-FFF2-40B4-BE49-F238E27FC236}">
              <a16:creationId xmlns:a16="http://schemas.microsoft.com/office/drawing/2014/main" id="{D842BD1D-E134-4913-BCF6-511F463CC8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76200</xdr:colOff>
      <xdr:row>4</xdr:row>
      <xdr:rowOff>19050</xdr:rowOff>
    </xdr:from>
    <xdr:to>
      <xdr:col>4</xdr:col>
      <xdr:colOff>409575</xdr:colOff>
      <xdr:row>6</xdr:row>
      <xdr:rowOff>138113</xdr:rowOff>
    </xdr:to>
    <xdr:sp macro="" textlink="">
      <xdr:nvSpPr>
        <xdr:cNvPr id="39" name="TextBox 38">
          <a:extLst>
            <a:ext uri="{FF2B5EF4-FFF2-40B4-BE49-F238E27FC236}">
              <a16:creationId xmlns:a16="http://schemas.microsoft.com/office/drawing/2014/main" id="{57A04336-E3B0-4CC6-951D-AF50504F9D72}"/>
            </a:ext>
          </a:extLst>
        </xdr:cNvPr>
        <xdr:cNvSpPr txBox="1"/>
      </xdr:nvSpPr>
      <xdr:spPr>
        <a:xfrm>
          <a:off x="76200" y="781050"/>
          <a:ext cx="2771775" cy="500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baseline="0">
              <a:solidFill>
                <a:schemeClr val="bg2">
                  <a:lumMod val="50000"/>
                </a:schemeClr>
              </a:solidFill>
              <a:latin typeface="+mn-lt"/>
              <a:ea typeface="+mn-ea"/>
              <a:cs typeface="+mn-cs"/>
            </a:rPr>
            <a:t>Revenue by Quarter and </a:t>
          </a:r>
        </a:p>
        <a:p>
          <a:pPr algn="l"/>
          <a:r>
            <a:rPr lang="en-US" sz="1200" b="1" baseline="0">
              <a:solidFill>
                <a:schemeClr val="bg2">
                  <a:lumMod val="50000"/>
                </a:schemeClr>
              </a:solidFill>
              <a:latin typeface="+mn-lt"/>
              <a:ea typeface="+mn-ea"/>
              <a:cs typeface="+mn-cs"/>
            </a:rPr>
            <a:t>Percentage Change</a:t>
          </a:r>
        </a:p>
      </xdr:txBody>
    </xdr:sp>
    <xdr:clientData/>
  </xdr:twoCellAnchor>
  <xdr:twoCellAnchor>
    <xdr:from>
      <xdr:col>0</xdr:col>
      <xdr:colOff>66675</xdr:colOff>
      <xdr:row>6</xdr:row>
      <xdr:rowOff>66675</xdr:rowOff>
    </xdr:from>
    <xdr:to>
      <xdr:col>4</xdr:col>
      <xdr:colOff>400050</xdr:colOff>
      <xdr:row>8</xdr:row>
      <xdr:rowOff>185738</xdr:rowOff>
    </xdr:to>
    <xdr:sp macro="" textlink="'Analysis 02'!AC25">
      <xdr:nvSpPr>
        <xdr:cNvPr id="40" name="TextBox 39">
          <a:extLst>
            <a:ext uri="{FF2B5EF4-FFF2-40B4-BE49-F238E27FC236}">
              <a16:creationId xmlns:a16="http://schemas.microsoft.com/office/drawing/2014/main" id="{0F3233D1-FA31-485E-A51A-A4C34EB0E495}"/>
            </a:ext>
          </a:extLst>
        </xdr:cNvPr>
        <xdr:cNvSpPr txBox="1"/>
      </xdr:nvSpPr>
      <xdr:spPr>
        <a:xfrm>
          <a:off x="66675" y="1209675"/>
          <a:ext cx="2771775" cy="500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40F718F5-7ACC-412F-B7E0-C8FF2981E1EF}" type="TxLink">
            <a:rPr lang="en-US" sz="1100" b="1" i="0" u="none" strike="noStrike" baseline="0">
              <a:solidFill>
                <a:schemeClr val="accent3">
                  <a:lumMod val="50000"/>
                </a:schemeClr>
              </a:solidFill>
              <a:latin typeface="Calibri"/>
              <a:ea typeface="+mn-ea"/>
              <a:cs typeface="Calibri"/>
            </a:rPr>
            <a:pPr algn="l"/>
            <a:t>The dash line in the chart indicates $1,361,702 average revenue</a:t>
          </a:fld>
          <a:endParaRPr lang="en-US" sz="1200" b="1" baseline="0">
            <a:solidFill>
              <a:schemeClr val="accent3">
                <a:lumMod val="50000"/>
              </a:schemeClr>
            </a:solidFill>
            <a:latin typeface="+mn-lt"/>
            <a:ea typeface="+mn-ea"/>
            <a:cs typeface="+mn-cs"/>
          </a:endParaRPr>
        </a:p>
      </xdr:txBody>
    </xdr:sp>
    <xdr:clientData/>
  </xdr:twoCellAnchor>
  <xdr:twoCellAnchor>
    <xdr:from>
      <xdr:col>0</xdr:col>
      <xdr:colOff>38100</xdr:colOff>
      <xdr:row>21</xdr:row>
      <xdr:rowOff>38100</xdr:rowOff>
    </xdr:from>
    <xdr:to>
      <xdr:col>9</xdr:col>
      <xdr:colOff>228600</xdr:colOff>
      <xdr:row>36</xdr:row>
      <xdr:rowOff>142875</xdr:rowOff>
    </xdr:to>
    <xdr:sp macro="" textlink="">
      <xdr:nvSpPr>
        <xdr:cNvPr id="41" name="Rectangle 40">
          <a:extLst>
            <a:ext uri="{FF2B5EF4-FFF2-40B4-BE49-F238E27FC236}">
              <a16:creationId xmlns:a16="http://schemas.microsoft.com/office/drawing/2014/main" id="{87C1FAEE-C37C-4BD1-AD35-D7BC62967CAF}"/>
            </a:ext>
          </a:extLst>
        </xdr:cNvPr>
        <xdr:cNvSpPr/>
      </xdr:nvSpPr>
      <xdr:spPr>
        <a:xfrm>
          <a:off x="38100" y="4038600"/>
          <a:ext cx="5676900" cy="2962275"/>
        </a:xfrm>
        <a:prstGeom prst="rect">
          <a:avLst/>
        </a:prstGeom>
        <a:gradFill flip="none" rotWithShape="1">
          <a:gsLst>
            <a:gs pos="50000">
              <a:schemeClr val="bg1"/>
            </a:gs>
            <a:gs pos="0">
              <a:schemeClr val="bg1"/>
            </a:gs>
            <a:gs pos="100000">
              <a:schemeClr val="bg1"/>
            </a:gs>
          </a:gsLst>
          <a:lin ang="108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0</xdr:col>
      <xdr:colOff>38100</xdr:colOff>
      <xdr:row>22</xdr:row>
      <xdr:rowOff>180975</xdr:rowOff>
    </xdr:from>
    <xdr:to>
      <xdr:col>9</xdr:col>
      <xdr:colOff>228600</xdr:colOff>
      <xdr:row>36</xdr:row>
      <xdr:rowOff>142875</xdr:rowOff>
    </xdr:to>
    <xdr:graphicFrame macro="">
      <xdr:nvGraphicFramePr>
        <xdr:cNvPr id="56" name="Chart 55">
          <a:extLst>
            <a:ext uri="{FF2B5EF4-FFF2-40B4-BE49-F238E27FC236}">
              <a16:creationId xmlns:a16="http://schemas.microsoft.com/office/drawing/2014/main" id="{08BA08BE-6976-4AA8-8B82-90BCE770B9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38101</xdr:colOff>
      <xdr:row>20</xdr:row>
      <xdr:rowOff>180975</xdr:rowOff>
    </xdr:from>
    <xdr:to>
      <xdr:col>9</xdr:col>
      <xdr:colOff>219075</xdr:colOff>
      <xdr:row>23</xdr:row>
      <xdr:rowOff>109538</xdr:rowOff>
    </xdr:to>
    <xdr:sp macro="" textlink="">
      <xdr:nvSpPr>
        <xdr:cNvPr id="59" name="TextBox 58">
          <a:extLst>
            <a:ext uri="{FF2B5EF4-FFF2-40B4-BE49-F238E27FC236}">
              <a16:creationId xmlns:a16="http://schemas.microsoft.com/office/drawing/2014/main" id="{2A4E16D4-675D-48C5-A3BC-941216754C07}"/>
            </a:ext>
          </a:extLst>
        </xdr:cNvPr>
        <xdr:cNvSpPr txBox="1"/>
      </xdr:nvSpPr>
      <xdr:spPr>
        <a:xfrm>
          <a:off x="38101" y="3990975"/>
          <a:ext cx="5667374" cy="500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baseline="0">
              <a:solidFill>
                <a:schemeClr val="bg2">
                  <a:lumMod val="50000"/>
                </a:schemeClr>
              </a:solidFill>
              <a:latin typeface="+mn-lt"/>
              <a:ea typeface="+mn-ea"/>
              <a:cs typeface="+mn-cs"/>
            </a:rPr>
            <a:t>Average Revenue by Days of Week and  Percentage Change</a:t>
          </a:r>
        </a:p>
      </xdr:txBody>
    </xdr:sp>
    <xdr:clientData/>
  </xdr:twoCellAnchor>
  <xdr:twoCellAnchor>
    <xdr:from>
      <xdr:col>0</xdr:col>
      <xdr:colOff>104775</xdr:colOff>
      <xdr:row>0</xdr:row>
      <xdr:rowOff>152400</xdr:rowOff>
    </xdr:from>
    <xdr:to>
      <xdr:col>4</xdr:col>
      <xdr:colOff>285750</xdr:colOff>
      <xdr:row>2</xdr:row>
      <xdr:rowOff>180975</xdr:rowOff>
    </xdr:to>
    <xdr:sp macro="" textlink="">
      <xdr:nvSpPr>
        <xdr:cNvPr id="60" name="TextBox 59">
          <a:extLst>
            <a:ext uri="{FF2B5EF4-FFF2-40B4-BE49-F238E27FC236}">
              <a16:creationId xmlns:a16="http://schemas.microsoft.com/office/drawing/2014/main" id="{7C939E4F-3823-4D0A-9EA4-52F35E6C7732}"/>
            </a:ext>
          </a:extLst>
        </xdr:cNvPr>
        <xdr:cNvSpPr txBox="1"/>
      </xdr:nvSpPr>
      <xdr:spPr>
        <a:xfrm>
          <a:off x="104775" y="152400"/>
          <a:ext cx="2619375"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200">
              <a:solidFill>
                <a:srgbClr val="2CBBD4"/>
              </a:solidFill>
            </a:rPr>
            <a:t>Business</a:t>
          </a:r>
          <a:r>
            <a:rPr lang="en-US" sz="2200" baseline="0">
              <a:solidFill>
                <a:srgbClr val="2CBBD4"/>
              </a:solidFill>
            </a:rPr>
            <a:t> Dashboard</a:t>
          </a:r>
          <a:endParaRPr lang="en-US" sz="2200">
            <a:solidFill>
              <a:srgbClr val="2CBBD4"/>
            </a:solidFill>
          </a:endParaRPr>
        </a:p>
      </xdr:txBody>
    </xdr:sp>
    <xdr:clientData/>
  </xdr:twoCellAnchor>
  <xdr:twoCellAnchor>
    <xdr:from>
      <xdr:col>14</xdr:col>
      <xdr:colOff>381000</xdr:colOff>
      <xdr:row>1</xdr:row>
      <xdr:rowOff>14287</xdr:rowOff>
    </xdr:from>
    <xdr:to>
      <xdr:col>16</xdr:col>
      <xdr:colOff>238125</xdr:colOff>
      <xdr:row>2</xdr:row>
      <xdr:rowOff>176211</xdr:rowOff>
    </xdr:to>
    <xdr:sp macro="" textlink="">
      <xdr:nvSpPr>
        <xdr:cNvPr id="69" name="Rectangle: Diagonal Corners Rounded 68">
          <a:hlinkClick xmlns:r="http://schemas.openxmlformats.org/officeDocument/2006/relationships" r:id="rId8"/>
          <a:extLst>
            <a:ext uri="{FF2B5EF4-FFF2-40B4-BE49-F238E27FC236}">
              <a16:creationId xmlns:a16="http://schemas.microsoft.com/office/drawing/2014/main" id="{0F2FEFC8-BACE-4EC0-B123-0B6DFCB236C0}"/>
            </a:ext>
          </a:extLst>
        </xdr:cNvPr>
        <xdr:cNvSpPr/>
      </xdr:nvSpPr>
      <xdr:spPr>
        <a:xfrm>
          <a:off x="8915400" y="204787"/>
          <a:ext cx="1076325" cy="352424"/>
        </a:xfrm>
        <a:prstGeom prst="round2Diag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200">
              <a:solidFill>
                <a:schemeClr val="bg2">
                  <a:lumMod val="25000"/>
                </a:schemeClr>
              </a:solidFill>
              <a:latin typeface="Verdana" panose="020B0604030504040204" pitchFamily="34" charset="0"/>
              <a:ea typeface="Verdana" panose="020B0604030504040204" pitchFamily="34" charset="0"/>
              <a:cs typeface="+mn-cs"/>
            </a:rPr>
            <a:t>Store</a:t>
          </a:r>
        </a:p>
      </xdr:txBody>
    </xdr:sp>
    <xdr:clientData/>
  </xdr:twoCellAnchor>
  <xdr:twoCellAnchor>
    <xdr:from>
      <xdr:col>17</xdr:col>
      <xdr:colOff>142875</xdr:colOff>
      <xdr:row>1</xdr:row>
      <xdr:rowOff>14287</xdr:rowOff>
    </xdr:from>
    <xdr:to>
      <xdr:col>19</xdr:col>
      <xdr:colOff>171450</xdr:colOff>
      <xdr:row>2</xdr:row>
      <xdr:rowOff>176211</xdr:rowOff>
    </xdr:to>
    <xdr:sp macro="" textlink="">
      <xdr:nvSpPr>
        <xdr:cNvPr id="70" name="Rectangle: Diagonal Corners Rounded 69">
          <a:hlinkClick xmlns:r="http://schemas.openxmlformats.org/officeDocument/2006/relationships" r:id="rId9"/>
          <a:extLst>
            <a:ext uri="{FF2B5EF4-FFF2-40B4-BE49-F238E27FC236}">
              <a16:creationId xmlns:a16="http://schemas.microsoft.com/office/drawing/2014/main" id="{EF0361D6-1414-4D25-B739-103BAB9F56CB}"/>
            </a:ext>
          </a:extLst>
        </xdr:cNvPr>
        <xdr:cNvSpPr/>
      </xdr:nvSpPr>
      <xdr:spPr>
        <a:xfrm>
          <a:off x="10506075" y="204787"/>
          <a:ext cx="1247775" cy="352424"/>
        </a:xfrm>
        <a:prstGeom prst="round2DiagRect">
          <a:avLst/>
        </a:prstGeom>
        <a:solidFill>
          <a:srgbClr val="2CBBD4"/>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200">
              <a:solidFill>
                <a:schemeClr val="bg1"/>
              </a:solidFill>
              <a:latin typeface="Verdana" panose="020B0604030504040204" pitchFamily="34" charset="0"/>
              <a:ea typeface="Verdana" panose="020B0604030504040204" pitchFamily="34" charset="0"/>
              <a:cs typeface="+mn-cs"/>
            </a:rPr>
            <a:t>TimeFrame</a:t>
          </a:r>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453.931642592594" backgroundQuery="1" createdVersion="7" refreshedVersion="7" minRefreshableVersion="3" recordCount="0" supportSubquery="1" supportAdvancedDrill="1" xr:uid="{23DF4A8B-68A9-4969-AC29-839A7F2E3C8B}">
  <cacheSource type="external" connectionId="8"/>
  <cacheFields count="2">
    <cacheField name="[Date_Table].[Month Name].[Month Name]" caption="Month Name" numFmtId="0" hierarchy="4" level="1">
      <sharedItems count="12">
        <s v="Jan"/>
        <s v="Feb"/>
        <s v="Mar"/>
        <s v="Apr"/>
        <s v="May"/>
        <s v="Jun"/>
        <s v="Jul"/>
        <s v="Aug"/>
        <s v="Sep"/>
        <s v="Oct"/>
        <s v="Nov"/>
        <s v="Dec"/>
      </sharedItems>
    </cacheField>
    <cacheField name="[Measures].[Total Revenue]" caption="Total Revenue" numFmtId="0" hierarchy="33" level="32767"/>
  </cacheFields>
  <cacheHierarchies count="54">
    <cacheHierarchy uniqueName="[Calculations].[Measures]" caption="Measures" attribute="1" defaultMemberUniqueName="[Calculations].[Measures].[All]" allUniqueName="[Calculations].[Measures].[All]" dimensionUniqueName="[Calculations]" displayFolder="" count="0" memberValueDatatype="130" unbalanced="0"/>
    <cacheHierarchy uniqueName="[Date_Table].[Order Date]" caption="Order Date" attribute="1" time="1" defaultMemberUniqueName="[Date_Table].[Order Date].[All]" allUniqueName="[Date_Table].[Order Date].[All]" dimensionUniqueName="[Date_Table]" displayFolder="" count="0" memberValueDatatype="7" unbalanced="0"/>
    <cacheHierarchy uniqueName="[Date_Table].[Year]" caption="Year" attribute="1" defaultMemberUniqueName="[Date_Table].[Year].[All]" allUniqueName="[Date_Table].[Year].[All]" dimensionUniqueName="[Date_Table]" displayFolder="" count="0" memberValueDatatype="20" unbalanced="0"/>
    <cacheHierarchy uniqueName="[Date_Table].[Month]" caption="Month" attribute="1" defaultMemberUniqueName="[Date_Table].[Month].[All]" allUniqueName="[Date_Table].[Month].[All]" dimensionUniqueName="[Date_Table]" displayFolder="" count="0" memberValueDatatype="20" unbalanced="0"/>
    <cacheHierarchy uniqueName="[Date_Table].[Month Name]" caption="Month Name" attribute="1" defaultMemberUniqueName="[Date_Table].[Month Name].[All]" allUniqueName="[Date_Table].[Month Name].[All]" dimensionUniqueName="[Date_Table]" displayFolder="" count="2" memberValueDatatype="130" unbalanced="0">
      <fieldsUsage count="2">
        <fieldUsage x="-1"/>
        <fieldUsage x="0"/>
      </fieldsUsage>
    </cacheHierarchy>
    <cacheHierarchy uniqueName="[Date_Table].[Day of Week]" caption="Day of Week" attribute="1" defaultMemberUniqueName="[Date_Table].[Day of Week].[All]" allUniqueName="[Date_Table].[Day of Week].[All]" dimensionUniqueName="[Date_Table]" displayFolder="" count="0" memberValueDatatype="20" unbalanced="0"/>
    <cacheHierarchy uniqueName="[Date_Table].[Week Day Name]" caption="Week Day Name" attribute="1" defaultMemberUniqueName="[Date_Table].[Week Day Name].[All]" allUniqueName="[Date_Table].[Week Day Name].[All]" dimensionUniqueName="[Date_Table]" displayFolder="" count="0" memberValueDatatype="130" unbalanced="0"/>
    <cacheHierarchy uniqueName="[Date_Table].[WeekType]" caption="WeekType" attribute="1" defaultMemberUniqueName="[Date_Table].[WeekType].[All]" allUniqueName="[Date_Table].[WeekType].[All]" dimensionUniqueName="[Date_Table]" displayFolder="" count="0" memberValueDatatype="130" unbalanced="0"/>
    <cacheHierarchy uniqueName="[Date_Table].[Quarter]" caption="Quarter" attribute="1" defaultMemberUniqueName="[Date_Table].[Quarter].[All]" allUniqueName="[Date_Table].[Quarter].[All]" dimensionUniqueName="[Date_Table]" displayFolder="" count="0" memberValueDatatype="130" unbalanced="0"/>
    <cacheHierarchy uniqueName="[Dim_Customer].[Customer ID]" caption="Customer ID" attribute="1" defaultMemberUniqueName="[Dim_Customer].[Customer ID].[All]" allUniqueName="[Dim_Customer].[Customer ID].[All]" dimensionUniqueName="[Dim_Customer]" displayFolder="" count="0" memberValueDatatype="20" unbalanced="0"/>
    <cacheHierarchy uniqueName="[Dim_Customer].[Full Name]" caption="Full Name" attribute="1" defaultMemberUniqueName="[Dim_Customer].[Full Name].[All]" allUniqueName="[Dim_Customer].[Full Name].[All]" dimensionUniqueName="[Dim_Customer]" displayFolder="" count="0" memberValueDatatype="130" unbalanced="0"/>
    <cacheHierarchy uniqueName="[Dim_Customer].[Gender]" caption="Gender" attribute="1" defaultMemberUniqueName="[Dim_Customer].[Gender].[All]" allUniqueName="[Dim_Customer].[Gender].[All]" dimensionUniqueName="[Dim_Customer]" displayFolder="" count="0" memberValueDatatype="130" unbalanced="0"/>
    <cacheHierarchy uniqueName="[Dim_Customer].[Location]" caption="Location" attribute="1" defaultMemberUniqueName="[Dim_Customer].[Location].[All]" allUniqueName="[Dim_Customer].[Location].[All]" dimensionUniqueName="[Dim_Customer]" displayFolder="" count="0" memberValueDatatype="130" unbalanced="0"/>
    <cacheHierarchy uniqueName="[Dim_Customer].[Customer Age]" caption="Customer Age" attribute="1" defaultMemberUniqueName="[Dim_Customer].[Customer Age].[All]" allUniqueName="[Dim_Customer].[Customer Age].[All]" dimensionUniqueName="[Dim_Customer]" displayFolder="" count="0" memberValueDatatype="20" unbalanced="0"/>
    <cacheHierarchy uniqueName="[Dim_Product].[Product ID]" caption="Product ID" attribute="1" defaultMemberUniqueName="[Dim_Product].[Product ID].[All]" allUniqueName="[Dim_Product].[Product ID].[All]" dimensionUniqueName="[Dim_Product]" displayFolder="" count="0" memberValueDatatype="20" unbalanced="0"/>
    <cacheHierarchy uniqueName="[Dim_Product].[Product Name]" caption="Product Name" attribute="1" defaultMemberUniqueName="[Dim_Product].[Product Name].[All]" allUniqueName="[Dim_Product].[Product Name].[All]" dimensionUniqueName="[Dim_Product]" displayFolder="" count="0" memberValueDatatype="130" unbalanced="0"/>
    <cacheHierarchy uniqueName="[Dim_Product].[Category]" caption="Category" attribute="1" defaultMemberUniqueName="[Dim_Product].[Category].[All]" allUniqueName="[Dim_Product].[Category].[All]" dimensionUniqueName="[Dim_Product]" displayFolder="" count="0" memberValueDatatype="130" unbalanced="0"/>
    <cacheHierarchy uniqueName="[Dim_Product].[Sales Price]" caption="Sales Price" attribute="1" defaultMemberUniqueName="[Dim_Product].[Sales Price].[All]" allUniqueName="[Dim_Product].[Sales Price].[All]" dimensionUniqueName="[Dim_Product]" displayFolder="" count="0" memberValueDatatype="5" unbalanced="0"/>
    <cacheHierarchy uniqueName="[Dim_Product].[Cost Price]" caption="Cost Price" attribute="1" defaultMemberUniqueName="[Dim_Product].[Cost Price].[All]" allUniqueName="[Dim_Product].[Cost Price].[All]" dimensionUniqueName="[Dim_Product]" displayFolder="" count="0" memberValueDatatype="5" unbalanced="0"/>
    <cacheHierarchy uniqueName="[Dim_SalesPerson].[Sales Person ID]" caption="Sales Person ID" attribute="1" defaultMemberUniqueName="[Dim_SalesPerson].[Sales Person ID].[All]" allUniqueName="[Dim_SalesPerson].[Sales Person ID].[All]" dimensionUniqueName="[Dim_SalesPerson]" displayFolder="" count="0" memberValueDatatype="20" unbalanced="0"/>
    <cacheHierarchy uniqueName="[Dim_SalesPerson].[Full Name]" caption="Full Name" attribute="1" defaultMemberUniqueName="[Dim_SalesPerson].[Full Name].[All]" allUniqueName="[Dim_SalesPerson].[Full Name].[All]" dimensionUniqueName="[Dim_SalesPerson]" displayFolder="" count="0" memberValueDatatype="130" unbalanced="0"/>
    <cacheHierarchy uniqueName="[Dim_SalesPerson].[Store Name]" caption="Store Name" attribute="1" defaultMemberUniqueName="[Dim_SalesPerson].[Store Name].[All]" allUniqueName="[Dim_SalesPerson].[Store Name].[All]" dimensionUniqueName="[Dim_SalesPerson]" displayFolder="" count="0" memberValueDatatype="130" unbalanced="0"/>
    <cacheHierarchy uniqueName="[Dim_SalesPerson].[Sales Person Age]" caption="Sales Person Age" attribute="1" defaultMemberUniqueName="[Dim_SalesPerson].[Sales Person Age].[All]" allUniqueName="[Dim_SalesPerson].[Sales Person Age].[All]" dimensionUniqueName="[Dim_SalesPerson]" displayFolder="" count="0" memberValueDatatype="20" unbalanced="0"/>
    <cacheHierarchy uniqueName="[fact_table].[Quantity Sold]" caption="Quantity Sold" attribute="1" defaultMemberUniqueName="[fact_table].[Quantity Sold].[All]" allUniqueName="[fact_table].[Quantity Sold].[All]" dimensionUniqueName="[fact_table]" displayFolder="" count="0" memberValueDatatype="20" unbalanced="0"/>
    <cacheHierarchy uniqueName="[fact_table].[Payment Method]" caption="Payment Method" attribute="1" defaultMemberUniqueName="[fact_table].[Payment Method].[All]" allUniqueName="[fact_table].[Payment Method].[All]" dimensionUniqueName="[fact_table]" displayFolder="" count="0" memberValueDatatype="130" unbalanced="0"/>
    <cacheHierarchy uniqueName="[fact_table].[Quantity Returned]" caption="Quantity Returned" attribute="1" defaultMemberUniqueName="[fact_table].[Quantity Returned].[All]" allUniqueName="[fact_table].[Quantity Returned].[All]" dimensionUniqueName="[fact_table]" displayFolder="" count="0" memberValueDatatype="20" unbalanced="0"/>
    <cacheHierarchy uniqueName="[monthly_store_targets].[Store ID]" caption="Store ID" attribute="1" defaultMemberUniqueName="[monthly_store_targets].[Store ID].[All]" allUniqueName="[monthly_store_targets].[Store ID].[All]" dimensionUniqueName="[monthly_store_targets]" displayFolder="" count="0" memberValueDatatype="20" unbalanced="0"/>
    <cacheHierarchy uniqueName="[monthly_store_targets].[Date]" caption="Date" attribute="1" time="1" defaultMemberUniqueName="[monthly_store_targets].[Date].[All]" allUniqueName="[monthly_store_targets].[Date].[All]" dimensionUniqueName="[monthly_store_targets]" displayFolder="" count="0" memberValueDatatype="7" unbalanced="0"/>
    <cacheHierarchy uniqueName="[monthly_store_targets].[Monthly Target]" caption="Monthly Target" attribute="1" defaultMemberUniqueName="[monthly_store_targets].[Monthly Target].[All]" allUniqueName="[monthly_store_targets].[Monthly Target].[All]" dimensionUniqueName="[monthly_store_targets]" displayFolder="" count="0" memberValueDatatype="20" unbalanced="0"/>
    <cacheHierarchy uniqueName="[fact_table].[Customer ID]" caption="Customer ID" attribute="1" defaultMemberUniqueName="[fact_table].[Customer ID].[All]" allUniqueName="[fact_table].[Customer ID].[All]" dimensionUniqueName="[fact_table]" displayFolder="" count="0" memberValueDatatype="20" unbalanced="0" hidden="1"/>
    <cacheHierarchy uniqueName="[fact_table].[Order Date]" caption="Order Date" attribute="1" time="1" defaultMemberUniqueName="[fact_table].[Order Date].[All]" allUniqueName="[fact_table].[Order Date].[All]" dimensionUniqueName="[fact_table]" displayFolder="" count="0" memberValueDatatype="7" unbalanced="0" hidden="1"/>
    <cacheHierarchy uniqueName="[fact_table].[Product ID]" caption="Product ID" attribute="1" defaultMemberUniqueName="[fact_table].[Product ID].[All]" allUniqueName="[fact_table].[Product ID].[All]" dimensionUniqueName="[fact_table]" displayFolder="" count="0" memberValueDatatype="20" unbalanced="0" hidden="1"/>
    <cacheHierarchy uniqueName="[fact_table].[Sales Person ID]" caption="Sales Person ID" attribute="1" defaultMemberUniqueName="[fact_table].[Sales Person ID].[All]" allUniqueName="[fact_table].[Sales Person ID].[All]" dimensionUniqueName="[fact_table]" displayFolder="" count="0" memberValueDatatype="20" unbalanced="0" hidden="1"/>
    <cacheHierarchy uniqueName="[Measures].[Total Revenue]" caption="Total Revenue" measure="1" displayFolder="" measureGroup="Calculations" count="0" oneField="1">
      <fieldsUsage count="1">
        <fieldUsage x="1"/>
      </fieldsUsage>
    </cacheHierarchy>
    <cacheHierarchy uniqueName="[Measures].[COGS]" caption="COGS" measure="1" displayFolder="" measureGroup="Calculations" count="0"/>
    <cacheHierarchy uniqueName="[Measures].[Profit Margin]" caption="Profit Margin" measure="1" displayFolder="" measureGroup="Calculations" count="0"/>
    <cacheHierarchy uniqueName="[Measures].[Profit Margin %]" caption="Profit Margin %" measure="1" displayFolder="" measureGroup="Calculations" count="0"/>
    <cacheHierarchy uniqueName="[Measures].[# Transactions]" caption="# Transactions" measure="1" displayFolder="" measureGroup="Calculations" count="0"/>
    <cacheHierarchy uniqueName="[Measures].[Total Refund]" caption="Total Refund" measure="1" displayFolder="" measureGroup="Calculations" count="0"/>
    <cacheHierarchy uniqueName="[Measures].[Refund Rate]" caption="Refund Rate" measure="1" displayFolder="" measureGroup="Calculations" count="0"/>
    <cacheHierarchy uniqueName="[Measures].[# Products]" caption="# Products" measure="1" displayFolder="" measureGroup="Calculations" count="0"/>
    <cacheHierarchy uniqueName="[Measures].[Qty Returned]" caption="Qty Returned" measure="1" displayFolder="" measureGroup="Calculations" count="0"/>
    <cacheHierarchy uniqueName="[Measures].[Total Qty]" caption="Total Qty" measure="1" displayFolder="" measureGroup="Calculations" count="0"/>
    <cacheHierarchy uniqueName="[Measures].[Total Target]" caption="Total Target" measure="1" displayFolder="" measureGroup="Calculations" count="0"/>
    <cacheHierarchy uniqueName="[Measures].[Revenue vs Target]" caption="Revenue vs Target" measure="1" displayFolder="" measureGroup="Calculations" count="0"/>
    <cacheHierarchy uniqueName="[Measures].[Avg Revenue]" caption="Avg Revenue" measure="1" displayFolder="" measureGroup="Calculations" count="0"/>
    <cacheHierarchy uniqueName="[Measures].[__XL_Count Dim_Customer]" caption="__XL_Count Dim_Customer" measure="1" displayFolder="" measureGroup="Dim_Customer" count="0" hidden="1"/>
    <cacheHierarchy uniqueName="[Measures].[__XL_Count fact_table]" caption="__XL_Count fact_table" measure="1" displayFolder="" measureGroup="fact_table" count="0" hidden="1"/>
    <cacheHierarchy uniqueName="[Measures].[__XL_Count monthly_store_targets]" caption="__XL_Count monthly_store_targets" measure="1" displayFolder="" measureGroup="monthly_store_targets" count="0" hidden="1"/>
    <cacheHierarchy uniqueName="[Measures].[__XL_Count Dim_Product]" caption="__XL_Count Dim_Product" measure="1" displayFolder="" measureGroup="Dim_Product" count="0" hidden="1"/>
    <cacheHierarchy uniqueName="[Measures].[__XL_Count Dim_SalesPerson]" caption="__XL_Count Dim_SalesPerson" measure="1" displayFolder="" measureGroup="Dim_SalesPerson" count="0" hidden="1"/>
    <cacheHierarchy uniqueName="[Measures].[__XL_Count Date_Table]" caption="__XL_Count Date_Table" measure="1" displayFolder="" measureGroup="Date_Table" count="0" hidden="1"/>
    <cacheHierarchy uniqueName="[Measures].[__XL_Count Calculations]" caption="__XL_Count Calculations" measure="1" displayFolder="" measureGroup="Calculations" count="0" hidden="1"/>
    <cacheHierarchy uniqueName="[Measures].[__No measures defined]" caption="__No measures defined" measure="1" displayFolder="" count="0" hidden="1"/>
  </cacheHierarchies>
  <kpis count="0"/>
  <dimensions count="8">
    <dimension name="Calculations" uniqueName="[Calculations]" caption="Calculations"/>
    <dimension name="Date_Table" uniqueName="[Date_Table]" caption="Date_Table"/>
    <dimension name="Dim_Customer" uniqueName="[Dim_Customer]" caption="Dim_Customer"/>
    <dimension name="Dim_Product" uniqueName="[Dim_Product]" caption="Dim_Product"/>
    <dimension name="Dim_SalesPerson" uniqueName="[Dim_SalesPerson]" caption="Dim_SalesPerson"/>
    <dimension name="fact_table" uniqueName="[fact_table]" caption="fact_table"/>
    <dimension measure="1" name="Measures" uniqueName="[Measures]" caption="Measures"/>
    <dimension name="monthly_store_targets" uniqueName="[monthly_store_targets]" caption="monthly_store_targets"/>
  </dimensions>
  <measureGroups count="7">
    <measureGroup name="Calculations" caption="Calculations"/>
    <measureGroup name="Date_Table" caption="Date_Table"/>
    <measureGroup name="Dim_Customer" caption="Dim_Customer"/>
    <measureGroup name="Dim_Product" caption="Dim_Product"/>
    <measureGroup name="Dim_SalesPerson" caption="Dim_SalesPerson"/>
    <measureGroup name="fact_table" caption="fact_table"/>
    <measureGroup name="monthly_store_targets" caption="monthly_store_targets"/>
  </measureGroups>
  <maps count="13">
    <map measureGroup="0" dimension="0"/>
    <map measureGroup="1" dimension="1"/>
    <map measureGroup="2" dimension="2"/>
    <map measureGroup="3" dimension="3"/>
    <map measureGroup="4" dimension="4"/>
    <map measureGroup="5" dimension="1"/>
    <map measureGroup="5" dimension="2"/>
    <map measureGroup="5" dimension="3"/>
    <map measureGroup="5" dimension="4"/>
    <map measureGroup="5" dimension="5"/>
    <map measureGroup="6" dimension="1"/>
    <map measureGroup="6" dimension="4"/>
    <map measureGroup="6"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453.931647453704" backgroundQuery="1" createdVersion="7" refreshedVersion="7" minRefreshableVersion="3" recordCount="0" supportSubquery="1" supportAdvancedDrill="1" xr:uid="{06367CED-117B-4EBE-8F9E-979F50EDF25D}">
  <cacheSource type="external" connectionId="8"/>
  <cacheFields count="4">
    <cacheField name="[Measures].[Total Revenue]" caption="Total Revenue" numFmtId="0" hierarchy="33" level="32767"/>
    <cacheField name="[Measures].[Total Target]" caption="Total Target" numFmtId="0" hierarchy="43" level="32767"/>
    <cacheField name="[Dim_SalesPerson].[Store Name].[Store Name]" caption="Store Name" numFmtId="0" hierarchy="21" level="1">
      <sharedItems count="10">
        <s v="Barron-Fleming"/>
        <s v="Berg-Trujillo"/>
        <s v="Lee-Myers"/>
        <s v="Lopez"/>
        <s v="Martinez"/>
        <s v="Miller"/>
        <s v="Myers-Lopez"/>
        <s v="Novak PLC"/>
        <s v="Thomas"/>
        <s v="Valdez"/>
      </sharedItems>
    </cacheField>
    <cacheField name="[Date_Table].[Month Name].[Month Name]" caption="Month Name" numFmtId="0" hierarchy="4" level="1">
      <sharedItems containsSemiMixedTypes="0" containsNonDate="0" containsString="0"/>
    </cacheField>
  </cacheFields>
  <cacheHierarchies count="54">
    <cacheHierarchy uniqueName="[Calculations].[Measures]" caption="Measures" attribute="1" defaultMemberUniqueName="[Calculations].[Measures].[All]" allUniqueName="[Calculations].[Measures].[All]" dimensionUniqueName="[Calculations]" displayFolder="" count="0" memberValueDatatype="130" unbalanced="0"/>
    <cacheHierarchy uniqueName="[Date_Table].[Order Date]" caption="Order Date" attribute="1" time="1" defaultMemberUniqueName="[Date_Table].[Order Date].[All]" allUniqueName="[Date_Table].[Order Date].[All]" dimensionUniqueName="[Date_Table]" displayFolder="" count="0" memberValueDatatype="7" unbalanced="0"/>
    <cacheHierarchy uniqueName="[Date_Table].[Year]" caption="Year" attribute="1" defaultMemberUniqueName="[Date_Table].[Year].[All]" allUniqueName="[Date_Table].[Year].[All]" dimensionUniqueName="[Date_Table]" displayFolder="" count="0" memberValueDatatype="20" unbalanced="0"/>
    <cacheHierarchy uniqueName="[Date_Table].[Month]" caption="Month" attribute="1" defaultMemberUniqueName="[Date_Table].[Month].[All]" allUniqueName="[Date_Table].[Month].[All]" dimensionUniqueName="[Date_Table]" displayFolder="" count="0" memberValueDatatype="20" unbalanced="0"/>
    <cacheHierarchy uniqueName="[Date_Table].[Month Name]" caption="Month Name" attribute="1" defaultMemberUniqueName="[Date_Table].[Month Name].[All]" allUniqueName="[Date_Table].[Month Name].[All]" dimensionUniqueName="[Date_Table]" displayFolder="" count="2" memberValueDatatype="130" unbalanced="0">
      <fieldsUsage count="2">
        <fieldUsage x="-1"/>
        <fieldUsage x="3"/>
      </fieldsUsage>
    </cacheHierarchy>
    <cacheHierarchy uniqueName="[Date_Table].[Day of Week]" caption="Day of Week" attribute="1" defaultMemberUniqueName="[Date_Table].[Day of Week].[All]" allUniqueName="[Date_Table].[Day of Week].[All]" dimensionUniqueName="[Date_Table]" displayFolder="" count="0" memberValueDatatype="20" unbalanced="0"/>
    <cacheHierarchy uniqueName="[Date_Table].[Week Day Name]" caption="Week Day Name" attribute="1" defaultMemberUniqueName="[Date_Table].[Week Day Name].[All]" allUniqueName="[Date_Table].[Week Day Name].[All]" dimensionUniqueName="[Date_Table]" displayFolder="" count="0" memberValueDatatype="130" unbalanced="0"/>
    <cacheHierarchy uniqueName="[Date_Table].[WeekType]" caption="WeekType" attribute="1" defaultMemberUniqueName="[Date_Table].[WeekType].[All]" allUniqueName="[Date_Table].[WeekType].[All]" dimensionUniqueName="[Date_Table]" displayFolder="" count="0" memberValueDatatype="130" unbalanced="0"/>
    <cacheHierarchy uniqueName="[Date_Table].[Quarter]" caption="Quarter" attribute="1" defaultMemberUniqueName="[Date_Table].[Quarter].[All]" allUniqueName="[Date_Table].[Quarter].[All]" dimensionUniqueName="[Date_Table]" displayFolder="" count="0" memberValueDatatype="130" unbalanced="0"/>
    <cacheHierarchy uniqueName="[Dim_Customer].[Customer ID]" caption="Customer ID" attribute="1" defaultMemberUniqueName="[Dim_Customer].[Customer ID].[All]" allUniqueName="[Dim_Customer].[Customer ID].[All]" dimensionUniqueName="[Dim_Customer]" displayFolder="" count="0" memberValueDatatype="20" unbalanced="0"/>
    <cacheHierarchy uniqueName="[Dim_Customer].[Full Name]" caption="Full Name" attribute="1" defaultMemberUniqueName="[Dim_Customer].[Full Name].[All]" allUniqueName="[Dim_Customer].[Full Name].[All]" dimensionUniqueName="[Dim_Customer]" displayFolder="" count="0" memberValueDatatype="130" unbalanced="0"/>
    <cacheHierarchy uniqueName="[Dim_Customer].[Gender]" caption="Gender" attribute="1" defaultMemberUniqueName="[Dim_Customer].[Gender].[All]" allUniqueName="[Dim_Customer].[Gender].[All]" dimensionUniqueName="[Dim_Customer]" displayFolder="" count="0" memberValueDatatype="130" unbalanced="0"/>
    <cacheHierarchy uniqueName="[Dim_Customer].[Location]" caption="Location" attribute="1" defaultMemberUniqueName="[Dim_Customer].[Location].[All]" allUniqueName="[Dim_Customer].[Location].[All]" dimensionUniqueName="[Dim_Customer]" displayFolder="" count="0" memberValueDatatype="130" unbalanced="0"/>
    <cacheHierarchy uniqueName="[Dim_Customer].[Customer Age]" caption="Customer Age" attribute="1" defaultMemberUniqueName="[Dim_Customer].[Customer Age].[All]" allUniqueName="[Dim_Customer].[Customer Age].[All]" dimensionUniqueName="[Dim_Customer]" displayFolder="" count="0" memberValueDatatype="20" unbalanced="0"/>
    <cacheHierarchy uniqueName="[Dim_Product].[Product ID]" caption="Product ID" attribute="1" defaultMemberUniqueName="[Dim_Product].[Product ID].[All]" allUniqueName="[Dim_Product].[Product ID].[All]" dimensionUniqueName="[Dim_Product]" displayFolder="" count="0" memberValueDatatype="20" unbalanced="0"/>
    <cacheHierarchy uniqueName="[Dim_Product].[Product Name]" caption="Product Name" attribute="1" defaultMemberUniqueName="[Dim_Product].[Product Name].[All]" allUniqueName="[Dim_Product].[Product Name].[All]" dimensionUniqueName="[Dim_Product]" displayFolder="" count="0" memberValueDatatype="130" unbalanced="0"/>
    <cacheHierarchy uniqueName="[Dim_Product].[Category]" caption="Category" attribute="1" defaultMemberUniqueName="[Dim_Product].[Category].[All]" allUniqueName="[Dim_Product].[Category].[All]" dimensionUniqueName="[Dim_Product]" displayFolder="" count="0" memberValueDatatype="130" unbalanced="0"/>
    <cacheHierarchy uniqueName="[Dim_Product].[Sales Price]" caption="Sales Price" attribute="1" defaultMemberUniqueName="[Dim_Product].[Sales Price].[All]" allUniqueName="[Dim_Product].[Sales Price].[All]" dimensionUniqueName="[Dim_Product]" displayFolder="" count="0" memberValueDatatype="5" unbalanced="0"/>
    <cacheHierarchy uniqueName="[Dim_Product].[Cost Price]" caption="Cost Price" attribute="1" defaultMemberUniqueName="[Dim_Product].[Cost Price].[All]" allUniqueName="[Dim_Product].[Cost Price].[All]" dimensionUniqueName="[Dim_Product]" displayFolder="" count="0" memberValueDatatype="5" unbalanced="0"/>
    <cacheHierarchy uniqueName="[Dim_SalesPerson].[Sales Person ID]" caption="Sales Person ID" attribute="1" defaultMemberUniqueName="[Dim_SalesPerson].[Sales Person ID].[All]" allUniqueName="[Dim_SalesPerson].[Sales Person ID].[All]" dimensionUniqueName="[Dim_SalesPerson]" displayFolder="" count="0" memberValueDatatype="20" unbalanced="0"/>
    <cacheHierarchy uniqueName="[Dim_SalesPerson].[Full Name]" caption="Full Name" attribute="1" defaultMemberUniqueName="[Dim_SalesPerson].[Full Name].[All]" allUniqueName="[Dim_SalesPerson].[Full Name].[All]" dimensionUniqueName="[Dim_SalesPerson]" displayFolder="" count="0" memberValueDatatype="130" unbalanced="0"/>
    <cacheHierarchy uniqueName="[Dim_SalesPerson].[Store Name]" caption="Store Name" attribute="1" defaultMemberUniqueName="[Dim_SalesPerson].[Store Name].[All]" allUniqueName="[Dim_SalesPerson].[Store Name].[All]" dimensionUniqueName="[Dim_SalesPerson]" displayFolder="" count="2" memberValueDatatype="130" unbalanced="0">
      <fieldsUsage count="2">
        <fieldUsage x="-1"/>
        <fieldUsage x="2"/>
      </fieldsUsage>
    </cacheHierarchy>
    <cacheHierarchy uniqueName="[Dim_SalesPerson].[Sales Person Age]" caption="Sales Person Age" attribute="1" defaultMemberUniqueName="[Dim_SalesPerson].[Sales Person Age].[All]" allUniqueName="[Dim_SalesPerson].[Sales Person Age].[All]" dimensionUniqueName="[Dim_SalesPerson]" displayFolder="" count="0" memberValueDatatype="20" unbalanced="0"/>
    <cacheHierarchy uniqueName="[fact_table].[Quantity Sold]" caption="Quantity Sold" attribute="1" defaultMemberUniqueName="[fact_table].[Quantity Sold].[All]" allUniqueName="[fact_table].[Quantity Sold].[All]" dimensionUniqueName="[fact_table]" displayFolder="" count="0" memberValueDatatype="20" unbalanced="0"/>
    <cacheHierarchy uniqueName="[fact_table].[Payment Method]" caption="Payment Method" attribute="1" defaultMemberUniqueName="[fact_table].[Payment Method].[All]" allUniqueName="[fact_table].[Payment Method].[All]" dimensionUniqueName="[fact_table]" displayFolder="" count="0" memberValueDatatype="130" unbalanced="0"/>
    <cacheHierarchy uniqueName="[fact_table].[Quantity Returned]" caption="Quantity Returned" attribute="1" defaultMemberUniqueName="[fact_table].[Quantity Returned].[All]" allUniqueName="[fact_table].[Quantity Returned].[All]" dimensionUniqueName="[fact_table]" displayFolder="" count="0" memberValueDatatype="20" unbalanced="0"/>
    <cacheHierarchy uniqueName="[monthly_store_targets].[Store ID]" caption="Store ID" attribute="1" defaultMemberUniqueName="[monthly_store_targets].[Store ID].[All]" allUniqueName="[monthly_store_targets].[Store ID].[All]" dimensionUniqueName="[monthly_store_targets]" displayFolder="" count="0" memberValueDatatype="20" unbalanced="0"/>
    <cacheHierarchy uniqueName="[monthly_store_targets].[Date]" caption="Date" attribute="1" time="1" defaultMemberUniqueName="[monthly_store_targets].[Date].[All]" allUniqueName="[monthly_store_targets].[Date].[All]" dimensionUniqueName="[monthly_store_targets]" displayFolder="" count="0" memberValueDatatype="7" unbalanced="0"/>
    <cacheHierarchy uniqueName="[monthly_store_targets].[Monthly Target]" caption="Monthly Target" attribute="1" defaultMemberUniqueName="[monthly_store_targets].[Monthly Target].[All]" allUniqueName="[monthly_store_targets].[Monthly Target].[All]" dimensionUniqueName="[monthly_store_targets]" displayFolder="" count="0" memberValueDatatype="20" unbalanced="0"/>
    <cacheHierarchy uniqueName="[fact_table].[Customer ID]" caption="Customer ID" attribute="1" defaultMemberUniqueName="[fact_table].[Customer ID].[All]" allUniqueName="[fact_table].[Customer ID].[All]" dimensionUniqueName="[fact_table]" displayFolder="" count="0" memberValueDatatype="20" unbalanced="0" hidden="1"/>
    <cacheHierarchy uniqueName="[fact_table].[Order Date]" caption="Order Date" attribute="1" time="1" defaultMemberUniqueName="[fact_table].[Order Date].[All]" allUniqueName="[fact_table].[Order Date].[All]" dimensionUniqueName="[fact_table]" displayFolder="" count="0" memberValueDatatype="7" unbalanced="0" hidden="1"/>
    <cacheHierarchy uniqueName="[fact_table].[Product ID]" caption="Product ID" attribute="1" defaultMemberUniqueName="[fact_table].[Product ID].[All]" allUniqueName="[fact_table].[Product ID].[All]" dimensionUniqueName="[fact_table]" displayFolder="" count="0" memberValueDatatype="20" unbalanced="0" hidden="1"/>
    <cacheHierarchy uniqueName="[fact_table].[Sales Person ID]" caption="Sales Person ID" attribute="1" defaultMemberUniqueName="[fact_table].[Sales Person ID].[All]" allUniqueName="[fact_table].[Sales Person ID].[All]" dimensionUniqueName="[fact_table]" displayFolder="" count="0" memberValueDatatype="20" unbalanced="0" hidden="1"/>
    <cacheHierarchy uniqueName="[Measures].[Total Revenue]" caption="Total Revenue" measure="1" displayFolder="" measureGroup="Calculations" count="0" oneField="1">
      <fieldsUsage count="1">
        <fieldUsage x="0"/>
      </fieldsUsage>
    </cacheHierarchy>
    <cacheHierarchy uniqueName="[Measures].[COGS]" caption="COGS" measure="1" displayFolder="" measureGroup="Calculations" count="0"/>
    <cacheHierarchy uniqueName="[Measures].[Profit Margin]" caption="Profit Margin" measure="1" displayFolder="" measureGroup="Calculations" count="0"/>
    <cacheHierarchy uniqueName="[Measures].[Profit Margin %]" caption="Profit Margin %" measure="1" displayFolder="" measureGroup="Calculations" count="0"/>
    <cacheHierarchy uniqueName="[Measures].[# Transactions]" caption="# Transactions" measure="1" displayFolder="" measureGroup="Calculations" count="0"/>
    <cacheHierarchy uniqueName="[Measures].[Total Refund]" caption="Total Refund" measure="1" displayFolder="" measureGroup="Calculations" count="0"/>
    <cacheHierarchy uniqueName="[Measures].[Refund Rate]" caption="Refund Rate" measure="1" displayFolder="" measureGroup="Calculations" count="0"/>
    <cacheHierarchy uniqueName="[Measures].[# Products]" caption="# Products" measure="1" displayFolder="" measureGroup="Calculations" count="0"/>
    <cacheHierarchy uniqueName="[Measures].[Qty Returned]" caption="Qty Returned" measure="1" displayFolder="" measureGroup="Calculations" count="0"/>
    <cacheHierarchy uniqueName="[Measures].[Total Qty]" caption="Total Qty" measure="1" displayFolder="" measureGroup="Calculations" count="0"/>
    <cacheHierarchy uniqueName="[Measures].[Total Target]" caption="Total Target" measure="1" displayFolder="" measureGroup="Calculations" count="0" oneField="1">
      <fieldsUsage count="1">
        <fieldUsage x="1"/>
      </fieldsUsage>
    </cacheHierarchy>
    <cacheHierarchy uniqueName="[Measures].[Revenue vs Target]" caption="Revenue vs Target" measure="1" displayFolder="" measureGroup="Calculations" count="0"/>
    <cacheHierarchy uniqueName="[Measures].[Avg Revenue]" caption="Avg Revenue" measure="1" displayFolder="" measureGroup="Calculations" count="0"/>
    <cacheHierarchy uniqueName="[Measures].[__XL_Count Dim_Customer]" caption="__XL_Count Dim_Customer" measure="1" displayFolder="" measureGroup="Dim_Customer" count="0" hidden="1"/>
    <cacheHierarchy uniqueName="[Measures].[__XL_Count fact_table]" caption="__XL_Count fact_table" measure="1" displayFolder="" measureGroup="fact_table" count="0" hidden="1"/>
    <cacheHierarchy uniqueName="[Measures].[__XL_Count monthly_store_targets]" caption="__XL_Count monthly_store_targets" measure="1" displayFolder="" measureGroup="monthly_store_targets" count="0" hidden="1"/>
    <cacheHierarchy uniqueName="[Measures].[__XL_Count Dim_Product]" caption="__XL_Count Dim_Product" measure="1" displayFolder="" measureGroup="Dim_Product" count="0" hidden="1"/>
    <cacheHierarchy uniqueName="[Measures].[__XL_Count Dim_SalesPerson]" caption="__XL_Count Dim_SalesPerson" measure="1" displayFolder="" measureGroup="Dim_SalesPerson" count="0" hidden="1"/>
    <cacheHierarchy uniqueName="[Measures].[__XL_Count Date_Table]" caption="__XL_Count Date_Table" measure="1" displayFolder="" measureGroup="Date_Table" count="0" hidden="1"/>
    <cacheHierarchy uniqueName="[Measures].[__XL_Count Calculations]" caption="__XL_Count Calculations" measure="1" displayFolder="" measureGroup="Calculations" count="0" hidden="1"/>
    <cacheHierarchy uniqueName="[Measures].[__No measures defined]" caption="__No measures defined" measure="1" displayFolder="" count="0" hidden="1"/>
  </cacheHierarchies>
  <kpis count="0"/>
  <dimensions count="8">
    <dimension name="Calculations" uniqueName="[Calculations]" caption="Calculations"/>
    <dimension name="Date_Table" uniqueName="[Date_Table]" caption="Date_Table"/>
    <dimension name="Dim_Customer" uniqueName="[Dim_Customer]" caption="Dim_Customer"/>
    <dimension name="Dim_Product" uniqueName="[Dim_Product]" caption="Dim_Product"/>
    <dimension name="Dim_SalesPerson" uniqueName="[Dim_SalesPerson]" caption="Dim_SalesPerson"/>
    <dimension name="fact_table" uniqueName="[fact_table]" caption="fact_table"/>
    <dimension measure="1" name="Measures" uniqueName="[Measures]" caption="Measures"/>
    <dimension name="monthly_store_targets" uniqueName="[monthly_store_targets]" caption="monthly_store_targets"/>
  </dimensions>
  <measureGroups count="7">
    <measureGroup name="Calculations" caption="Calculations"/>
    <measureGroup name="Date_Table" caption="Date_Table"/>
    <measureGroup name="Dim_Customer" caption="Dim_Customer"/>
    <measureGroup name="Dim_Product" caption="Dim_Product"/>
    <measureGroup name="Dim_SalesPerson" caption="Dim_SalesPerson"/>
    <measureGroup name="fact_table" caption="fact_table"/>
    <measureGroup name="monthly_store_targets" caption="monthly_store_targets"/>
  </measureGroups>
  <maps count="13">
    <map measureGroup="0" dimension="0"/>
    <map measureGroup="1" dimension="1"/>
    <map measureGroup="2" dimension="2"/>
    <map measureGroup="3" dimension="3"/>
    <map measureGroup="4" dimension="4"/>
    <map measureGroup="5" dimension="1"/>
    <map measureGroup="5" dimension="2"/>
    <map measureGroup="5" dimension="3"/>
    <map measureGroup="5" dimension="4"/>
    <map measureGroup="5" dimension="5"/>
    <map measureGroup="6" dimension="1"/>
    <map measureGroup="6" dimension="4"/>
    <map measureGroup="6"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453.931645138888" backgroundQuery="1" createdVersion="7" refreshedVersion="7" minRefreshableVersion="3" recordCount="0" supportSubquery="1" supportAdvancedDrill="1" xr:uid="{470DA9E6-1EA6-4440-B0B6-F9302F2A9614}">
  <cacheSource type="external" connectionId="8"/>
  <cacheFields count="12">
    <cacheField name="[Measures].[Total Revenue]" caption="Total Revenue" numFmtId="0" hierarchy="33" level="32767"/>
    <cacheField name="[Measures].[COGS]" caption="COGS" numFmtId="0" hierarchy="34" level="32767"/>
    <cacheField name="[Measures].[Profit Margin]" caption="Profit Margin" numFmtId="0" hierarchy="35" level="32767"/>
    <cacheField name="[Measures].[Profit Margin %]" caption="Profit Margin %" numFmtId="0" hierarchy="36" level="32767"/>
    <cacheField name="[Measures].[# Transactions]" caption="# Transactions" numFmtId="0" hierarchy="37" level="32767"/>
    <cacheField name="[Measures].[Total Refund]" caption="Total Refund" numFmtId="0" hierarchy="38" level="32767"/>
    <cacheField name="[Measures].[Refund Rate]" caption="Refund Rate" numFmtId="0" hierarchy="39" level="32767"/>
    <cacheField name="[Measures].[# Products]" caption="# Products" numFmtId="0" hierarchy="40" level="32767"/>
    <cacheField name="[Measures].[Qty Returned]" caption="Qty Returned" numFmtId="0" hierarchy="41" level="32767"/>
    <cacheField name="[Measures].[Total Qty]" caption="Total Qty" numFmtId="0" hierarchy="42" level="32767"/>
    <cacheField name="[Measures].[Total Target]" caption="Total Target" numFmtId="0" hierarchy="43" level="32767"/>
    <cacheField name="[Date_Table].[Month Name].[Month Name]" caption="Month Name" numFmtId="0" hierarchy="4" level="1">
      <sharedItems containsSemiMixedTypes="0" containsNonDate="0" containsString="0"/>
    </cacheField>
  </cacheFields>
  <cacheHierarchies count="54">
    <cacheHierarchy uniqueName="[Calculations].[Measures]" caption="Measures" attribute="1" defaultMemberUniqueName="[Calculations].[Measures].[All]" allUniqueName="[Calculations].[Measures].[All]" dimensionUniqueName="[Calculations]" displayFolder="" count="0" memberValueDatatype="130" unbalanced="0"/>
    <cacheHierarchy uniqueName="[Date_Table].[Order Date]" caption="Order Date" attribute="1" time="1" defaultMemberUniqueName="[Date_Table].[Order Date].[All]" allUniqueName="[Date_Table].[Order Date].[All]" dimensionUniqueName="[Date_Table]" displayFolder="" count="0" memberValueDatatype="7" unbalanced="0"/>
    <cacheHierarchy uniqueName="[Date_Table].[Year]" caption="Year" attribute="1" defaultMemberUniqueName="[Date_Table].[Year].[All]" allUniqueName="[Date_Table].[Year].[All]" dimensionUniqueName="[Date_Table]" displayFolder="" count="0" memberValueDatatype="20" unbalanced="0"/>
    <cacheHierarchy uniqueName="[Date_Table].[Month]" caption="Month" attribute="1" defaultMemberUniqueName="[Date_Table].[Month].[All]" allUniqueName="[Date_Table].[Month].[All]" dimensionUniqueName="[Date_Table]" displayFolder="" count="0" memberValueDatatype="20" unbalanced="0"/>
    <cacheHierarchy uniqueName="[Date_Table].[Month Name]" caption="Month Name" attribute="1" defaultMemberUniqueName="[Date_Table].[Month Name].[All]" allUniqueName="[Date_Table].[Month Name].[All]" dimensionUniqueName="[Date_Table]" displayFolder="" count="2" memberValueDatatype="130" unbalanced="0">
      <fieldsUsage count="2">
        <fieldUsage x="-1"/>
        <fieldUsage x="11"/>
      </fieldsUsage>
    </cacheHierarchy>
    <cacheHierarchy uniqueName="[Date_Table].[Day of Week]" caption="Day of Week" attribute="1" defaultMemberUniqueName="[Date_Table].[Day of Week].[All]" allUniqueName="[Date_Table].[Day of Week].[All]" dimensionUniqueName="[Date_Table]" displayFolder="" count="0" memberValueDatatype="20" unbalanced="0"/>
    <cacheHierarchy uniqueName="[Date_Table].[Week Day Name]" caption="Week Day Name" attribute="1" defaultMemberUniqueName="[Date_Table].[Week Day Name].[All]" allUniqueName="[Date_Table].[Week Day Name].[All]" dimensionUniqueName="[Date_Table]" displayFolder="" count="0" memberValueDatatype="130" unbalanced="0"/>
    <cacheHierarchy uniqueName="[Date_Table].[WeekType]" caption="WeekType" attribute="1" defaultMemberUniqueName="[Date_Table].[WeekType].[All]" allUniqueName="[Date_Table].[WeekType].[All]" dimensionUniqueName="[Date_Table]" displayFolder="" count="0" memberValueDatatype="130" unbalanced="0"/>
    <cacheHierarchy uniqueName="[Date_Table].[Quarter]" caption="Quarter" attribute="1" defaultMemberUniqueName="[Date_Table].[Quarter].[All]" allUniqueName="[Date_Table].[Quarter].[All]" dimensionUniqueName="[Date_Table]" displayFolder="" count="0" memberValueDatatype="130" unbalanced="0"/>
    <cacheHierarchy uniqueName="[Dim_Customer].[Customer ID]" caption="Customer ID" attribute="1" defaultMemberUniqueName="[Dim_Customer].[Customer ID].[All]" allUniqueName="[Dim_Customer].[Customer ID].[All]" dimensionUniqueName="[Dim_Customer]" displayFolder="" count="0" memberValueDatatype="20" unbalanced="0"/>
    <cacheHierarchy uniqueName="[Dim_Customer].[Full Name]" caption="Full Name" attribute="1" defaultMemberUniqueName="[Dim_Customer].[Full Name].[All]" allUniqueName="[Dim_Customer].[Full Name].[All]" dimensionUniqueName="[Dim_Customer]" displayFolder="" count="0" memberValueDatatype="130" unbalanced="0"/>
    <cacheHierarchy uniqueName="[Dim_Customer].[Gender]" caption="Gender" attribute="1" defaultMemberUniqueName="[Dim_Customer].[Gender].[All]" allUniqueName="[Dim_Customer].[Gender].[All]" dimensionUniqueName="[Dim_Customer]" displayFolder="" count="0" memberValueDatatype="130" unbalanced="0"/>
    <cacheHierarchy uniqueName="[Dim_Customer].[Location]" caption="Location" attribute="1" defaultMemberUniqueName="[Dim_Customer].[Location].[All]" allUniqueName="[Dim_Customer].[Location].[All]" dimensionUniqueName="[Dim_Customer]" displayFolder="" count="0" memberValueDatatype="130" unbalanced="0"/>
    <cacheHierarchy uniqueName="[Dim_Customer].[Customer Age]" caption="Customer Age" attribute="1" defaultMemberUniqueName="[Dim_Customer].[Customer Age].[All]" allUniqueName="[Dim_Customer].[Customer Age].[All]" dimensionUniqueName="[Dim_Customer]" displayFolder="" count="0" memberValueDatatype="20" unbalanced="0"/>
    <cacheHierarchy uniqueName="[Dim_Product].[Product ID]" caption="Product ID" attribute="1" defaultMemberUniqueName="[Dim_Product].[Product ID].[All]" allUniqueName="[Dim_Product].[Product ID].[All]" dimensionUniqueName="[Dim_Product]" displayFolder="" count="0" memberValueDatatype="20" unbalanced="0"/>
    <cacheHierarchy uniqueName="[Dim_Product].[Product Name]" caption="Product Name" attribute="1" defaultMemberUniqueName="[Dim_Product].[Product Name].[All]" allUniqueName="[Dim_Product].[Product Name].[All]" dimensionUniqueName="[Dim_Product]" displayFolder="" count="0" memberValueDatatype="130" unbalanced="0"/>
    <cacheHierarchy uniqueName="[Dim_Product].[Category]" caption="Category" attribute="1" defaultMemberUniqueName="[Dim_Product].[Category].[All]" allUniqueName="[Dim_Product].[Category].[All]" dimensionUniqueName="[Dim_Product]" displayFolder="" count="0" memberValueDatatype="130" unbalanced="0"/>
    <cacheHierarchy uniqueName="[Dim_Product].[Sales Price]" caption="Sales Price" attribute="1" defaultMemberUniqueName="[Dim_Product].[Sales Price].[All]" allUniqueName="[Dim_Product].[Sales Price].[All]" dimensionUniqueName="[Dim_Product]" displayFolder="" count="0" memberValueDatatype="5" unbalanced="0"/>
    <cacheHierarchy uniqueName="[Dim_Product].[Cost Price]" caption="Cost Price" attribute="1" defaultMemberUniqueName="[Dim_Product].[Cost Price].[All]" allUniqueName="[Dim_Product].[Cost Price].[All]" dimensionUniqueName="[Dim_Product]" displayFolder="" count="0" memberValueDatatype="5" unbalanced="0"/>
    <cacheHierarchy uniqueName="[Dim_SalesPerson].[Sales Person ID]" caption="Sales Person ID" attribute="1" defaultMemberUniqueName="[Dim_SalesPerson].[Sales Person ID].[All]" allUniqueName="[Dim_SalesPerson].[Sales Person ID].[All]" dimensionUniqueName="[Dim_SalesPerson]" displayFolder="" count="0" memberValueDatatype="20" unbalanced="0"/>
    <cacheHierarchy uniqueName="[Dim_SalesPerson].[Full Name]" caption="Full Name" attribute="1" defaultMemberUniqueName="[Dim_SalesPerson].[Full Name].[All]" allUniqueName="[Dim_SalesPerson].[Full Name].[All]" dimensionUniqueName="[Dim_SalesPerson]" displayFolder="" count="0" memberValueDatatype="130" unbalanced="0"/>
    <cacheHierarchy uniqueName="[Dim_SalesPerson].[Store Name]" caption="Store Name" attribute="1" defaultMemberUniqueName="[Dim_SalesPerson].[Store Name].[All]" allUniqueName="[Dim_SalesPerson].[Store Name].[All]" dimensionUniqueName="[Dim_SalesPerson]" displayFolder="" count="0" memberValueDatatype="130" unbalanced="0"/>
    <cacheHierarchy uniqueName="[Dim_SalesPerson].[Sales Person Age]" caption="Sales Person Age" attribute="1" defaultMemberUniqueName="[Dim_SalesPerson].[Sales Person Age].[All]" allUniqueName="[Dim_SalesPerson].[Sales Person Age].[All]" dimensionUniqueName="[Dim_SalesPerson]" displayFolder="" count="0" memberValueDatatype="20" unbalanced="0"/>
    <cacheHierarchy uniqueName="[fact_table].[Quantity Sold]" caption="Quantity Sold" attribute="1" defaultMemberUniqueName="[fact_table].[Quantity Sold].[All]" allUniqueName="[fact_table].[Quantity Sold].[All]" dimensionUniqueName="[fact_table]" displayFolder="" count="0" memberValueDatatype="20" unbalanced="0"/>
    <cacheHierarchy uniqueName="[fact_table].[Payment Method]" caption="Payment Method" attribute="1" defaultMemberUniqueName="[fact_table].[Payment Method].[All]" allUniqueName="[fact_table].[Payment Method].[All]" dimensionUniqueName="[fact_table]" displayFolder="" count="0" memberValueDatatype="130" unbalanced="0"/>
    <cacheHierarchy uniqueName="[fact_table].[Quantity Returned]" caption="Quantity Returned" attribute="1" defaultMemberUniqueName="[fact_table].[Quantity Returned].[All]" allUniqueName="[fact_table].[Quantity Returned].[All]" dimensionUniqueName="[fact_table]" displayFolder="" count="0" memberValueDatatype="20" unbalanced="0"/>
    <cacheHierarchy uniqueName="[monthly_store_targets].[Store ID]" caption="Store ID" attribute="1" defaultMemberUniqueName="[monthly_store_targets].[Store ID].[All]" allUniqueName="[monthly_store_targets].[Store ID].[All]" dimensionUniqueName="[monthly_store_targets]" displayFolder="" count="0" memberValueDatatype="20" unbalanced="0"/>
    <cacheHierarchy uniqueName="[monthly_store_targets].[Date]" caption="Date" attribute="1" time="1" defaultMemberUniqueName="[monthly_store_targets].[Date].[All]" allUniqueName="[monthly_store_targets].[Date].[All]" dimensionUniqueName="[monthly_store_targets]" displayFolder="" count="0" memberValueDatatype="7" unbalanced="0"/>
    <cacheHierarchy uniqueName="[monthly_store_targets].[Monthly Target]" caption="Monthly Target" attribute="1" defaultMemberUniqueName="[monthly_store_targets].[Monthly Target].[All]" allUniqueName="[monthly_store_targets].[Monthly Target].[All]" dimensionUniqueName="[monthly_store_targets]" displayFolder="" count="0" memberValueDatatype="20" unbalanced="0"/>
    <cacheHierarchy uniqueName="[fact_table].[Customer ID]" caption="Customer ID" attribute="1" defaultMemberUniqueName="[fact_table].[Customer ID].[All]" allUniqueName="[fact_table].[Customer ID].[All]" dimensionUniqueName="[fact_table]" displayFolder="" count="0" memberValueDatatype="20" unbalanced="0" hidden="1"/>
    <cacheHierarchy uniqueName="[fact_table].[Order Date]" caption="Order Date" attribute="1" time="1" defaultMemberUniqueName="[fact_table].[Order Date].[All]" allUniqueName="[fact_table].[Order Date].[All]" dimensionUniqueName="[fact_table]" displayFolder="" count="0" memberValueDatatype="7" unbalanced="0" hidden="1"/>
    <cacheHierarchy uniqueName="[fact_table].[Product ID]" caption="Product ID" attribute="1" defaultMemberUniqueName="[fact_table].[Product ID].[All]" allUniqueName="[fact_table].[Product ID].[All]" dimensionUniqueName="[fact_table]" displayFolder="" count="0" memberValueDatatype="20" unbalanced="0" hidden="1"/>
    <cacheHierarchy uniqueName="[fact_table].[Sales Person ID]" caption="Sales Person ID" attribute="1" defaultMemberUniqueName="[fact_table].[Sales Person ID].[All]" allUniqueName="[fact_table].[Sales Person ID].[All]" dimensionUniqueName="[fact_table]" displayFolder="" count="0" memberValueDatatype="20" unbalanced="0" hidden="1"/>
    <cacheHierarchy uniqueName="[Measures].[Total Revenue]" caption="Total Revenue" measure="1" displayFolder="" measureGroup="Calculations" count="0" oneField="1">
      <fieldsUsage count="1">
        <fieldUsage x="0"/>
      </fieldsUsage>
    </cacheHierarchy>
    <cacheHierarchy uniqueName="[Measures].[COGS]" caption="COGS" measure="1" displayFolder="" measureGroup="Calculations" count="0" oneField="1">
      <fieldsUsage count="1">
        <fieldUsage x="1"/>
      </fieldsUsage>
    </cacheHierarchy>
    <cacheHierarchy uniqueName="[Measures].[Profit Margin]" caption="Profit Margin" measure="1" displayFolder="" measureGroup="Calculations" count="0" oneField="1">
      <fieldsUsage count="1">
        <fieldUsage x="2"/>
      </fieldsUsage>
    </cacheHierarchy>
    <cacheHierarchy uniqueName="[Measures].[Profit Margin %]" caption="Profit Margin %" measure="1" displayFolder="" measureGroup="Calculations" count="0" oneField="1">
      <fieldsUsage count="1">
        <fieldUsage x="3"/>
      </fieldsUsage>
    </cacheHierarchy>
    <cacheHierarchy uniqueName="[Measures].[# Transactions]" caption="# Transactions" measure="1" displayFolder="" measureGroup="Calculations" count="0" oneField="1">
      <fieldsUsage count="1">
        <fieldUsage x="4"/>
      </fieldsUsage>
    </cacheHierarchy>
    <cacheHierarchy uniqueName="[Measures].[Total Refund]" caption="Total Refund" measure="1" displayFolder="" measureGroup="Calculations" count="0" oneField="1">
      <fieldsUsage count="1">
        <fieldUsage x="5"/>
      </fieldsUsage>
    </cacheHierarchy>
    <cacheHierarchy uniqueName="[Measures].[Refund Rate]" caption="Refund Rate" measure="1" displayFolder="" measureGroup="Calculations" count="0" oneField="1">
      <fieldsUsage count="1">
        <fieldUsage x="6"/>
      </fieldsUsage>
    </cacheHierarchy>
    <cacheHierarchy uniqueName="[Measures].[# Products]" caption="# Products" measure="1" displayFolder="" measureGroup="Calculations" count="0" oneField="1">
      <fieldsUsage count="1">
        <fieldUsage x="7"/>
      </fieldsUsage>
    </cacheHierarchy>
    <cacheHierarchy uniqueName="[Measures].[Qty Returned]" caption="Qty Returned" measure="1" displayFolder="" measureGroup="Calculations" count="0" oneField="1">
      <fieldsUsage count="1">
        <fieldUsage x="8"/>
      </fieldsUsage>
    </cacheHierarchy>
    <cacheHierarchy uniqueName="[Measures].[Total Qty]" caption="Total Qty" measure="1" displayFolder="" measureGroup="Calculations" count="0" oneField="1">
      <fieldsUsage count="1">
        <fieldUsage x="9"/>
      </fieldsUsage>
    </cacheHierarchy>
    <cacheHierarchy uniqueName="[Measures].[Total Target]" caption="Total Target" measure="1" displayFolder="" measureGroup="Calculations" count="0" oneField="1">
      <fieldsUsage count="1">
        <fieldUsage x="10"/>
      </fieldsUsage>
    </cacheHierarchy>
    <cacheHierarchy uniqueName="[Measures].[Revenue vs Target]" caption="Revenue vs Target" measure="1" displayFolder="" measureGroup="Calculations" count="0"/>
    <cacheHierarchy uniqueName="[Measures].[Avg Revenue]" caption="Avg Revenue" measure="1" displayFolder="" measureGroup="Calculations" count="0"/>
    <cacheHierarchy uniqueName="[Measures].[__XL_Count Dim_Customer]" caption="__XL_Count Dim_Customer" measure="1" displayFolder="" measureGroup="Dim_Customer" count="0" hidden="1"/>
    <cacheHierarchy uniqueName="[Measures].[__XL_Count fact_table]" caption="__XL_Count fact_table" measure="1" displayFolder="" measureGroup="fact_table" count="0" hidden="1"/>
    <cacheHierarchy uniqueName="[Measures].[__XL_Count monthly_store_targets]" caption="__XL_Count monthly_store_targets" measure="1" displayFolder="" measureGroup="monthly_store_targets" count="0" hidden="1"/>
    <cacheHierarchy uniqueName="[Measures].[__XL_Count Dim_Product]" caption="__XL_Count Dim_Product" measure="1" displayFolder="" measureGroup="Dim_Product" count="0" hidden="1"/>
    <cacheHierarchy uniqueName="[Measures].[__XL_Count Dim_SalesPerson]" caption="__XL_Count Dim_SalesPerson" measure="1" displayFolder="" measureGroup="Dim_SalesPerson" count="0" hidden="1"/>
    <cacheHierarchy uniqueName="[Measures].[__XL_Count Date_Table]" caption="__XL_Count Date_Table" measure="1" displayFolder="" measureGroup="Date_Table" count="0" hidden="1"/>
    <cacheHierarchy uniqueName="[Measures].[__XL_Count Calculations]" caption="__XL_Count Calculations" measure="1" displayFolder="" measureGroup="Calculations" count="0" hidden="1"/>
    <cacheHierarchy uniqueName="[Measures].[__No measures defined]" caption="__No measures defined" measure="1" displayFolder="" count="0" hidden="1"/>
  </cacheHierarchies>
  <kpis count="0"/>
  <dimensions count="8">
    <dimension name="Calculations" uniqueName="[Calculations]" caption="Calculations"/>
    <dimension name="Date_Table" uniqueName="[Date_Table]" caption="Date_Table"/>
    <dimension name="Dim_Customer" uniqueName="[Dim_Customer]" caption="Dim_Customer"/>
    <dimension name="Dim_Product" uniqueName="[Dim_Product]" caption="Dim_Product"/>
    <dimension name="Dim_SalesPerson" uniqueName="[Dim_SalesPerson]" caption="Dim_SalesPerson"/>
    <dimension name="fact_table" uniqueName="[fact_table]" caption="fact_table"/>
    <dimension measure="1" name="Measures" uniqueName="[Measures]" caption="Measures"/>
    <dimension name="monthly_store_targets" uniqueName="[monthly_store_targets]" caption="monthly_store_targets"/>
  </dimensions>
  <measureGroups count="7">
    <measureGroup name="Calculations" caption="Calculations"/>
    <measureGroup name="Date_Table" caption="Date_Table"/>
    <measureGroup name="Dim_Customer" caption="Dim_Customer"/>
    <measureGroup name="Dim_Product" caption="Dim_Product"/>
    <measureGroup name="Dim_SalesPerson" caption="Dim_SalesPerson"/>
    <measureGroup name="fact_table" caption="fact_table"/>
    <measureGroup name="monthly_store_targets" caption="monthly_store_targets"/>
  </measureGroups>
  <maps count="13">
    <map measureGroup="0" dimension="0"/>
    <map measureGroup="1" dimension="1"/>
    <map measureGroup="2" dimension="2"/>
    <map measureGroup="3" dimension="3"/>
    <map measureGroup="4" dimension="4"/>
    <map measureGroup="5" dimension="1"/>
    <map measureGroup="5" dimension="2"/>
    <map measureGroup="5" dimension="3"/>
    <map measureGroup="5" dimension="4"/>
    <map measureGroup="5" dimension="5"/>
    <map measureGroup="6" dimension="1"/>
    <map measureGroup="6" dimension="4"/>
    <map measureGroup="6"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453.938900231478" backgroundQuery="1" createdVersion="7" refreshedVersion="7" minRefreshableVersion="3" recordCount="0" supportSubquery="1" supportAdvancedDrill="1" xr:uid="{27B174A3-6EC9-4F2F-9975-78A0104C2E31}">
  <cacheSource type="external" connectionId="8"/>
  <cacheFields count="4">
    <cacheField name="[Dim_SalesPerson].[Store Name].[Store Name]" caption="Store Name" numFmtId="0" hierarchy="21" level="1">
      <sharedItems containsSemiMixedTypes="0" containsNonDate="0" containsString="0"/>
    </cacheField>
    <cacheField name="[Date_Table].[Month Name].[Month Name]" caption="Month Name" numFmtId="0" hierarchy="4" level="1">
      <sharedItems count="12">
        <s v="Jan"/>
        <s v="Feb"/>
        <s v="Mar"/>
        <s v="Apr"/>
        <s v="May"/>
        <s v="Jun"/>
        <s v="Jul"/>
        <s v="Aug"/>
        <s v="Sep"/>
        <s v="Oct"/>
        <s v="Nov"/>
        <s v="Dec"/>
      </sharedItems>
    </cacheField>
    <cacheField name="[Measures].[Total Revenue]" caption="Total Revenue" numFmtId="0" hierarchy="33" level="32767"/>
    <cacheField name="[Measures].[Total Target]" caption="Total Target" numFmtId="0" hierarchy="43" level="32767"/>
  </cacheFields>
  <cacheHierarchies count="54">
    <cacheHierarchy uniqueName="[Calculations].[Measures]" caption="Measures" attribute="1" defaultMemberUniqueName="[Calculations].[Measures].[All]" allUniqueName="[Calculations].[Measures].[All]" dimensionUniqueName="[Calculations]" displayFolder="" count="0" memberValueDatatype="130" unbalanced="0"/>
    <cacheHierarchy uniqueName="[Date_Table].[Order Date]" caption="Order Date" attribute="1" time="1" defaultMemberUniqueName="[Date_Table].[Order Date].[All]" allUniqueName="[Date_Table].[Order Date].[All]" dimensionUniqueName="[Date_Table]" displayFolder="" count="0" memberValueDatatype="7" unbalanced="0"/>
    <cacheHierarchy uniqueName="[Date_Table].[Year]" caption="Year" attribute="1" defaultMemberUniqueName="[Date_Table].[Year].[All]" allUniqueName="[Date_Table].[Year].[All]" dimensionUniqueName="[Date_Table]" displayFolder="" count="0" memberValueDatatype="20" unbalanced="0"/>
    <cacheHierarchy uniqueName="[Date_Table].[Month]" caption="Month" attribute="1" defaultMemberUniqueName="[Date_Table].[Month].[All]" allUniqueName="[Date_Table].[Month].[All]" dimensionUniqueName="[Date_Table]" displayFolder="" count="0" memberValueDatatype="20" unbalanced="0"/>
    <cacheHierarchy uniqueName="[Date_Table].[Month Name]" caption="Month Name" attribute="1" defaultMemberUniqueName="[Date_Table].[Month Name].[All]" allUniqueName="[Date_Table].[Month Name].[All]" dimensionUniqueName="[Date_Table]" displayFolder="" count="2" memberValueDatatype="130" unbalanced="0">
      <fieldsUsage count="2">
        <fieldUsage x="-1"/>
        <fieldUsage x="1"/>
      </fieldsUsage>
    </cacheHierarchy>
    <cacheHierarchy uniqueName="[Date_Table].[Day of Week]" caption="Day of Week" attribute="1" defaultMemberUniqueName="[Date_Table].[Day of Week].[All]" allUniqueName="[Date_Table].[Day of Week].[All]" dimensionUniqueName="[Date_Table]" displayFolder="" count="0" memberValueDatatype="20" unbalanced="0"/>
    <cacheHierarchy uniqueName="[Date_Table].[Week Day Name]" caption="Week Day Name" attribute="1" defaultMemberUniqueName="[Date_Table].[Week Day Name].[All]" allUniqueName="[Date_Table].[Week Day Name].[All]" dimensionUniqueName="[Date_Table]" displayFolder="" count="0" memberValueDatatype="130" unbalanced="0"/>
    <cacheHierarchy uniqueName="[Date_Table].[WeekType]" caption="WeekType" attribute="1" defaultMemberUniqueName="[Date_Table].[WeekType].[All]" allUniqueName="[Date_Table].[WeekType].[All]" dimensionUniqueName="[Date_Table]" displayFolder="" count="0" memberValueDatatype="130" unbalanced="0"/>
    <cacheHierarchy uniqueName="[Date_Table].[Quarter]" caption="Quarter" attribute="1" defaultMemberUniqueName="[Date_Table].[Quarter].[All]" allUniqueName="[Date_Table].[Quarter].[All]" dimensionUniqueName="[Date_Table]" displayFolder="" count="0" memberValueDatatype="130" unbalanced="0"/>
    <cacheHierarchy uniqueName="[Dim_Customer].[Customer ID]" caption="Customer ID" attribute="1" defaultMemberUniqueName="[Dim_Customer].[Customer ID].[All]" allUniqueName="[Dim_Customer].[Customer ID].[All]" dimensionUniqueName="[Dim_Customer]" displayFolder="" count="0" memberValueDatatype="20" unbalanced="0"/>
    <cacheHierarchy uniqueName="[Dim_Customer].[Full Name]" caption="Full Name" attribute="1" defaultMemberUniqueName="[Dim_Customer].[Full Name].[All]" allUniqueName="[Dim_Customer].[Full Name].[All]" dimensionUniqueName="[Dim_Customer]" displayFolder="" count="0" memberValueDatatype="130" unbalanced="0"/>
    <cacheHierarchy uniqueName="[Dim_Customer].[Gender]" caption="Gender" attribute="1" defaultMemberUniqueName="[Dim_Customer].[Gender].[All]" allUniqueName="[Dim_Customer].[Gender].[All]" dimensionUniqueName="[Dim_Customer]" displayFolder="" count="0" memberValueDatatype="130" unbalanced="0"/>
    <cacheHierarchy uniqueName="[Dim_Customer].[Location]" caption="Location" attribute="1" defaultMemberUniqueName="[Dim_Customer].[Location].[All]" allUniqueName="[Dim_Customer].[Location].[All]" dimensionUniqueName="[Dim_Customer]" displayFolder="" count="0" memberValueDatatype="130" unbalanced="0"/>
    <cacheHierarchy uniqueName="[Dim_Customer].[Customer Age]" caption="Customer Age" attribute="1" defaultMemberUniqueName="[Dim_Customer].[Customer Age].[All]" allUniqueName="[Dim_Customer].[Customer Age].[All]" dimensionUniqueName="[Dim_Customer]" displayFolder="" count="0" memberValueDatatype="20" unbalanced="0"/>
    <cacheHierarchy uniqueName="[Dim_Product].[Product ID]" caption="Product ID" attribute="1" defaultMemberUniqueName="[Dim_Product].[Product ID].[All]" allUniqueName="[Dim_Product].[Product ID].[All]" dimensionUniqueName="[Dim_Product]" displayFolder="" count="0" memberValueDatatype="20" unbalanced="0"/>
    <cacheHierarchy uniqueName="[Dim_Product].[Product Name]" caption="Product Name" attribute="1" defaultMemberUniqueName="[Dim_Product].[Product Name].[All]" allUniqueName="[Dim_Product].[Product Name].[All]" dimensionUniqueName="[Dim_Product]" displayFolder="" count="0" memberValueDatatype="130" unbalanced="0"/>
    <cacheHierarchy uniqueName="[Dim_Product].[Category]" caption="Category" attribute="1" defaultMemberUniqueName="[Dim_Product].[Category].[All]" allUniqueName="[Dim_Product].[Category].[All]" dimensionUniqueName="[Dim_Product]" displayFolder="" count="0" memberValueDatatype="130" unbalanced="0"/>
    <cacheHierarchy uniqueName="[Dim_Product].[Sales Price]" caption="Sales Price" attribute="1" defaultMemberUniqueName="[Dim_Product].[Sales Price].[All]" allUniqueName="[Dim_Product].[Sales Price].[All]" dimensionUniqueName="[Dim_Product]" displayFolder="" count="0" memberValueDatatype="5" unbalanced="0"/>
    <cacheHierarchy uniqueName="[Dim_Product].[Cost Price]" caption="Cost Price" attribute="1" defaultMemberUniqueName="[Dim_Product].[Cost Price].[All]" allUniqueName="[Dim_Product].[Cost Price].[All]" dimensionUniqueName="[Dim_Product]" displayFolder="" count="0" memberValueDatatype="5" unbalanced="0"/>
    <cacheHierarchy uniqueName="[Dim_SalesPerson].[Sales Person ID]" caption="Sales Person ID" attribute="1" defaultMemberUniqueName="[Dim_SalesPerson].[Sales Person ID].[All]" allUniqueName="[Dim_SalesPerson].[Sales Person ID].[All]" dimensionUniqueName="[Dim_SalesPerson]" displayFolder="" count="0" memberValueDatatype="20" unbalanced="0"/>
    <cacheHierarchy uniqueName="[Dim_SalesPerson].[Full Name]" caption="Full Name" attribute="1" defaultMemberUniqueName="[Dim_SalesPerson].[Full Name].[All]" allUniqueName="[Dim_SalesPerson].[Full Name].[All]" dimensionUniqueName="[Dim_SalesPerson]" displayFolder="" count="0" memberValueDatatype="130" unbalanced="0"/>
    <cacheHierarchy uniqueName="[Dim_SalesPerson].[Store Name]" caption="Store Name" attribute="1" defaultMemberUniqueName="[Dim_SalesPerson].[Store Name].[All]" allUniqueName="[Dim_SalesPerson].[Store Name].[All]" dimensionUniqueName="[Dim_SalesPerson]" displayFolder="" count="2" memberValueDatatype="130" unbalanced="0">
      <fieldsUsage count="2">
        <fieldUsage x="-1"/>
        <fieldUsage x="0"/>
      </fieldsUsage>
    </cacheHierarchy>
    <cacheHierarchy uniqueName="[Dim_SalesPerson].[Sales Person Age]" caption="Sales Person Age" attribute="1" defaultMemberUniqueName="[Dim_SalesPerson].[Sales Person Age].[All]" allUniqueName="[Dim_SalesPerson].[Sales Person Age].[All]" dimensionUniqueName="[Dim_SalesPerson]" displayFolder="" count="0" memberValueDatatype="20" unbalanced="0"/>
    <cacheHierarchy uniqueName="[fact_table].[Quantity Sold]" caption="Quantity Sold" attribute="1" defaultMemberUniqueName="[fact_table].[Quantity Sold].[All]" allUniqueName="[fact_table].[Quantity Sold].[All]" dimensionUniqueName="[fact_table]" displayFolder="" count="0" memberValueDatatype="20" unbalanced="0"/>
    <cacheHierarchy uniqueName="[fact_table].[Payment Method]" caption="Payment Method" attribute="1" defaultMemberUniqueName="[fact_table].[Payment Method].[All]" allUniqueName="[fact_table].[Payment Method].[All]" dimensionUniqueName="[fact_table]" displayFolder="" count="0" memberValueDatatype="130" unbalanced="0"/>
    <cacheHierarchy uniqueName="[fact_table].[Quantity Returned]" caption="Quantity Returned" attribute="1" defaultMemberUniqueName="[fact_table].[Quantity Returned].[All]" allUniqueName="[fact_table].[Quantity Returned].[All]" dimensionUniqueName="[fact_table]" displayFolder="" count="0" memberValueDatatype="20" unbalanced="0"/>
    <cacheHierarchy uniqueName="[monthly_store_targets].[Store ID]" caption="Store ID" attribute="1" defaultMemberUniqueName="[monthly_store_targets].[Store ID].[All]" allUniqueName="[monthly_store_targets].[Store ID].[All]" dimensionUniqueName="[monthly_store_targets]" displayFolder="" count="0" memberValueDatatype="20" unbalanced="0"/>
    <cacheHierarchy uniqueName="[monthly_store_targets].[Date]" caption="Date" attribute="1" time="1" defaultMemberUniqueName="[monthly_store_targets].[Date].[All]" allUniqueName="[monthly_store_targets].[Date].[All]" dimensionUniqueName="[monthly_store_targets]" displayFolder="" count="0" memberValueDatatype="7" unbalanced="0"/>
    <cacheHierarchy uniqueName="[monthly_store_targets].[Monthly Target]" caption="Monthly Target" attribute="1" defaultMemberUniqueName="[monthly_store_targets].[Monthly Target].[All]" allUniqueName="[monthly_store_targets].[Monthly Target].[All]" dimensionUniqueName="[monthly_store_targets]" displayFolder="" count="0" memberValueDatatype="20" unbalanced="0"/>
    <cacheHierarchy uniqueName="[fact_table].[Customer ID]" caption="Customer ID" attribute="1" defaultMemberUniqueName="[fact_table].[Customer ID].[All]" allUniqueName="[fact_table].[Customer ID].[All]" dimensionUniqueName="[fact_table]" displayFolder="" count="0" memberValueDatatype="20" unbalanced="0" hidden="1"/>
    <cacheHierarchy uniqueName="[fact_table].[Order Date]" caption="Order Date" attribute="1" time="1" defaultMemberUniqueName="[fact_table].[Order Date].[All]" allUniqueName="[fact_table].[Order Date].[All]" dimensionUniqueName="[fact_table]" displayFolder="" count="0" memberValueDatatype="7" unbalanced="0" hidden="1"/>
    <cacheHierarchy uniqueName="[fact_table].[Product ID]" caption="Product ID" attribute="1" defaultMemberUniqueName="[fact_table].[Product ID].[All]" allUniqueName="[fact_table].[Product ID].[All]" dimensionUniqueName="[fact_table]" displayFolder="" count="0" memberValueDatatype="20" unbalanced="0" hidden="1"/>
    <cacheHierarchy uniqueName="[fact_table].[Sales Person ID]" caption="Sales Person ID" attribute="1" defaultMemberUniqueName="[fact_table].[Sales Person ID].[All]" allUniqueName="[fact_table].[Sales Person ID].[All]" dimensionUniqueName="[fact_table]" displayFolder="" count="0" memberValueDatatype="20" unbalanced="0" hidden="1"/>
    <cacheHierarchy uniqueName="[Measures].[Total Revenue]" caption="Total Revenue" measure="1" displayFolder="" measureGroup="Calculations" count="0" oneField="1">
      <fieldsUsage count="1">
        <fieldUsage x="2"/>
      </fieldsUsage>
    </cacheHierarchy>
    <cacheHierarchy uniqueName="[Measures].[COGS]" caption="COGS" measure="1" displayFolder="" measureGroup="Calculations" count="0"/>
    <cacheHierarchy uniqueName="[Measures].[Profit Margin]" caption="Profit Margin" measure="1" displayFolder="" measureGroup="Calculations" count="0"/>
    <cacheHierarchy uniqueName="[Measures].[Profit Margin %]" caption="Profit Margin %" measure="1" displayFolder="" measureGroup="Calculations" count="0"/>
    <cacheHierarchy uniqueName="[Measures].[# Transactions]" caption="# Transactions" measure="1" displayFolder="" measureGroup="Calculations" count="0"/>
    <cacheHierarchy uniqueName="[Measures].[Total Refund]" caption="Total Refund" measure="1" displayFolder="" measureGroup="Calculations" count="0"/>
    <cacheHierarchy uniqueName="[Measures].[Refund Rate]" caption="Refund Rate" measure="1" displayFolder="" measureGroup="Calculations" count="0"/>
    <cacheHierarchy uniqueName="[Measures].[# Products]" caption="# Products" measure="1" displayFolder="" measureGroup="Calculations" count="0"/>
    <cacheHierarchy uniqueName="[Measures].[Qty Returned]" caption="Qty Returned" measure="1" displayFolder="" measureGroup="Calculations" count="0"/>
    <cacheHierarchy uniqueName="[Measures].[Total Qty]" caption="Total Qty" measure="1" displayFolder="" measureGroup="Calculations" count="0"/>
    <cacheHierarchy uniqueName="[Measures].[Total Target]" caption="Total Target" measure="1" displayFolder="" measureGroup="Calculations" count="0" oneField="1">
      <fieldsUsage count="1">
        <fieldUsage x="3"/>
      </fieldsUsage>
    </cacheHierarchy>
    <cacheHierarchy uniqueName="[Measures].[Revenue vs Target]" caption="Revenue vs Target" measure="1" displayFolder="" measureGroup="Calculations" count="0"/>
    <cacheHierarchy uniqueName="[Measures].[Avg Revenue]" caption="Avg Revenue" measure="1" displayFolder="" measureGroup="Calculations" count="0"/>
    <cacheHierarchy uniqueName="[Measures].[__XL_Count Dim_Customer]" caption="__XL_Count Dim_Customer" measure="1" displayFolder="" measureGroup="Dim_Customer" count="0" hidden="1"/>
    <cacheHierarchy uniqueName="[Measures].[__XL_Count fact_table]" caption="__XL_Count fact_table" measure="1" displayFolder="" measureGroup="fact_table" count="0" hidden="1"/>
    <cacheHierarchy uniqueName="[Measures].[__XL_Count monthly_store_targets]" caption="__XL_Count monthly_store_targets" measure="1" displayFolder="" measureGroup="monthly_store_targets" count="0" hidden="1"/>
    <cacheHierarchy uniqueName="[Measures].[__XL_Count Dim_Product]" caption="__XL_Count Dim_Product" measure="1" displayFolder="" measureGroup="Dim_Product" count="0" hidden="1"/>
    <cacheHierarchy uniqueName="[Measures].[__XL_Count Dim_SalesPerson]" caption="__XL_Count Dim_SalesPerson" measure="1" displayFolder="" measureGroup="Dim_SalesPerson" count="0" hidden="1"/>
    <cacheHierarchy uniqueName="[Measures].[__XL_Count Date_Table]" caption="__XL_Count Date_Table" measure="1" displayFolder="" measureGroup="Date_Table" count="0" hidden="1"/>
    <cacheHierarchy uniqueName="[Measures].[__XL_Count Calculations]" caption="__XL_Count Calculations" measure="1" displayFolder="" measureGroup="Calculations" count="0" hidden="1"/>
    <cacheHierarchy uniqueName="[Measures].[__No measures defined]" caption="__No measures defined" measure="1" displayFolder="" count="0" hidden="1"/>
  </cacheHierarchies>
  <kpis count="0"/>
  <dimensions count="8">
    <dimension name="Calculations" uniqueName="[Calculations]" caption="Calculations"/>
    <dimension name="Date_Table" uniqueName="[Date_Table]" caption="Date_Table"/>
    <dimension name="Dim_Customer" uniqueName="[Dim_Customer]" caption="Dim_Customer"/>
    <dimension name="Dim_Product" uniqueName="[Dim_Product]" caption="Dim_Product"/>
    <dimension name="Dim_SalesPerson" uniqueName="[Dim_SalesPerson]" caption="Dim_SalesPerson"/>
    <dimension name="fact_table" uniqueName="[fact_table]" caption="fact_table"/>
    <dimension measure="1" name="Measures" uniqueName="[Measures]" caption="Measures"/>
    <dimension name="monthly_store_targets" uniqueName="[monthly_store_targets]" caption="monthly_store_targets"/>
  </dimensions>
  <measureGroups count="7">
    <measureGroup name="Calculations" caption="Calculations"/>
    <measureGroup name="Date_Table" caption="Date_Table"/>
    <measureGroup name="Dim_Customer" caption="Dim_Customer"/>
    <measureGroup name="Dim_Product" caption="Dim_Product"/>
    <measureGroup name="Dim_SalesPerson" caption="Dim_SalesPerson"/>
    <measureGroup name="fact_table" caption="fact_table"/>
    <measureGroup name="monthly_store_targets" caption="monthly_store_targets"/>
  </measureGroups>
  <maps count="13">
    <map measureGroup="0" dimension="0"/>
    <map measureGroup="1" dimension="1"/>
    <map measureGroup="2" dimension="2"/>
    <map measureGroup="3" dimension="3"/>
    <map measureGroup="4" dimension="4"/>
    <map measureGroup="5" dimension="1"/>
    <map measureGroup="5" dimension="2"/>
    <map measureGroup="5" dimension="3"/>
    <map measureGroup="5" dimension="4"/>
    <map measureGroup="5" dimension="5"/>
    <map measureGroup="6" dimension="1"/>
    <map measureGroup="6" dimension="4"/>
    <map measureGroup="6"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453.938901851849" backgroundQuery="1" createdVersion="7" refreshedVersion="7" minRefreshableVersion="3" recordCount="0" supportSubquery="1" supportAdvancedDrill="1" xr:uid="{49773583-59E2-459A-9B4F-041AA0CEEEFE}">
  <cacheSource type="external" connectionId="8"/>
  <cacheFields count="3">
    <cacheField name="[Measures].[Total Revenue]" caption="Total Revenue" numFmtId="0" hierarchy="33" level="32767"/>
    <cacheField name="[Measures].[Total Target]" caption="Total Target" numFmtId="0" hierarchy="43" level="32767"/>
    <cacheField name="[Dim_SalesPerson].[Store Name].[Store Name]" caption="Store Name" numFmtId="0" hierarchy="21" level="1">
      <sharedItems containsSemiMixedTypes="0" containsNonDate="0" containsString="0"/>
    </cacheField>
  </cacheFields>
  <cacheHierarchies count="54">
    <cacheHierarchy uniqueName="[Calculations].[Measures]" caption="Measures" attribute="1" defaultMemberUniqueName="[Calculations].[Measures].[All]" allUniqueName="[Calculations].[Measures].[All]" dimensionUniqueName="[Calculations]" displayFolder="" count="0" memberValueDatatype="130" unbalanced="0"/>
    <cacheHierarchy uniqueName="[Date_Table].[Order Date]" caption="Order Date" attribute="1" time="1" defaultMemberUniqueName="[Date_Table].[Order Date].[All]" allUniqueName="[Date_Table].[Order Date].[All]" dimensionUniqueName="[Date_Table]" displayFolder="" count="0" memberValueDatatype="7" unbalanced="0"/>
    <cacheHierarchy uniqueName="[Date_Table].[Year]" caption="Year" attribute="1" defaultMemberUniqueName="[Date_Table].[Year].[All]" allUniqueName="[Date_Table].[Year].[All]" dimensionUniqueName="[Date_Table]" displayFolder="" count="0" memberValueDatatype="20" unbalanced="0"/>
    <cacheHierarchy uniqueName="[Date_Table].[Month]" caption="Month" attribute="1" defaultMemberUniqueName="[Date_Table].[Month].[All]" allUniqueName="[Date_Table].[Month].[All]" dimensionUniqueName="[Date_Table]" displayFolder="" count="0" memberValueDatatype="20" unbalanced="0"/>
    <cacheHierarchy uniqueName="[Date_Table].[Month Name]" caption="Month Name" attribute="1" defaultMemberUniqueName="[Date_Table].[Month Name].[All]" allUniqueName="[Date_Table].[Month Name].[All]" dimensionUniqueName="[Date_Table]" displayFolder="" count="0" memberValueDatatype="130" unbalanced="0"/>
    <cacheHierarchy uniqueName="[Date_Table].[Day of Week]" caption="Day of Week" attribute="1" defaultMemberUniqueName="[Date_Table].[Day of Week].[All]" allUniqueName="[Date_Table].[Day of Week].[All]" dimensionUniqueName="[Date_Table]" displayFolder="" count="0" memberValueDatatype="20" unbalanced="0"/>
    <cacheHierarchy uniqueName="[Date_Table].[Week Day Name]" caption="Week Day Name" attribute="1" defaultMemberUniqueName="[Date_Table].[Week Day Name].[All]" allUniqueName="[Date_Table].[Week Day Name].[All]" dimensionUniqueName="[Date_Table]" displayFolder="" count="0" memberValueDatatype="130" unbalanced="0"/>
    <cacheHierarchy uniqueName="[Date_Table].[WeekType]" caption="WeekType" attribute="1" defaultMemberUniqueName="[Date_Table].[WeekType].[All]" allUniqueName="[Date_Table].[WeekType].[All]" dimensionUniqueName="[Date_Table]" displayFolder="" count="0" memberValueDatatype="130" unbalanced="0"/>
    <cacheHierarchy uniqueName="[Date_Table].[Quarter]" caption="Quarter" attribute="1" defaultMemberUniqueName="[Date_Table].[Quarter].[All]" allUniqueName="[Date_Table].[Quarter].[All]" dimensionUniqueName="[Date_Table]" displayFolder="" count="0" memberValueDatatype="130" unbalanced="0"/>
    <cacheHierarchy uniqueName="[Dim_Customer].[Customer ID]" caption="Customer ID" attribute="1" defaultMemberUniqueName="[Dim_Customer].[Customer ID].[All]" allUniqueName="[Dim_Customer].[Customer ID].[All]" dimensionUniqueName="[Dim_Customer]" displayFolder="" count="0" memberValueDatatype="20" unbalanced="0"/>
    <cacheHierarchy uniqueName="[Dim_Customer].[Full Name]" caption="Full Name" attribute="1" defaultMemberUniqueName="[Dim_Customer].[Full Name].[All]" allUniqueName="[Dim_Customer].[Full Name].[All]" dimensionUniqueName="[Dim_Customer]" displayFolder="" count="0" memberValueDatatype="130" unbalanced="0"/>
    <cacheHierarchy uniqueName="[Dim_Customer].[Gender]" caption="Gender" attribute="1" defaultMemberUniqueName="[Dim_Customer].[Gender].[All]" allUniqueName="[Dim_Customer].[Gender].[All]" dimensionUniqueName="[Dim_Customer]" displayFolder="" count="0" memberValueDatatype="130" unbalanced="0"/>
    <cacheHierarchy uniqueName="[Dim_Customer].[Location]" caption="Location" attribute="1" defaultMemberUniqueName="[Dim_Customer].[Location].[All]" allUniqueName="[Dim_Customer].[Location].[All]" dimensionUniqueName="[Dim_Customer]" displayFolder="" count="0" memberValueDatatype="130" unbalanced="0"/>
    <cacheHierarchy uniqueName="[Dim_Customer].[Customer Age]" caption="Customer Age" attribute="1" defaultMemberUniqueName="[Dim_Customer].[Customer Age].[All]" allUniqueName="[Dim_Customer].[Customer Age].[All]" dimensionUniqueName="[Dim_Customer]" displayFolder="" count="0" memberValueDatatype="20" unbalanced="0"/>
    <cacheHierarchy uniqueName="[Dim_Product].[Product ID]" caption="Product ID" attribute="1" defaultMemberUniqueName="[Dim_Product].[Product ID].[All]" allUniqueName="[Dim_Product].[Product ID].[All]" dimensionUniqueName="[Dim_Product]" displayFolder="" count="0" memberValueDatatype="20" unbalanced="0"/>
    <cacheHierarchy uniqueName="[Dim_Product].[Product Name]" caption="Product Name" attribute="1" defaultMemberUniqueName="[Dim_Product].[Product Name].[All]" allUniqueName="[Dim_Product].[Product Name].[All]" dimensionUniqueName="[Dim_Product]" displayFolder="" count="0" memberValueDatatype="130" unbalanced="0"/>
    <cacheHierarchy uniqueName="[Dim_Product].[Category]" caption="Category" attribute="1" defaultMemberUniqueName="[Dim_Product].[Category].[All]" allUniqueName="[Dim_Product].[Category].[All]" dimensionUniqueName="[Dim_Product]" displayFolder="" count="0" memberValueDatatype="130" unbalanced="0"/>
    <cacheHierarchy uniqueName="[Dim_Product].[Sales Price]" caption="Sales Price" attribute="1" defaultMemberUniqueName="[Dim_Product].[Sales Price].[All]" allUniqueName="[Dim_Product].[Sales Price].[All]" dimensionUniqueName="[Dim_Product]" displayFolder="" count="0" memberValueDatatype="5" unbalanced="0"/>
    <cacheHierarchy uniqueName="[Dim_Product].[Cost Price]" caption="Cost Price" attribute="1" defaultMemberUniqueName="[Dim_Product].[Cost Price].[All]" allUniqueName="[Dim_Product].[Cost Price].[All]" dimensionUniqueName="[Dim_Product]" displayFolder="" count="0" memberValueDatatype="5" unbalanced="0"/>
    <cacheHierarchy uniqueName="[Dim_SalesPerson].[Sales Person ID]" caption="Sales Person ID" attribute="1" defaultMemberUniqueName="[Dim_SalesPerson].[Sales Person ID].[All]" allUniqueName="[Dim_SalesPerson].[Sales Person ID].[All]" dimensionUniqueName="[Dim_SalesPerson]" displayFolder="" count="0" memberValueDatatype="20" unbalanced="0"/>
    <cacheHierarchy uniqueName="[Dim_SalesPerson].[Full Name]" caption="Full Name" attribute="1" defaultMemberUniqueName="[Dim_SalesPerson].[Full Name].[All]" allUniqueName="[Dim_SalesPerson].[Full Name].[All]" dimensionUniqueName="[Dim_SalesPerson]" displayFolder="" count="0" memberValueDatatype="130" unbalanced="0"/>
    <cacheHierarchy uniqueName="[Dim_SalesPerson].[Store Name]" caption="Store Name" attribute="1" defaultMemberUniqueName="[Dim_SalesPerson].[Store Name].[All]" allUniqueName="[Dim_SalesPerson].[Store Name].[All]" dimensionUniqueName="[Dim_SalesPerson]" displayFolder="" count="2" memberValueDatatype="130" unbalanced="0">
      <fieldsUsage count="2">
        <fieldUsage x="-1"/>
        <fieldUsage x="2"/>
      </fieldsUsage>
    </cacheHierarchy>
    <cacheHierarchy uniqueName="[Dim_SalesPerson].[Sales Person Age]" caption="Sales Person Age" attribute="1" defaultMemberUniqueName="[Dim_SalesPerson].[Sales Person Age].[All]" allUniqueName="[Dim_SalesPerson].[Sales Person Age].[All]" dimensionUniqueName="[Dim_SalesPerson]" displayFolder="" count="0" memberValueDatatype="20" unbalanced="0"/>
    <cacheHierarchy uniqueName="[fact_table].[Quantity Sold]" caption="Quantity Sold" attribute="1" defaultMemberUniqueName="[fact_table].[Quantity Sold].[All]" allUniqueName="[fact_table].[Quantity Sold].[All]" dimensionUniqueName="[fact_table]" displayFolder="" count="0" memberValueDatatype="20" unbalanced="0"/>
    <cacheHierarchy uniqueName="[fact_table].[Payment Method]" caption="Payment Method" attribute="1" defaultMemberUniqueName="[fact_table].[Payment Method].[All]" allUniqueName="[fact_table].[Payment Method].[All]" dimensionUniqueName="[fact_table]" displayFolder="" count="0" memberValueDatatype="130" unbalanced="0"/>
    <cacheHierarchy uniqueName="[fact_table].[Quantity Returned]" caption="Quantity Returned" attribute="1" defaultMemberUniqueName="[fact_table].[Quantity Returned].[All]" allUniqueName="[fact_table].[Quantity Returned].[All]" dimensionUniqueName="[fact_table]" displayFolder="" count="0" memberValueDatatype="20" unbalanced="0"/>
    <cacheHierarchy uniqueName="[monthly_store_targets].[Store ID]" caption="Store ID" attribute="1" defaultMemberUniqueName="[monthly_store_targets].[Store ID].[All]" allUniqueName="[monthly_store_targets].[Store ID].[All]" dimensionUniqueName="[monthly_store_targets]" displayFolder="" count="0" memberValueDatatype="20" unbalanced="0"/>
    <cacheHierarchy uniqueName="[monthly_store_targets].[Date]" caption="Date" attribute="1" time="1" defaultMemberUniqueName="[monthly_store_targets].[Date].[All]" allUniqueName="[monthly_store_targets].[Date].[All]" dimensionUniqueName="[monthly_store_targets]" displayFolder="" count="0" memberValueDatatype="7" unbalanced="0"/>
    <cacheHierarchy uniqueName="[monthly_store_targets].[Monthly Target]" caption="Monthly Target" attribute="1" defaultMemberUniqueName="[monthly_store_targets].[Monthly Target].[All]" allUniqueName="[monthly_store_targets].[Monthly Target].[All]" dimensionUniqueName="[monthly_store_targets]" displayFolder="" count="0" memberValueDatatype="20" unbalanced="0"/>
    <cacheHierarchy uniqueName="[fact_table].[Customer ID]" caption="Customer ID" attribute="1" defaultMemberUniqueName="[fact_table].[Customer ID].[All]" allUniqueName="[fact_table].[Customer ID].[All]" dimensionUniqueName="[fact_table]" displayFolder="" count="0" memberValueDatatype="20" unbalanced="0" hidden="1"/>
    <cacheHierarchy uniqueName="[fact_table].[Order Date]" caption="Order Date" attribute="1" time="1" defaultMemberUniqueName="[fact_table].[Order Date].[All]" allUniqueName="[fact_table].[Order Date].[All]" dimensionUniqueName="[fact_table]" displayFolder="" count="0" memberValueDatatype="7" unbalanced="0" hidden="1"/>
    <cacheHierarchy uniqueName="[fact_table].[Product ID]" caption="Product ID" attribute="1" defaultMemberUniqueName="[fact_table].[Product ID].[All]" allUniqueName="[fact_table].[Product ID].[All]" dimensionUniqueName="[fact_table]" displayFolder="" count="0" memberValueDatatype="20" unbalanced="0" hidden="1"/>
    <cacheHierarchy uniqueName="[fact_table].[Sales Person ID]" caption="Sales Person ID" attribute="1" defaultMemberUniqueName="[fact_table].[Sales Person ID].[All]" allUniqueName="[fact_table].[Sales Person ID].[All]" dimensionUniqueName="[fact_table]" displayFolder="" count="0" memberValueDatatype="20" unbalanced="0" hidden="1"/>
    <cacheHierarchy uniqueName="[Measures].[Total Revenue]" caption="Total Revenue" measure="1" displayFolder="" measureGroup="Calculations" count="0" oneField="1">
      <fieldsUsage count="1">
        <fieldUsage x="0"/>
      </fieldsUsage>
    </cacheHierarchy>
    <cacheHierarchy uniqueName="[Measures].[COGS]" caption="COGS" measure="1" displayFolder="" measureGroup="Calculations" count="0"/>
    <cacheHierarchy uniqueName="[Measures].[Profit Margin]" caption="Profit Margin" measure="1" displayFolder="" measureGroup="Calculations" count="0"/>
    <cacheHierarchy uniqueName="[Measures].[Profit Margin %]" caption="Profit Margin %" measure="1" displayFolder="" measureGroup="Calculations" count="0"/>
    <cacheHierarchy uniqueName="[Measures].[# Transactions]" caption="# Transactions" measure="1" displayFolder="" measureGroup="Calculations" count="0"/>
    <cacheHierarchy uniqueName="[Measures].[Total Refund]" caption="Total Refund" measure="1" displayFolder="" measureGroup="Calculations" count="0"/>
    <cacheHierarchy uniqueName="[Measures].[Refund Rate]" caption="Refund Rate" measure="1" displayFolder="" measureGroup="Calculations" count="0"/>
    <cacheHierarchy uniqueName="[Measures].[# Products]" caption="# Products" measure="1" displayFolder="" measureGroup="Calculations" count="0"/>
    <cacheHierarchy uniqueName="[Measures].[Qty Returned]" caption="Qty Returned" measure="1" displayFolder="" measureGroup="Calculations" count="0"/>
    <cacheHierarchy uniqueName="[Measures].[Total Qty]" caption="Total Qty" measure="1" displayFolder="" measureGroup="Calculations" count="0"/>
    <cacheHierarchy uniqueName="[Measures].[Total Target]" caption="Total Target" measure="1" displayFolder="" measureGroup="Calculations" count="0" oneField="1">
      <fieldsUsage count="1">
        <fieldUsage x="1"/>
      </fieldsUsage>
    </cacheHierarchy>
    <cacheHierarchy uniqueName="[Measures].[Revenue vs Target]" caption="Revenue vs Target" measure="1" displayFolder="" measureGroup="Calculations" count="0"/>
    <cacheHierarchy uniqueName="[Measures].[Avg Revenue]" caption="Avg Revenue" measure="1" displayFolder="" measureGroup="Calculations" count="0"/>
    <cacheHierarchy uniqueName="[Measures].[__XL_Count Dim_Customer]" caption="__XL_Count Dim_Customer" measure="1" displayFolder="" measureGroup="Dim_Customer" count="0" hidden="1"/>
    <cacheHierarchy uniqueName="[Measures].[__XL_Count fact_table]" caption="__XL_Count fact_table" measure="1" displayFolder="" measureGroup="fact_table" count="0" hidden="1"/>
    <cacheHierarchy uniqueName="[Measures].[__XL_Count monthly_store_targets]" caption="__XL_Count monthly_store_targets" measure="1" displayFolder="" measureGroup="monthly_store_targets" count="0" hidden="1"/>
    <cacheHierarchy uniqueName="[Measures].[__XL_Count Dim_Product]" caption="__XL_Count Dim_Product" measure="1" displayFolder="" measureGroup="Dim_Product" count="0" hidden="1"/>
    <cacheHierarchy uniqueName="[Measures].[__XL_Count Dim_SalesPerson]" caption="__XL_Count Dim_SalesPerson" measure="1" displayFolder="" measureGroup="Dim_SalesPerson" count="0" hidden="1"/>
    <cacheHierarchy uniqueName="[Measures].[__XL_Count Date_Table]" caption="__XL_Count Date_Table" measure="1" displayFolder="" measureGroup="Date_Table" count="0" hidden="1"/>
    <cacheHierarchy uniqueName="[Measures].[__XL_Count Calculations]" caption="__XL_Count Calculations" measure="1" displayFolder="" measureGroup="Calculations" count="0" hidden="1"/>
    <cacheHierarchy uniqueName="[Measures].[__No measures defined]" caption="__No measures defined" measure="1" displayFolder="" count="0" hidden="1"/>
  </cacheHierarchies>
  <kpis count="0"/>
  <dimensions count="8">
    <dimension name="Calculations" uniqueName="[Calculations]" caption="Calculations"/>
    <dimension name="Date_Table" uniqueName="[Date_Table]" caption="Date_Table"/>
    <dimension name="Dim_Customer" uniqueName="[Dim_Customer]" caption="Dim_Customer"/>
    <dimension name="Dim_Product" uniqueName="[Dim_Product]" caption="Dim_Product"/>
    <dimension name="Dim_SalesPerson" uniqueName="[Dim_SalesPerson]" caption="Dim_SalesPerson"/>
    <dimension name="fact_table" uniqueName="[fact_table]" caption="fact_table"/>
    <dimension measure="1" name="Measures" uniqueName="[Measures]" caption="Measures"/>
    <dimension name="monthly_store_targets" uniqueName="[monthly_store_targets]" caption="monthly_store_targets"/>
  </dimensions>
  <measureGroups count="7">
    <measureGroup name="Calculations" caption="Calculations"/>
    <measureGroup name="Date_Table" caption="Date_Table"/>
    <measureGroup name="Dim_Customer" caption="Dim_Customer"/>
    <measureGroup name="Dim_Product" caption="Dim_Product"/>
    <measureGroup name="Dim_SalesPerson" caption="Dim_SalesPerson"/>
    <measureGroup name="fact_table" caption="fact_table"/>
    <measureGroup name="monthly_store_targets" caption="monthly_store_targets"/>
  </measureGroups>
  <maps count="13">
    <map measureGroup="0" dimension="0"/>
    <map measureGroup="1" dimension="1"/>
    <map measureGroup="2" dimension="2"/>
    <map measureGroup="3" dimension="3"/>
    <map measureGroup="4" dimension="4"/>
    <map measureGroup="5" dimension="1"/>
    <map measureGroup="5" dimension="2"/>
    <map measureGroup="5" dimension="3"/>
    <map measureGroup="5" dimension="4"/>
    <map measureGroup="5" dimension="5"/>
    <map measureGroup="6" dimension="1"/>
    <map measureGroup="6" dimension="4"/>
    <map measureGroup="6"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453.93890335648" backgroundQuery="1" createdVersion="7" refreshedVersion="7" minRefreshableVersion="3" recordCount="0" supportSubquery="1" supportAdvancedDrill="1" xr:uid="{E20EC65E-C18E-482E-BBFA-F8D00B1FDF67}">
  <cacheSource type="external" connectionId="8"/>
  <cacheFields count="4">
    <cacheField name="[Measures].[Total Revenue]" caption="Total Revenue" numFmtId="0" hierarchy="33" level="32767"/>
    <cacheField name="[Date_Table].[WeekType].[WeekType]" caption="WeekType" numFmtId="0" hierarchy="7" level="1">
      <sharedItems count="2">
        <s v="Weekday"/>
        <s v="Weekend"/>
      </sharedItems>
    </cacheField>
    <cacheField name="[Dim_SalesPerson].[Store Name].[Store Name]" caption="Store Name" numFmtId="0" hierarchy="21" level="1">
      <sharedItems containsSemiMixedTypes="0" containsNonDate="0" containsString="0"/>
    </cacheField>
    <cacheField name="Dummy0" numFmtId="0" hierarchy="54" level="32767">
      <extLst>
        <ext xmlns:x14="http://schemas.microsoft.com/office/spreadsheetml/2009/9/main" uri="{63CAB8AC-B538-458d-9737-405883B0398D}">
          <x14:cacheField ignore="1"/>
        </ext>
      </extLst>
    </cacheField>
  </cacheFields>
  <cacheHierarchies count="55">
    <cacheHierarchy uniqueName="[Calculations].[Measures]" caption="Measures" attribute="1" defaultMemberUniqueName="[Calculations].[Measures].[All]" allUniqueName="[Calculations].[Measures].[All]" dimensionUniqueName="[Calculations]" displayFolder="" count="0" memberValueDatatype="130" unbalanced="0"/>
    <cacheHierarchy uniqueName="[Date_Table].[Order Date]" caption="Order Date" attribute="1" time="1" defaultMemberUniqueName="[Date_Table].[Order Date].[All]" allUniqueName="[Date_Table].[Order Date].[All]" dimensionUniqueName="[Date_Table]" displayFolder="" count="0" memberValueDatatype="7" unbalanced="0"/>
    <cacheHierarchy uniqueName="[Date_Table].[Year]" caption="Year" attribute="1" defaultMemberUniqueName="[Date_Table].[Year].[All]" allUniqueName="[Date_Table].[Year].[All]" dimensionUniqueName="[Date_Table]" displayFolder="" count="0" memberValueDatatype="20" unbalanced="0"/>
    <cacheHierarchy uniqueName="[Date_Table].[Month]" caption="Month" attribute="1" defaultMemberUniqueName="[Date_Table].[Month].[All]" allUniqueName="[Date_Table].[Month].[All]" dimensionUniqueName="[Date_Table]" displayFolder="" count="0" memberValueDatatype="20" unbalanced="0"/>
    <cacheHierarchy uniqueName="[Date_Table].[Month Name]" caption="Month Name" attribute="1" defaultMemberUniqueName="[Date_Table].[Month Name].[All]" allUniqueName="[Date_Table].[Month Name].[All]" dimensionUniqueName="[Date_Table]" displayFolder="" count="0" memberValueDatatype="130" unbalanced="0"/>
    <cacheHierarchy uniqueName="[Date_Table].[Day of Week]" caption="Day of Week" attribute="1" defaultMemberUniqueName="[Date_Table].[Day of Week].[All]" allUniqueName="[Date_Table].[Day of Week].[All]" dimensionUniqueName="[Date_Table]" displayFolder="" count="0" memberValueDatatype="20" unbalanced="0"/>
    <cacheHierarchy uniqueName="[Date_Table].[Week Day Name]" caption="Week Day Name" attribute="1" defaultMemberUniqueName="[Date_Table].[Week Day Name].[All]" allUniqueName="[Date_Table].[Week Day Name].[All]" dimensionUniqueName="[Date_Table]" displayFolder="" count="0" memberValueDatatype="130" unbalanced="0"/>
    <cacheHierarchy uniqueName="[Date_Table].[WeekType]" caption="WeekType" attribute="1" defaultMemberUniqueName="[Date_Table].[WeekType].[All]" allUniqueName="[Date_Table].[WeekType].[All]" dimensionUniqueName="[Date_Table]" displayFolder="" count="2" memberValueDatatype="130" unbalanced="0">
      <fieldsUsage count="2">
        <fieldUsage x="-1"/>
        <fieldUsage x="1"/>
      </fieldsUsage>
    </cacheHierarchy>
    <cacheHierarchy uniqueName="[Date_Table].[Quarter]" caption="Quarter" attribute="1" defaultMemberUniqueName="[Date_Table].[Quarter].[All]" allUniqueName="[Date_Table].[Quarter].[All]" dimensionUniqueName="[Date_Table]" displayFolder="" count="0" memberValueDatatype="130" unbalanced="0"/>
    <cacheHierarchy uniqueName="[Dim_Customer].[Customer ID]" caption="Customer ID" attribute="1" defaultMemberUniqueName="[Dim_Customer].[Customer ID].[All]" allUniqueName="[Dim_Customer].[Customer ID].[All]" dimensionUniqueName="[Dim_Customer]" displayFolder="" count="0" memberValueDatatype="20" unbalanced="0"/>
    <cacheHierarchy uniqueName="[Dim_Customer].[Full Name]" caption="Full Name" attribute="1" defaultMemberUniqueName="[Dim_Customer].[Full Name].[All]" allUniqueName="[Dim_Customer].[Full Name].[All]" dimensionUniqueName="[Dim_Customer]" displayFolder="" count="0" memberValueDatatype="130" unbalanced="0"/>
    <cacheHierarchy uniqueName="[Dim_Customer].[Gender]" caption="Gender" attribute="1" defaultMemberUniqueName="[Dim_Customer].[Gender].[All]" allUniqueName="[Dim_Customer].[Gender].[All]" dimensionUniqueName="[Dim_Customer]" displayFolder="" count="0" memberValueDatatype="130" unbalanced="0"/>
    <cacheHierarchy uniqueName="[Dim_Customer].[Location]" caption="Location" attribute="1" defaultMemberUniqueName="[Dim_Customer].[Location].[All]" allUniqueName="[Dim_Customer].[Location].[All]" dimensionUniqueName="[Dim_Customer]" displayFolder="" count="0" memberValueDatatype="130" unbalanced="0"/>
    <cacheHierarchy uniqueName="[Dim_Customer].[Customer Age]" caption="Customer Age" attribute="1" defaultMemberUniqueName="[Dim_Customer].[Customer Age].[All]" allUniqueName="[Dim_Customer].[Customer Age].[All]" dimensionUniqueName="[Dim_Customer]" displayFolder="" count="0" memberValueDatatype="20" unbalanced="0"/>
    <cacheHierarchy uniqueName="[Dim_Product].[Product ID]" caption="Product ID" attribute="1" defaultMemberUniqueName="[Dim_Product].[Product ID].[All]" allUniqueName="[Dim_Product].[Product ID].[All]" dimensionUniqueName="[Dim_Product]" displayFolder="" count="0" memberValueDatatype="20" unbalanced="0"/>
    <cacheHierarchy uniqueName="[Dim_Product].[Product Name]" caption="Product Name" attribute="1" defaultMemberUniqueName="[Dim_Product].[Product Name].[All]" allUniqueName="[Dim_Product].[Product Name].[All]" dimensionUniqueName="[Dim_Product]" displayFolder="" count="0" memberValueDatatype="130" unbalanced="0"/>
    <cacheHierarchy uniqueName="[Dim_Product].[Category]" caption="Category" attribute="1" defaultMemberUniqueName="[Dim_Product].[Category].[All]" allUniqueName="[Dim_Product].[Category].[All]" dimensionUniqueName="[Dim_Product]" displayFolder="" count="0" memberValueDatatype="130" unbalanced="0"/>
    <cacheHierarchy uniqueName="[Dim_Product].[Sales Price]" caption="Sales Price" attribute="1" defaultMemberUniqueName="[Dim_Product].[Sales Price].[All]" allUniqueName="[Dim_Product].[Sales Price].[All]" dimensionUniqueName="[Dim_Product]" displayFolder="" count="0" memberValueDatatype="5" unbalanced="0"/>
    <cacheHierarchy uniqueName="[Dim_Product].[Cost Price]" caption="Cost Price" attribute="1" defaultMemberUniqueName="[Dim_Product].[Cost Price].[All]" allUniqueName="[Dim_Product].[Cost Price].[All]" dimensionUniqueName="[Dim_Product]" displayFolder="" count="0" memberValueDatatype="5" unbalanced="0"/>
    <cacheHierarchy uniqueName="[Dim_SalesPerson].[Sales Person ID]" caption="Sales Person ID" attribute="1" defaultMemberUniqueName="[Dim_SalesPerson].[Sales Person ID].[All]" allUniqueName="[Dim_SalesPerson].[Sales Person ID].[All]" dimensionUniqueName="[Dim_SalesPerson]" displayFolder="" count="0" memberValueDatatype="20" unbalanced="0"/>
    <cacheHierarchy uniqueName="[Dim_SalesPerson].[Full Name]" caption="Full Name" attribute="1" defaultMemberUniqueName="[Dim_SalesPerson].[Full Name].[All]" allUniqueName="[Dim_SalesPerson].[Full Name].[All]" dimensionUniqueName="[Dim_SalesPerson]" displayFolder="" count="0" memberValueDatatype="130" unbalanced="0"/>
    <cacheHierarchy uniqueName="[Dim_SalesPerson].[Store Name]" caption="Store Name" attribute="1" defaultMemberUniqueName="[Dim_SalesPerson].[Store Name].[All]" allUniqueName="[Dim_SalesPerson].[Store Name].[All]" dimensionUniqueName="[Dim_SalesPerson]" displayFolder="" count="2" memberValueDatatype="130" unbalanced="0">
      <fieldsUsage count="2">
        <fieldUsage x="-1"/>
        <fieldUsage x="2"/>
      </fieldsUsage>
    </cacheHierarchy>
    <cacheHierarchy uniqueName="[Dim_SalesPerson].[Sales Person Age]" caption="Sales Person Age" attribute="1" defaultMemberUniqueName="[Dim_SalesPerson].[Sales Person Age].[All]" allUniqueName="[Dim_SalesPerson].[Sales Person Age].[All]" dimensionUniqueName="[Dim_SalesPerson]" displayFolder="" count="0" memberValueDatatype="20" unbalanced="0"/>
    <cacheHierarchy uniqueName="[fact_table].[Quantity Sold]" caption="Quantity Sold" attribute="1" defaultMemberUniqueName="[fact_table].[Quantity Sold].[All]" allUniqueName="[fact_table].[Quantity Sold].[All]" dimensionUniqueName="[fact_table]" displayFolder="" count="0" memberValueDatatype="20" unbalanced="0"/>
    <cacheHierarchy uniqueName="[fact_table].[Payment Method]" caption="Payment Method" attribute="1" defaultMemberUniqueName="[fact_table].[Payment Method].[All]" allUniqueName="[fact_table].[Payment Method].[All]" dimensionUniqueName="[fact_table]" displayFolder="" count="0" memberValueDatatype="130" unbalanced="0"/>
    <cacheHierarchy uniqueName="[fact_table].[Quantity Returned]" caption="Quantity Returned" attribute="1" defaultMemberUniqueName="[fact_table].[Quantity Returned].[All]" allUniqueName="[fact_table].[Quantity Returned].[All]" dimensionUniqueName="[fact_table]" displayFolder="" count="0" memberValueDatatype="20" unbalanced="0"/>
    <cacheHierarchy uniqueName="[monthly_store_targets].[Store ID]" caption="Store ID" attribute="1" defaultMemberUniqueName="[monthly_store_targets].[Store ID].[All]" allUniqueName="[monthly_store_targets].[Store ID].[All]" dimensionUniqueName="[monthly_store_targets]" displayFolder="" count="0" memberValueDatatype="20" unbalanced="0"/>
    <cacheHierarchy uniqueName="[monthly_store_targets].[Date]" caption="Date" attribute="1" time="1" defaultMemberUniqueName="[monthly_store_targets].[Date].[All]" allUniqueName="[monthly_store_targets].[Date].[All]" dimensionUniqueName="[monthly_store_targets]" displayFolder="" count="0" memberValueDatatype="7" unbalanced="0"/>
    <cacheHierarchy uniqueName="[monthly_store_targets].[Monthly Target]" caption="Monthly Target" attribute="1" defaultMemberUniqueName="[monthly_store_targets].[Monthly Target].[All]" allUniqueName="[monthly_store_targets].[Monthly Target].[All]" dimensionUniqueName="[monthly_store_targets]" displayFolder="" count="0" memberValueDatatype="20" unbalanced="0"/>
    <cacheHierarchy uniqueName="[fact_table].[Customer ID]" caption="Customer ID" attribute="1" defaultMemberUniqueName="[fact_table].[Customer ID].[All]" allUniqueName="[fact_table].[Customer ID].[All]" dimensionUniqueName="[fact_table]" displayFolder="" count="0" memberValueDatatype="20" unbalanced="0" hidden="1"/>
    <cacheHierarchy uniqueName="[fact_table].[Order Date]" caption="Order Date" attribute="1" time="1" defaultMemberUniqueName="[fact_table].[Order Date].[All]" allUniqueName="[fact_table].[Order Date].[All]" dimensionUniqueName="[fact_table]" displayFolder="" count="0" memberValueDatatype="7" unbalanced="0" hidden="1"/>
    <cacheHierarchy uniqueName="[fact_table].[Product ID]" caption="Product ID" attribute="1" defaultMemberUniqueName="[fact_table].[Product ID].[All]" allUniqueName="[fact_table].[Product ID].[All]" dimensionUniqueName="[fact_table]" displayFolder="" count="0" memberValueDatatype="20" unbalanced="0" hidden="1"/>
    <cacheHierarchy uniqueName="[fact_table].[Sales Person ID]" caption="Sales Person ID" attribute="1" defaultMemberUniqueName="[fact_table].[Sales Person ID].[All]" allUniqueName="[fact_table].[Sales Person ID].[All]" dimensionUniqueName="[fact_table]" displayFolder="" count="0" memberValueDatatype="20" unbalanced="0" hidden="1"/>
    <cacheHierarchy uniqueName="[Measures].[Total Revenue]" caption="Total Revenue" measure="1" displayFolder="" measureGroup="Calculations" count="0" oneField="1">
      <fieldsUsage count="1">
        <fieldUsage x="0"/>
      </fieldsUsage>
    </cacheHierarchy>
    <cacheHierarchy uniqueName="[Measures].[COGS]" caption="COGS" measure="1" displayFolder="" measureGroup="Calculations" count="0"/>
    <cacheHierarchy uniqueName="[Measures].[Profit Margin]" caption="Profit Margin" measure="1" displayFolder="" measureGroup="Calculations" count="0"/>
    <cacheHierarchy uniqueName="[Measures].[Profit Margin %]" caption="Profit Margin %" measure="1" displayFolder="" measureGroup="Calculations" count="0"/>
    <cacheHierarchy uniqueName="[Measures].[# Transactions]" caption="# Transactions" measure="1" displayFolder="" measureGroup="Calculations" count="0"/>
    <cacheHierarchy uniqueName="[Measures].[Total Refund]" caption="Total Refund" measure="1" displayFolder="" measureGroup="Calculations" count="0"/>
    <cacheHierarchy uniqueName="[Measures].[Refund Rate]" caption="Refund Rate" measure="1" displayFolder="" measureGroup="Calculations" count="0"/>
    <cacheHierarchy uniqueName="[Measures].[# Products]" caption="# Products" measure="1" displayFolder="" measureGroup="Calculations" count="0"/>
    <cacheHierarchy uniqueName="[Measures].[Qty Returned]" caption="Qty Returned" measure="1" displayFolder="" measureGroup="Calculations" count="0"/>
    <cacheHierarchy uniqueName="[Measures].[Total Qty]" caption="Total Qty" measure="1" displayFolder="" measureGroup="Calculations" count="0"/>
    <cacheHierarchy uniqueName="[Measures].[Total Target]" caption="Total Target" measure="1" displayFolder="" measureGroup="Calculations" count="0"/>
    <cacheHierarchy uniqueName="[Measures].[Revenue vs Target]" caption="Revenue vs Target" measure="1" displayFolder="" measureGroup="Calculations" count="0"/>
    <cacheHierarchy uniqueName="[Measures].[Avg Revenue]" caption="Avg Revenue" measure="1" displayFolder="" measureGroup="Calculations" count="0"/>
    <cacheHierarchy uniqueName="[Measures].[__XL_Count Dim_Customer]" caption="__XL_Count Dim_Customer" measure="1" displayFolder="" measureGroup="Dim_Customer" count="0" hidden="1"/>
    <cacheHierarchy uniqueName="[Measures].[__XL_Count fact_table]" caption="__XL_Count fact_table" measure="1" displayFolder="" measureGroup="fact_table" count="0" hidden="1"/>
    <cacheHierarchy uniqueName="[Measures].[__XL_Count monthly_store_targets]" caption="__XL_Count monthly_store_targets" measure="1" displayFolder="" measureGroup="monthly_store_targets" count="0" hidden="1"/>
    <cacheHierarchy uniqueName="[Measures].[__XL_Count Dim_Product]" caption="__XL_Count Dim_Product" measure="1" displayFolder="" measureGroup="Dim_Product" count="0" hidden="1"/>
    <cacheHierarchy uniqueName="[Measures].[__XL_Count Dim_SalesPerson]" caption="__XL_Count Dim_SalesPerson" measure="1" displayFolder="" measureGroup="Dim_SalesPerson" count="0" hidden="1"/>
    <cacheHierarchy uniqueName="[Measures].[__XL_Count Date_Table]" caption="__XL_Count Date_Table" measure="1" displayFolder="" measureGroup="Date_Table" count="0" hidden="1"/>
    <cacheHierarchy uniqueName="[Measures].[__XL_Count Calculations]" caption="__XL_Count Calculations" measure="1" displayFolder="" measureGroup="Calculations" count="0" hidden="1"/>
    <cacheHierarchy uniqueName="[Measures].[__No measures defined]" caption="__No measures defined" measure="1" displayFolder="" count="0" hidden="1"/>
    <cacheHierarchy uniqueName="Dummy0" caption="Measures" measure="1" count="0">
      <extLst>
        <ext xmlns:x14="http://schemas.microsoft.com/office/spreadsheetml/2009/9/main" uri="{8CF416AD-EC4C-4aba-99F5-12A058AE0983}">
          <x14:cacheHierarchy ignore="1"/>
        </ext>
      </extLst>
    </cacheHierarchy>
  </cacheHierarchies>
  <kpis count="0"/>
  <dimensions count="8">
    <dimension name="Calculations" uniqueName="[Calculations]" caption="Calculations"/>
    <dimension name="Date_Table" uniqueName="[Date_Table]" caption="Date_Table"/>
    <dimension name="Dim_Customer" uniqueName="[Dim_Customer]" caption="Dim_Customer"/>
    <dimension name="Dim_Product" uniqueName="[Dim_Product]" caption="Dim_Product"/>
    <dimension name="Dim_SalesPerson" uniqueName="[Dim_SalesPerson]" caption="Dim_SalesPerson"/>
    <dimension name="fact_table" uniqueName="[fact_table]" caption="fact_table"/>
    <dimension measure="1" name="Measures" uniqueName="[Measures]" caption="Measures"/>
    <dimension name="monthly_store_targets" uniqueName="[monthly_store_targets]" caption="monthly_store_targets"/>
  </dimensions>
  <measureGroups count="7">
    <measureGroup name="Calculations" caption="Calculations"/>
    <measureGroup name="Date_Table" caption="Date_Table"/>
    <measureGroup name="Dim_Customer" caption="Dim_Customer"/>
    <measureGroup name="Dim_Product" caption="Dim_Product"/>
    <measureGroup name="Dim_SalesPerson" caption="Dim_SalesPerson"/>
    <measureGroup name="fact_table" caption="fact_table"/>
    <measureGroup name="monthly_store_targets" caption="monthly_store_targets"/>
  </measureGroups>
  <maps count="13">
    <map measureGroup="0" dimension="0"/>
    <map measureGroup="1" dimension="1"/>
    <map measureGroup="2" dimension="2"/>
    <map measureGroup="3" dimension="3"/>
    <map measureGroup="4" dimension="4"/>
    <map measureGroup="5" dimension="1"/>
    <map measureGroup="5" dimension="2"/>
    <map measureGroup="5" dimension="3"/>
    <map measureGroup="5" dimension="4"/>
    <map measureGroup="5" dimension="5"/>
    <map measureGroup="6" dimension="1"/>
    <map measureGroup="6" dimension="4"/>
    <map measureGroup="6"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453.938905787036" backgroundQuery="1" createdVersion="7" refreshedVersion="7" minRefreshableVersion="3" recordCount="0" supportSubquery="1" supportAdvancedDrill="1" xr:uid="{2DBB19D3-E984-4430-84A2-9FB43A15006D}">
  <cacheSource type="external" connectionId="8"/>
  <cacheFields count="4">
    <cacheField name="[Date_Table].[Quarter].[Quarter]" caption="Quarter" numFmtId="0" hierarchy="8" level="1">
      <sharedItems count="4">
        <s v="Q1"/>
        <s v="Q2"/>
        <s v="Q3"/>
        <s v="Q4"/>
      </sharedItems>
    </cacheField>
    <cacheField name="[Measures].[Total Revenue]" caption="Total Revenue" numFmtId="0" hierarchy="33" level="32767"/>
    <cacheField name="[Dim_SalesPerson].[Store Name].[Store Name]" caption="Store Name" numFmtId="0" hierarchy="21" level="1">
      <sharedItems containsSemiMixedTypes="0" containsNonDate="0" containsString="0"/>
    </cacheField>
    <cacheField name="Dummy0" numFmtId="0" hierarchy="54" level="32767">
      <extLst>
        <ext xmlns:x14="http://schemas.microsoft.com/office/spreadsheetml/2009/9/main" uri="{63CAB8AC-B538-458d-9737-405883B0398D}">
          <x14:cacheField ignore="1"/>
        </ext>
      </extLst>
    </cacheField>
  </cacheFields>
  <cacheHierarchies count="55">
    <cacheHierarchy uniqueName="[Calculations].[Measures]" caption="Measures" attribute="1" defaultMemberUniqueName="[Calculations].[Measures].[All]" allUniqueName="[Calculations].[Measures].[All]" dimensionUniqueName="[Calculations]" displayFolder="" count="0" memberValueDatatype="130" unbalanced="0"/>
    <cacheHierarchy uniqueName="[Date_Table].[Order Date]" caption="Order Date" attribute="1" time="1" defaultMemberUniqueName="[Date_Table].[Order Date].[All]" allUniqueName="[Date_Table].[Order Date].[All]" dimensionUniqueName="[Date_Table]" displayFolder="" count="0" memberValueDatatype="7" unbalanced="0"/>
    <cacheHierarchy uniqueName="[Date_Table].[Year]" caption="Year" attribute="1" defaultMemberUniqueName="[Date_Table].[Year].[All]" allUniqueName="[Date_Table].[Year].[All]" dimensionUniqueName="[Date_Table]" displayFolder="" count="0" memberValueDatatype="20" unbalanced="0"/>
    <cacheHierarchy uniqueName="[Date_Table].[Month]" caption="Month" attribute="1" defaultMemberUniqueName="[Date_Table].[Month].[All]" allUniqueName="[Date_Table].[Month].[All]" dimensionUniqueName="[Date_Table]" displayFolder="" count="0" memberValueDatatype="20" unbalanced="0"/>
    <cacheHierarchy uniqueName="[Date_Table].[Month Name]" caption="Month Name" attribute="1" defaultMemberUniqueName="[Date_Table].[Month Name].[All]" allUniqueName="[Date_Table].[Month Name].[All]" dimensionUniqueName="[Date_Table]" displayFolder="" count="0" memberValueDatatype="130" unbalanced="0"/>
    <cacheHierarchy uniqueName="[Date_Table].[Day of Week]" caption="Day of Week" attribute="1" defaultMemberUniqueName="[Date_Table].[Day of Week].[All]" allUniqueName="[Date_Table].[Day of Week].[All]" dimensionUniqueName="[Date_Table]" displayFolder="" count="0" memberValueDatatype="20" unbalanced="0"/>
    <cacheHierarchy uniqueName="[Date_Table].[Week Day Name]" caption="Week Day Name" attribute="1" defaultMemberUniqueName="[Date_Table].[Week Day Name].[All]" allUniqueName="[Date_Table].[Week Day Name].[All]" dimensionUniqueName="[Date_Table]" displayFolder="" count="0" memberValueDatatype="130" unbalanced="0"/>
    <cacheHierarchy uniqueName="[Date_Table].[WeekType]" caption="WeekType" attribute="1" defaultMemberUniqueName="[Date_Table].[WeekType].[All]" allUniqueName="[Date_Table].[WeekType].[All]" dimensionUniqueName="[Date_Table]" displayFolder="" count="0" memberValueDatatype="130" unbalanced="0"/>
    <cacheHierarchy uniqueName="[Date_Table].[Quarter]" caption="Quarter" attribute="1" defaultMemberUniqueName="[Date_Table].[Quarter].[All]" allUniqueName="[Date_Table].[Quarter].[All]" dimensionUniqueName="[Date_Table]" displayFolder="" count="2" memberValueDatatype="130" unbalanced="0">
      <fieldsUsage count="2">
        <fieldUsage x="-1"/>
        <fieldUsage x="0"/>
      </fieldsUsage>
    </cacheHierarchy>
    <cacheHierarchy uniqueName="[Dim_Customer].[Customer ID]" caption="Customer ID" attribute="1" defaultMemberUniqueName="[Dim_Customer].[Customer ID].[All]" allUniqueName="[Dim_Customer].[Customer ID].[All]" dimensionUniqueName="[Dim_Customer]" displayFolder="" count="0" memberValueDatatype="20" unbalanced="0"/>
    <cacheHierarchy uniqueName="[Dim_Customer].[Full Name]" caption="Full Name" attribute="1" defaultMemberUniqueName="[Dim_Customer].[Full Name].[All]" allUniqueName="[Dim_Customer].[Full Name].[All]" dimensionUniqueName="[Dim_Customer]" displayFolder="" count="0" memberValueDatatype="130" unbalanced="0"/>
    <cacheHierarchy uniqueName="[Dim_Customer].[Gender]" caption="Gender" attribute="1" defaultMemberUniqueName="[Dim_Customer].[Gender].[All]" allUniqueName="[Dim_Customer].[Gender].[All]" dimensionUniqueName="[Dim_Customer]" displayFolder="" count="0" memberValueDatatype="130" unbalanced="0"/>
    <cacheHierarchy uniqueName="[Dim_Customer].[Location]" caption="Location" attribute="1" defaultMemberUniqueName="[Dim_Customer].[Location].[All]" allUniqueName="[Dim_Customer].[Location].[All]" dimensionUniqueName="[Dim_Customer]" displayFolder="" count="0" memberValueDatatype="130" unbalanced="0"/>
    <cacheHierarchy uniqueName="[Dim_Customer].[Customer Age]" caption="Customer Age" attribute="1" defaultMemberUniqueName="[Dim_Customer].[Customer Age].[All]" allUniqueName="[Dim_Customer].[Customer Age].[All]" dimensionUniqueName="[Dim_Customer]" displayFolder="" count="0" memberValueDatatype="20" unbalanced="0"/>
    <cacheHierarchy uniqueName="[Dim_Product].[Product ID]" caption="Product ID" attribute="1" defaultMemberUniqueName="[Dim_Product].[Product ID].[All]" allUniqueName="[Dim_Product].[Product ID].[All]" dimensionUniqueName="[Dim_Product]" displayFolder="" count="0" memberValueDatatype="20" unbalanced="0"/>
    <cacheHierarchy uniqueName="[Dim_Product].[Product Name]" caption="Product Name" attribute="1" defaultMemberUniqueName="[Dim_Product].[Product Name].[All]" allUniqueName="[Dim_Product].[Product Name].[All]" dimensionUniqueName="[Dim_Product]" displayFolder="" count="0" memberValueDatatype="130" unbalanced="0"/>
    <cacheHierarchy uniqueName="[Dim_Product].[Category]" caption="Category" attribute="1" defaultMemberUniqueName="[Dim_Product].[Category].[All]" allUniqueName="[Dim_Product].[Category].[All]" dimensionUniqueName="[Dim_Product]" displayFolder="" count="0" memberValueDatatype="130" unbalanced="0"/>
    <cacheHierarchy uniqueName="[Dim_Product].[Sales Price]" caption="Sales Price" attribute="1" defaultMemberUniqueName="[Dim_Product].[Sales Price].[All]" allUniqueName="[Dim_Product].[Sales Price].[All]" dimensionUniqueName="[Dim_Product]" displayFolder="" count="0" memberValueDatatype="5" unbalanced="0"/>
    <cacheHierarchy uniqueName="[Dim_Product].[Cost Price]" caption="Cost Price" attribute="1" defaultMemberUniqueName="[Dim_Product].[Cost Price].[All]" allUniqueName="[Dim_Product].[Cost Price].[All]" dimensionUniqueName="[Dim_Product]" displayFolder="" count="0" memberValueDatatype="5" unbalanced="0"/>
    <cacheHierarchy uniqueName="[Dim_SalesPerson].[Sales Person ID]" caption="Sales Person ID" attribute="1" defaultMemberUniqueName="[Dim_SalesPerson].[Sales Person ID].[All]" allUniqueName="[Dim_SalesPerson].[Sales Person ID].[All]" dimensionUniqueName="[Dim_SalesPerson]" displayFolder="" count="0" memberValueDatatype="20" unbalanced="0"/>
    <cacheHierarchy uniqueName="[Dim_SalesPerson].[Full Name]" caption="Full Name" attribute="1" defaultMemberUniqueName="[Dim_SalesPerson].[Full Name].[All]" allUniqueName="[Dim_SalesPerson].[Full Name].[All]" dimensionUniqueName="[Dim_SalesPerson]" displayFolder="" count="0" memberValueDatatype="130" unbalanced="0"/>
    <cacheHierarchy uniqueName="[Dim_SalesPerson].[Store Name]" caption="Store Name" attribute="1" defaultMemberUniqueName="[Dim_SalesPerson].[Store Name].[All]" allUniqueName="[Dim_SalesPerson].[Store Name].[All]" dimensionUniqueName="[Dim_SalesPerson]" displayFolder="" count="2" memberValueDatatype="130" unbalanced="0">
      <fieldsUsage count="2">
        <fieldUsage x="-1"/>
        <fieldUsage x="2"/>
      </fieldsUsage>
    </cacheHierarchy>
    <cacheHierarchy uniqueName="[Dim_SalesPerson].[Sales Person Age]" caption="Sales Person Age" attribute="1" defaultMemberUniqueName="[Dim_SalesPerson].[Sales Person Age].[All]" allUniqueName="[Dim_SalesPerson].[Sales Person Age].[All]" dimensionUniqueName="[Dim_SalesPerson]" displayFolder="" count="0" memberValueDatatype="20" unbalanced="0"/>
    <cacheHierarchy uniqueName="[fact_table].[Quantity Sold]" caption="Quantity Sold" attribute="1" defaultMemberUniqueName="[fact_table].[Quantity Sold].[All]" allUniqueName="[fact_table].[Quantity Sold].[All]" dimensionUniqueName="[fact_table]" displayFolder="" count="0" memberValueDatatype="20" unbalanced="0"/>
    <cacheHierarchy uniqueName="[fact_table].[Payment Method]" caption="Payment Method" attribute="1" defaultMemberUniqueName="[fact_table].[Payment Method].[All]" allUniqueName="[fact_table].[Payment Method].[All]" dimensionUniqueName="[fact_table]" displayFolder="" count="0" memberValueDatatype="130" unbalanced="0"/>
    <cacheHierarchy uniqueName="[fact_table].[Quantity Returned]" caption="Quantity Returned" attribute="1" defaultMemberUniqueName="[fact_table].[Quantity Returned].[All]" allUniqueName="[fact_table].[Quantity Returned].[All]" dimensionUniqueName="[fact_table]" displayFolder="" count="0" memberValueDatatype="20" unbalanced="0"/>
    <cacheHierarchy uniqueName="[monthly_store_targets].[Store ID]" caption="Store ID" attribute="1" defaultMemberUniqueName="[monthly_store_targets].[Store ID].[All]" allUniqueName="[monthly_store_targets].[Store ID].[All]" dimensionUniqueName="[monthly_store_targets]" displayFolder="" count="0" memberValueDatatype="20" unbalanced="0"/>
    <cacheHierarchy uniqueName="[monthly_store_targets].[Date]" caption="Date" attribute="1" time="1" defaultMemberUniqueName="[monthly_store_targets].[Date].[All]" allUniqueName="[monthly_store_targets].[Date].[All]" dimensionUniqueName="[monthly_store_targets]" displayFolder="" count="0" memberValueDatatype="7" unbalanced="0"/>
    <cacheHierarchy uniqueName="[monthly_store_targets].[Monthly Target]" caption="Monthly Target" attribute="1" defaultMemberUniqueName="[monthly_store_targets].[Monthly Target].[All]" allUniqueName="[monthly_store_targets].[Monthly Target].[All]" dimensionUniqueName="[monthly_store_targets]" displayFolder="" count="0" memberValueDatatype="20" unbalanced="0"/>
    <cacheHierarchy uniqueName="[fact_table].[Customer ID]" caption="Customer ID" attribute="1" defaultMemberUniqueName="[fact_table].[Customer ID].[All]" allUniqueName="[fact_table].[Customer ID].[All]" dimensionUniqueName="[fact_table]" displayFolder="" count="0" memberValueDatatype="20" unbalanced="0" hidden="1"/>
    <cacheHierarchy uniqueName="[fact_table].[Order Date]" caption="Order Date" attribute="1" time="1" defaultMemberUniqueName="[fact_table].[Order Date].[All]" allUniqueName="[fact_table].[Order Date].[All]" dimensionUniqueName="[fact_table]" displayFolder="" count="0" memberValueDatatype="7" unbalanced="0" hidden="1"/>
    <cacheHierarchy uniqueName="[fact_table].[Product ID]" caption="Product ID" attribute="1" defaultMemberUniqueName="[fact_table].[Product ID].[All]" allUniqueName="[fact_table].[Product ID].[All]" dimensionUniqueName="[fact_table]" displayFolder="" count="0" memberValueDatatype="20" unbalanced="0" hidden="1"/>
    <cacheHierarchy uniqueName="[fact_table].[Sales Person ID]" caption="Sales Person ID" attribute="1" defaultMemberUniqueName="[fact_table].[Sales Person ID].[All]" allUniqueName="[fact_table].[Sales Person ID].[All]" dimensionUniqueName="[fact_table]" displayFolder="" count="0" memberValueDatatype="20" unbalanced="0" hidden="1"/>
    <cacheHierarchy uniqueName="[Measures].[Total Revenue]" caption="Total Revenue" measure="1" displayFolder="" measureGroup="Calculations" count="0" oneField="1">
      <fieldsUsage count="1">
        <fieldUsage x="1"/>
      </fieldsUsage>
    </cacheHierarchy>
    <cacheHierarchy uniqueName="[Measures].[COGS]" caption="COGS" measure="1" displayFolder="" measureGroup="Calculations" count="0"/>
    <cacheHierarchy uniqueName="[Measures].[Profit Margin]" caption="Profit Margin" measure="1" displayFolder="" measureGroup="Calculations" count="0"/>
    <cacheHierarchy uniqueName="[Measures].[Profit Margin %]" caption="Profit Margin %" measure="1" displayFolder="" measureGroup="Calculations" count="0"/>
    <cacheHierarchy uniqueName="[Measures].[# Transactions]" caption="# Transactions" measure="1" displayFolder="" measureGroup="Calculations" count="0"/>
    <cacheHierarchy uniqueName="[Measures].[Total Refund]" caption="Total Refund" measure="1" displayFolder="" measureGroup="Calculations" count="0"/>
    <cacheHierarchy uniqueName="[Measures].[Refund Rate]" caption="Refund Rate" measure="1" displayFolder="" measureGroup="Calculations" count="0"/>
    <cacheHierarchy uniqueName="[Measures].[# Products]" caption="# Products" measure="1" displayFolder="" measureGroup="Calculations" count="0"/>
    <cacheHierarchy uniqueName="[Measures].[Qty Returned]" caption="Qty Returned" measure="1" displayFolder="" measureGroup="Calculations" count="0"/>
    <cacheHierarchy uniqueName="[Measures].[Total Qty]" caption="Total Qty" measure="1" displayFolder="" measureGroup="Calculations" count="0"/>
    <cacheHierarchy uniqueName="[Measures].[Total Target]" caption="Total Target" measure="1" displayFolder="" measureGroup="Calculations" count="0"/>
    <cacheHierarchy uniqueName="[Measures].[Revenue vs Target]" caption="Revenue vs Target" measure="1" displayFolder="" measureGroup="Calculations" count="0"/>
    <cacheHierarchy uniqueName="[Measures].[Avg Revenue]" caption="Avg Revenue" measure="1" displayFolder="" measureGroup="Calculations" count="0"/>
    <cacheHierarchy uniqueName="[Measures].[__XL_Count Dim_Customer]" caption="__XL_Count Dim_Customer" measure="1" displayFolder="" measureGroup="Dim_Customer" count="0" hidden="1"/>
    <cacheHierarchy uniqueName="[Measures].[__XL_Count fact_table]" caption="__XL_Count fact_table" measure="1" displayFolder="" measureGroup="fact_table" count="0" hidden="1"/>
    <cacheHierarchy uniqueName="[Measures].[__XL_Count monthly_store_targets]" caption="__XL_Count monthly_store_targets" measure="1" displayFolder="" measureGroup="monthly_store_targets" count="0" hidden="1"/>
    <cacheHierarchy uniqueName="[Measures].[__XL_Count Dim_Product]" caption="__XL_Count Dim_Product" measure="1" displayFolder="" measureGroup="Dim_Product" count="0" hidden="1"/>
    <cacheHierarchy uniqueName="[Measures].[__XL_Count Dim_SalesPerson]" caption="__XL_Count Dim_SalesPerson" measure="1" displayFolder="" measureGroup="Dim_SalesPerson" count="0" hidden="1"/>
    <cacheHierarchy uniqueName="[Measures].[__XL_Count Date_Table]" caption="__XL_Count Date_Table" measure="1" displayFolder="" measureGroup="Date_Table" count="0" hidden="1"/>
    <cacheHierarchy uniqueName="[Measures].[__XL_Count Calculations]" caption="__XL_Count Calculations" measure="1" displayFolder="" measureGroup="Calculations" count="0" hidden="1"/>
    <cacheHierarchy uniqueName="[Measures].[__No measures defined]" caption="__No measures defined" measure="1" displayFolder="" count="0" hidden="1"/>
    <cacheHierarchy uniqueName="Dummy0" caption="Measures" measure="1" count="0">
      <extLst>
        <ext xmlns:x14="http://schemas.microsoft.com/office/spreadsheetml/2009/9/main" uri="{8CF416AD-EC4C-4aba-99F5-12A058AE0983}">
          <x14:cacheHierarchy ignore="1"/>
        </ext>
      </extLst>
    </cacheHierarchy>
  </cacheHierarchies>
  <kpis count="0"/>
  <dimensions count="8">
    <dimension name="Calculations" uniqueName="[Calculations]" caption="Calculations"/>
    <dimension name="Date_Table" uniqueName="[Date_Table]" caption="Date_Table"/>
    <dimension name="Dim_Customer" uniqueName="[Dim_Customer]" caption="Dim_Customer"/>
    <dimension name="Dim_Product" uniqueName="[Dim_Product]" caption="Dim_Product"/>
    <dimension name="Dim_SalesPerson" uniqueName="[Dim_SalesPerson]" caption="Dim_SalesPerson"/>
    <dimension name="fact_table" uniqueName="[fact_table]" caption="fact_table"/>
    <dimension measure="1" name="Measures" uniqueName="[Measures]" caption="Measures"/>
    <dimension name="monthly_store_targets" uniqueName="[monthly_store_targets]" caption="monthly_store_targets"/>
  </dimensions>
  <measureGroups count="7">
    <measureGroup name="Calculations" caption="Calculations"/>
    <measureGroup name="Date_Table" caption="Date_Table"/>
    <measureGroup name="Dim_Customer" caption="Dim_Customer"/>
    <measureGroup name="Dim_Product" caption="Dim_Product"/>
    <measureGroup name="Dim_SalesPerson" caption="Dim_SalesPerson"/>
    <measureGroup name="fact_table" caption="fact_table"/>
    <measureGroup name="monthly_store_targets" caption="monthly_store_targets"/>
  </measureGroups>
  <maps count="13">
    <map measureGroup="0" dimension="0"/>
    <map measureGroup="1" dimension="1"/>
    <map measureGroup="2" dimension="2"/>
    <map measureGroup="3" dimension="3"/>
    <map measureGroup="4" dimension="4"/>
    <map measureGroup="5" dimension="1"/>
    <map measureGroup="5" dimension="2"/>
    <map measureGroup="5" dimension="3"/>
    <map measureGroup="5" dimension="4"/>
    <map measureGroup="5" dimension="5"/>
    <map measureGroup="6" dimension="1"/>
    <map measureGroup="6" dimension="4"/>
    <map measureGroup="6"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453.938907638891" backgroundQuery="1" createdVersion="7" refreshedVersion="7" minRefreshableVersion="3" recordCount="0" supportSubquery="1" supportAdvancedDrill="1" xr:uid="{169B3783-0021-445E-ADD2-B23B08307C8A}">
  <cacheSource type="external" connectionId="8"/>
  <cacheFields count="3">
    <cacheField name="[Dim_SalesPerson].[Store Name].[Store Name]" caption="Store Name" numFmtId="0" hierarchy="21" level="1">
      <sharedItems containsSemiMixedTypes="0" containsNonDate="0" containsString="0"/>
    </cacheField>
    <cacheField name="[Date_Table].[Week Day Name].[Week Day Name]" caption="Week Day Name" numFmtId="0" hierarchy="6" level="1">
      <sharedItems count="7">
        <s v="Sun"/>
        <s v="Mon"/>
        <s v="Tue"/>
        <s v="Wed"/>
        <s v="Thu"/>
        <s v="Fri"/>
        <s v="Sat"/>
      </sharedItems>
    </cacheField>
    <cacheField name="[Measures].[Avg Revenue]" caption="Avg Revenue" numFmtId="0" hierarchy="45" level="32767"/>
  </cacheFields>
  <cacheHierarchies count="54">
    <cacheHierarchy uniqueName="[Calculations].[Measures]" caption="Measures" attribute="1" defaultMemberUniqueName="[Calculations].[Measures].[All]" allUniqueName="[Calculations].[Measures].[All]" dimensionUniqueName="[Calculations]" displayFolder="" count="0" memberValueDatatype="130" unbalanced="0"/>
    <cacheHierarchy uniqueName="[Date_Table].[Order Date]" caption="Order Date" attribute="1" time="1" defaultMemberUniqueName="[Date_Table].[Order Date].[All]" allUniqueName="[Date_Table].[Order Date].[All]" dimensionUniqueName="[Date_Table]" displayFolder="" count="0" memberValueDatatype="7" unbalanced="0"/>
    <cacheHierarchy uniqueName="[Date_Table].[Year]" caption="Year" attribute="1" defaultMemberUniqueName="[Date_Table].[Year].[All]" allUniqueName="[Date_Table].[Year].[All]" dimensionUniqueName="[Date_Table]" displayFolder="" count="0" memberValueDatatype="20" unbalanced="0"/>
    <cacheHierarchy uniqueName="[Date_Table].[Month]" caption="Month" attribute="1" defaultMemberUniqueName="[Date_Table].[Month].[All]" allUniqueName="[Date_Table].[Month].[All]" dimensionUniqueName="[Date_Table]" displayFolder="" count="0" memberValueDatatype="20" unbalanced="0"/>
    <cacheHierarchy uniqueName="[Date_Table].[Month Name]" caption="Month Name" attribute="1" defaultMemberUniqueName="[Date_Table].[Month Name].[All]" allUniqueName="[Date_Table].[Month Name].[All]" dimensionUniqueName="[Date_Table]" displayFolder="" count="0" memberValueDatatype="130" unbalanced="0"/>
    <cacheHierarchy uniqueName="[Date_Table].[Day of Week]" caption="Day of Week" attribute="1" defaultMemberUniqueName="[Date_Table].[Day of Week].[All]" allUniqueName="[Date_Table].[Day of Week].[All]" dimensionUniqueName="[Date_Table]" displayFolder="" count="0" memberValueDatatype="20" unbalanced="0"/>
    <cacheHierarchy uniqueName="[Date_Table].[Week Day Name]" caption="Week Day Name" attribute="1" defaultMemberUniqueName="[Date_Table].[Week Day Name].[All]" allUniqueName="[Date_Table].[Week Day Name].[All]" dimensionUniqueName="[Date_Table]" displayFolder="" count="2" memberValueDatatype="130" unbalanced="0">
      <fieldsUsage count="2">
        <fieldUsage x="-1"/>
        <fieldUsage x="1"/>
      </fieldsUsage>
    </cacheHierarchy>
    <cacheHierarchy uniqueName="[Date_Table].[WeekType]" caption="WeekType" attribute="1" defaultMemberUniqueName="[Date_Table].[WeekType].[All]" allUniqueName="[Date_Table].[WeekType].[All]" dimensionUniqueName="[Date_Table]" displayFolder="" count="0" memberValueDatatype="130" unbalanced="0"/>
    <cacheHierarchy uniqueName="[Date_Table].[Quarter]" caption="Quarter" attribute="1" defaultMemberUniqueName="[Date_Table].[Quarter].[All]" allUniqueName="[Date_Table].[Quarter].[All]" dimensionUniqueName="[Date_Table]" displayFolder="" count="0" memberValueDatatype="130" unbalanced="0"/>
    <cacheHierarchy uniqueName="[Dim_Customer].[Customer ID]" caption="Customer ID" attribute="1" defaultMemberUniqueName="[Dim_Customer].[Customer ID].[All]" allUniqueName="[Dim_Customer].[Customer ID].[All]" dimensionUniqueName="[Dim_Customer]" displayFolder="" count="0" memberValueDatatype="20" unbalanced="0"/>
    <cacheHierarchy uniqueName="[Dim_Customer].[Full Name]" caption="Full Name" attribute="1" defaultMemberUniqueName="[Dim_Customer].[Full Name].[All]" allUniqueName="[Dim_Customer].[Full Name].[All]" dimensionUniqueName="[Dim_Customer]" displayFolder="" count="0" memberValueDatatype="130" unbalanced="0"/>
    <cacheHierarchy uniqueName="[Dim_Customer].[Gender]" caption="Gender" attribute="1" defaultMemberUniqueName="[Dim_Customer].[Gender].[All]" allUniqueName="[Dim_Customer].[Gender].[All]" dimensionUniqueName="[Dim_Customer]" displayFolder="" count="0" memberValueDatatype="130" unbalanced="0"/>
    <cacheHierarchy uniqueName="[Dim_Customer].[Location]" caption="Location" attribute="1" defaultMemberUniqueName="[Dim_Customer].[Location].[All]" allUniqueName="[Dim_Customer].[Location].[All]" dimensionUniqueName="[Dim_Customer]" displayFolder="" count="0" memberValueDatatype="130" unbalanced="0"/>
    <cacheHierarchy uniqueName="[Dim_Customer].[Customer Age]" caption="Customer Age" attribute="1" defaultMemberUniqueName="[Dim_Customer].[Customer Age].[All]" allUniqueName="[Dim_Customer].[Customer Age].[All]" dimensionUniqueName="[Dim_Customer]" displayFolder="" count="0" memberValueDatatype="20" unbalanced="0"/>
    <cacheHierarchy uniqueName="[Dim_Product].[Product ID]" caption="Product ID" attribute="1" defaultMemberUniqueName="[Dim_Product].[Product ID].[All]" allUniqueName="[Dim_Product].[Product ID].[All]" dimensionUniqueName="[Dim_Product]" displayFolder="" count="0" memberValueDatatype="20" unbalanced="0"/>
    <cacheHierarchy uniqueName="[Dim_Product].[Product Name]" caption="Product Name" attribute="1" defaultMemberUniqueName="[Dim_Product].[Product Name].[All]" allUniqueName="[Dim_Product].[Product Name].[All]" dimensionUniqueName="[Dim_Product]" displayFolder="" count="0" memberValueDatatype="130" unbalanced="0"/>
    <cacheHierarchy uniqueName="[Dim_Product].[Category]" caption="Category" attribute="1" defaultMemberUniqueName="[Dim_Product].[Category].[All]" allUniqueName="[Dim_Product].[Category].[All]" dimensionUniqueName="[Dim_Product]" displayFolder="" count="0" memberValueDatatype="130" unbalanced="0"/>
    <cacheHierarchy uniqueName="[Dim_Product].[Sales Price]" caption="Sales Price" attribute="1" defaultMemberUniqueName="[Dim_Product].[Sales Price].[All]" allUniqueName="[Dim_Product].[Sales Price].[All]" dimensionUniqueName="[Dim_Product]" displayFolder="" count="0" memberValueDatatype="5" unbalanced="0"/>
    <cacheHierarchy uniqueName="[Dim_Product].[Cost Price]" caption="Cost Price" attribute="1" defaultMemberUniqueName="[Dim_Product].[Cost Price].[All]" allUniqueName="[Dim_Product].[Cost Price].[All]" dimensionUniqueName="[Dim_Product]" displayFolder="" count="0" memberValueDatatype="5" unbalanced="0"/>
    <cacheHierarchy uniqueName="[Dim_SalesPerson].[Sales Person ID]" caption="Sales Person ID" attribute="1" defaultMemberUniqueName="[Dim_SalesPerson].[Sales Person ID].[All]" allUniqueName="[Dim_SalesPerson].[Sales Person ID].[All]" dimensionUniqueName="[Dim_SalesPerson]" displayFolder="" count="0" memberValueDatatype="20" unbalanced="0"/>
    <cacheHierarchy uniqueName="[Dim_SalesPerson].[Full Name]" caption="Full Name" attribute="1" defaultMemberUniqueName="[Dim_SalesPerson].[Full Name].[All]" allUniqueName="[Dim_SalesPerson].[Full Name].[All]" dimensionUniqueName="[Dim_SalesPerson]" displayFolder="" count="0" memberValueDatatype="130" unbalanced="0"/>
    <cacheHierarchy uniqueName="[Dim_SalesPerson].[Store Name]" caption="Store Name" attribute="1" defaultMemberUniqueName="[Dim_SalesPerson].[Store Name].[All]" allUniqueName="[Dim_SalesPerson].[Store Name].[All]" dimensionUniqueName="[Dim_SalesPerson]" displayFolder="" count="2" memberValueDatatype="130" unbalanced="0">
      <fieldsUsage count="2">
        <fieldUsage x="-1"/>
        <fieldUsage x="0"/>
      </fieldsUsage>
    </cacheHierarchy>
    <cacheHierarchy uniqueName="[Dim_SalesPerson].[Sales Person Age]" caption="Sales Person Age" attribute="1" defaultMemberUniqueName="[Dim_SalesPerson].[Sales Person Age].[All]" allUniqueName="[Dim_SalesPerson].[Sales Person Age].[All]" dimensionUniqueName="[Dim_SalesPerson]" displayFolder="" count="0" memberValueDatatype="20" unbalanced="0"/>
    <cacheHierarchy uniqueName="[fact_table].[Quantity Sold]" caption="Quantity Sold" attribute="1" defaultMemberUniqueName="[fact_table].[Quantity Sold].[All]" allUniqueName="[fact_table].[Quantity Sold].[All]" dimensionUniqueName="[fact_table]" displayFolder="" count="0" memberValueDatatype="20" unbalanced="0"/>
    <cacheHierarchy uniqueName="[fact_table].[Payment Method]" caption="Payment Method" attribute="1" defaultMemberUniqueName="[fact_table].[Payment Method].[All]" allUniqueName="[fact_table].[Payment Method].[All]" dimensionUniqueName="[fact_table]" displayFolder="" count="0" memberValueDatatype="130" unbalanced="0"/>
    <cacheHierarchy uniqueName="[fact_table].[Quantity Returned]" caption="Quantity Returned" attribute="1" defaultMemberUniqueName="[fact_table].[Quantity Returned].[All]" allUniqueName="[fact_table].[Quantity Returned].[All]" dimensionUniqueName="[fact_table]" displayFolder="" count="0" memberValueDatatype="20" unbalanced="0"/>
    <cacheHierarchy uniqueName="[monthly_store_targets].[Store ID]" caption="Store ID" attribute="1" defaultMemberUniqueName="[monthly_store_targets].[Store ID].[All]" allUniqueName="[monthly_store_targets].[Store ID].[All]" dimensionUniqueName="[monthly_store_targets]" displayFolder="" count="0" memberValueDatatype="20" unbalanced="0"/>
    <cacheHierarchy uniqueName="[monthly_store_targets].[Date]" caption="Date" attribute="1" time="1" defaultMemberUniqueName="[monthly_store_targets].[Date].[All]" allUniqueName="[monthly_store_targets].[Date].[All]" dimensionUniqueName="[monthly_store_targets]" displayFolder="" count="0" memberValueDatatype="7" unbalanced="0"/>
    <cacheHierarchy uniqueName="[monthly_store_targets].[Monthly Target]" caption="Monthly Target" attribute="1" defaultMemberUniqueName="[monthly_store_targets].[Monthly Target].[All]" allUniqueName="[monthly_store_targets].[Monthly Target].[All]" dimensionUniqueName="[monthly_store_targets]" displayFolder="" count="0" memberValueDatatype="20" unbalanced="0"/>
    <cacheHierarchy uniqueName="[fact_table].[Customer ID]" caption="Customer ID" attribute="1" defaultMemberUniqueName="[fact_table].[Customer ID].[All]" allUniqueName="[fact_table].[Customer ID].[All]" dimensionUniqueName="[fact_table]" displayFolder="" count="0" memberValueDatatype="20" unbalanced="0" hidden="1"/>
    <cacheHierarchy uniqueName="[fact_table].[Order Date]" caption="Order Date" attribute="1" time="1" defaultMemberUniqueName="[fact_table].[Order Date].[All]" allUniqueName="[fact_table].[Order Date].[All]" dimensionUniqueName="[fact_table]" displayFolder="" count="0" memberValueDatatype="7" unbalanced="0" hidden="1"/>
    <cacheHierarchy uniqueName="[fact_table].[Product ID]" caption="Product ID" attribute="1" defaultMemberUniqueName="[fact_table].[Product ID].[All]" allUniqueName="[fact_table].[Product ID].[All]" dimensionUniqueName="[fact_table]" displayFolder="" count="0" memberValueDatatype="20" unbalanced="0" hidden="1"/>
    <cacheHierarchy uniqueName="[fact_table].[Sales Person ID]" caption="Sales Person ID" attribute="1" defaultMemberUniqueName="[fact_table].[Sales Person ID].[All]" allUniqueName="[fact_table].[Sales Person ID].[All]" dimensionUniqueName="[fact_table]" displayFolder="" count="0" memberValueDatatype="20" unbalanced="0" hidden="1"/>
    <cacheHierarchy uniqueName="[Measures].[Total Revenue]" caption="Total Revenue" measure="1" displayFolder="" measureGroup="Calculations" count="0"/>
    <cacheHierarchy uniqueName="[Measures].[COGS]" caption="COGS" measure="1" displayFolder="" measureGroup="Calculations" count="0"/>
    <cacheHierarchy uniqueName="[Measures].[Profit Margin]" caption="Profit Margin" measure="1" displayFolder="" measureGroup="Calculations" count="0"/>
    <cacheHierarchy uniqueName="[Measures].[Profit Margin %]" caption="Profit Margin %" measure="1" displayFolder="" measureGroup="Calculations" count="0"/>
    <cacheHierarchy uniqueName="[Measures].[# Transactions]" caption="# Transactions" measure="1" displayFolder="" measureGroup="Calculations" count="0"/>
    <cacheHierarchy uniqueName="[Measures].[Total Refund]" caption="Total Refund" measure="1" displayFolder="" measureGroup="Calculations" count="0"/>
    <cacheHierarchy uniqueName="[Measures].[Refund Rate]" caption="Refund Rate" measure="1" displayFolder="" measureGroup="Calculations" count="0"/>
    <cacheHierarchy uniqueName="[Measures].[# Products]" caption="# Products" measure="1" displayFolder="" measureGroup="Calculations" count="0"/>
    <cacheHierarchy uniqueName="[Measures].[Qty Returned]" caption="Qty Returned" measure="1" displayFolder="" measureGroup="Calculations" count="0"/>
    <cacheHierarchy uniqueName="[Measures].[Total Qty]" caption="Total Qty" measure="1" displayFolder="" measureGroup="Calculations" count="0"/>
    <cacheHierarchy uniqueName="[Measures].[Total Target]" caption="Total Target" measure="1" displayFolder="" measureGroup="Calculations" count="0"/>
    <cacheHierarchy uniqueName="[Measures].[Revenue vs Target]" caption="Revenue vs Target" measure="1" displayFolder="" measureGroup="Calculations" count="0"/>
    <cacheHierarchy uniqueName="[Measures].[Avg Revenue]" caption="Avg Revenue" measure="1" displayFolder="" measureGroup="Calculations" count="0" oneField="1">
      <fieldsUsage count="1">
        <fieldUsage x="2"/>
      </fieldsUsage>
    </cacheHierarchy>
    <cacheHierarchy uniqueName="[Measures].[__XL_Count Dim_Customer]" caption="__XL_Count Dim_Customer" measure="1" displayFolder="" measureGroup="Dim_Customer" count="0" hidden="1"/>
    <cacheHierarchy uniqueName="[Measures].[__XL_Count fact_table]" caption="__XL_Count fact_table" measure="1" displayFolder="" measureGroup="fact_table" count="0" hidden="1"/>
    <cacheHierarchy uniqueName="[Measures].[__XL_Count monthly_store_targets]" caption="__XL_Count monthly_store_targets" measure="1" displayFolder="" measureGroup="monthly_store_targets" count="0" hidden="1"/>
    <cacheHierarchy uniqueName="[Measures].[__XL_Count Dim_Product]" caption="__XL_Count Dim_Product" measure="1" displayFolder="" measureGroup="Dim_Product" count="0" hidden="1"/>
    <cacheHierarchy uniqueName="[Measures].[__XL_Count Dim_SalesPerson]" caption="__XL_Count Dim_SalesPerson" measure="1" displayFolder="" measureGroup="Dim_SalesPerson" count="0" hidden="1"/>
    <cacheHierarchy uniqueName="[Measures].[__XL_Count Date_Table]" caption="__XL_Count Date_Table" measure="1" displayFolder="" measureGroup="Date_Table" count="0" hidden="1"/>
    <cacheHierarchy uniqueName="[Measures].[__XL_Count Calculations]" caption="__XL_Count Calculations" measure="1" displayFolder="" measureGroup="Calculations" count="0" hidden="1"/>
    <cacheHierarchy uniqueName="[Measures].[__No measures defined]" caption="__No measures defined" measure="1" displayFolder="" count="0" hidden="1"/>
  </cacheHierarchies>
  <kpis count="0"/>
  <dimensions count="8">
    <dimension name="Calculations" uniqueName="[Calculations]" caption="Calculations"/>
    <dimension name="Date_Table" uniqueName="[Date_Table]" caption="Date_Table"/>
    <dimension name="Dim_Customer" uniqueName="[Dim_Customer]" caption="Dim_Customer"/>
    <dimension name="Dim_Product" uniqueName="[Dim_Product]" caption="Dim_Product"/>
    <dimension name="Dim_SalesPerson" uniqueName="[Dim_SalesPerson]" caption="Dim_SalesPerson"/>
    <dimension name="fact_table" uniqueName="[fact_table]" caption="fact_table"/>
    <dimension measure="1" name="Measures" uniqueName="[Measures]" caption="Measures"/>
    <dimension name="monthly_store_targets" uniqueName="[monthly_store_targets]" caption="monthly_store_targets"/>
  </dimensions>
  <measureGroups count="7">
    <measureGroup name="Calculations" caption="Calculations"/>
    <measureGroup name="Date_Table" caption="Date_Table"/>
    <measureGroup name="Dim_Customer" caption="Dim_Customer"/>
    <measureGroup name="Dim_Product" caption="Dim_Product"/>
    <measureGroup name="Dim_SalesPerson" caption="Dim_SalesPerson"/>
    <measureGroup name="fact_table" caption="fact_table"/>
    <measureGroup name="monthly_store_targets" caption="monthly_store_targets"/>
  </measureGroups>
  <maps count="13">
    <map measureGroup="0" dimension="0"/>
    <map measureGroup="1" dimension="1"/>
    <map measureGroup="2" dimension="2"/>
    <map measureGroup="3" dimension="3"/>
    <map measureGroup="4" dimension="4"/>
    <map measureGroup="5" dimension="1"/>
    <map measureGroup="5" dimension="2"/>
    <map measureGroup="5" dimension="3"/>
    <map measureGroup="5" dimension="4"/>
    <map measureGroup="5" dimension="5"/>
    <map measureGroup="6" dimension="1"/>
    <map measureGroup="6" dimension="4"/>
    <map measureGroup="6"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453.93164166667" backgroundQuery="1" createdVersion="3" refreshedVersion="7" minRefreshableVersion="3" recordCount="0" supportSubquery="1" supportAdvancedDrill="1" xr:uid="{522AF2B0-FCA9-4F52-A3F7-27D182EB457A}">
  <cacheSource type="external" connectionId="8">
    <extLst>
      <ext xmlns:x14="http://schemas.microsoft.com/office/spreadsheetml/2009/9/main" uri="{F057638F-6D5F-4e77-A914-E7F072B9BCA8}">
        <x14:sourceConnection name="ThisWorkbookDataModel"/>
      </ext>
    </extLst>
  </cacheSource>
  <cacheFields count="0"/>
  <cacheHierarchies count="53">
    <cacheHierarchy uniqueName="[Calculations].[Measures]" caption="Measures" attribute="1" defaultMemberUniqueName="[Calculations].[Measures].[All]" allUniqueName="[Calculations].[Measures].[All]" dimensionUniqueName="[Calculations]" displayFolder="" count="0" memberValueDatatype="130" unbalanced="0"/>
    <cacheHierarchy uniqueName="[Date_Table].[Order Date]" caption="Order Date" attribute="1" time="1" defaultMemberUniqueName="[Date_Table].[Order Date].[All]" allUniqueName="[Date_Table].[Order Date].[All]" dimensionUniqueName="[Date_Table]" displayFolder="" count="0" memberValueDatatype="7" unbalanced="0"/>
    <cacheHierarchy uniqueName="[Date_Table].[Year]" caption="Year" attribute="1" defaultMemberUniqueName="[Date_Table].[Year].[All]" allUniqueName="[Date_Table].[Year].[All]" dimensionUniqueName="[Date_Table]" displayFolder="" count="0" memberValueDatatype="20" unbalanced="0"/>
    <cacheHierarchy uniqueName="[Date_Table].[Month]" caption="Month" attribute="1" defaultMemberUniqueName="[Date_Table].[Month].[All]" allUniqueName="[Date_Table].[Month].[All]" dimensionUniqueName="[Date_Table]" displayFolder="" count="0" memberValueDatatype="20" unbalanced="0"/>
    <cacheHierarchy uniqueName="[Date_Table].[Month Name]" caption="Month Name" attribute="1" defaultMemberUniqueName="[Date_Table].[Month Name].[All]" allUniqueName="[Date_Table].[Month Name].[All]" dimensionUniqueName="[Date_Table]" displayFolder="" count="2" memberValueDatatype="130" unbalanced="0"/>
    <cacheHierarchy uniqueName="[Date_Table].[Day of Week]" caption="Day of Week" attribute="1" defaultMemberUniqueName="[Date_Table].[Day of Week].[All]" allUniqueName="[Date_Table].[Day of Week].[All]" dimensionUniqueName="[Date_Table]" displayFolder="" count="0" memberValueDatatype="20" unbalanced="0"/>
    <cacheHierarchy uniqueName="[Date_Table].[Week Day Name]" caption="Week Day Name" attribute="1" defaultMemberUniqueName="[Date_Table].[Week Day Name].[All]" allUniqueName="[Date_Table].[Week Day Name].[All]" dimensionUniqueName="[Date_Table]" displayFolder="" count="0" memberValueDatatype="130" unbalanced="0"/>
    <cacheHierarchy uniqueName="[Date_Table].[WeekType]" caption="WeekType" attribute="1" defaultMemberUniqueName="[Date_Table].[WeekType].[All]" allUniqueName="[Date_Table].[WeekType].[All]" dimensionUniqueName="[Date_Table]" displayFolder="" count="0" memberValueDatatype="130" unbalanced="0"/>
    <cacheHierarchy uniqueName="[Date_Table].[Quarter]" caption="Quarter" attribute="1" defaultMemberUniqueName="[Date_Table].[Quarter].[All]" allUniqueName="[Date_Table].[Quarter].[All]" dimensionUniqueName="[Date_Table]" displayFolder="" count="0" memberValueDatatype="130" unbalanced="0"/>
    <cacheHierarchy uniqueName="[Dim_Customer].[Customer ID]" caption="Customer ID" attribute="1" defaultMemberUniqueName="[Dim_Customer].[Customer ID].[All]" allUniqueName="[Dim_Customer].[Customer ID].[All]" dimensionUniqueName="[Dim_Customer]" displayFolder="" count="0" memberValueDatatype="20" unbalanced="0"/>
    <cacheHierarchy uniqueName="[Dim_Customer].[Full Name]" caption="Full Name" attribute="1" defaultMemberUniqueName="[Dim_Customer].[Full Name].[All]" allUniqueName="[Dim_Customer].[Full Name].[All]" dimensionUniqueName="[Dim_Customer]" displayFolder="" count="0" memberValueDatatype="130" unbalanced="0"/>
    <cacheHierarchy uniqueName="[Dim_Customer].[Gender]" caption="Gender" attribute="1" defaultMemberUniqueName="[Dim_Customer].[Gender].[All]" allUniqueName="[Dim_Customer].[Gender].[All]" dimensionUniqueName="[Dim_Customer]" displayFolder="" count="0" memberValueDatatype="130" unbalanced="0"/>
    <cacheHierarchy uniqueName="[Dim_Customer].[Location]" caption="Location" attribute="1" defaultMemberUniqueName="[Dim_Customer].[Location].[All]" allUniqueName="[Dim_Customer].[Location].[All]" dimensionUniqueName="[Dim_Customer]" displayFolder="" count="0" memberValueDatatype="130" unbalanced="0"/>
    <cacheHierarchy uniqueName="[Dim_Customer].[Customer Age]" caption="Customer Age" attribute="1" defaultMemberUniqueName="[Dim_Customer].[Customer Age].[All]" allUniqueName="[Dim_Customer].[Customer Age].[All]" dimensionUniqueName="[Dim_Customer]" displayFolder="" count="0" memberValueDatatype="20" unbalanced="0"/>
    <cacheHierarchy uniqueName="[Dim_Product].[Product ID]" caption="Product ID" attribute="1" defaultMemberUniqueName="[Dim_Product].[Product ID].[All]" allUniqueName="[Dim_Product].[Product ID].[All]" dimensionUniqueName="[Dim_Product]" displayFolder="" count="0" memberValueDatatype="20" unbalanced="0"/>
    <cacheHierarchy uniqueName="[Dim_Product].[Product Name]" caption="Product Name" attribute="1" defaultMemberUniqueName="[Dim_Product].[Product Name].[All]" allUniqueName="[Dim_Product].[Product Name].[All]" dimensionUniqueName="[Dim_Product]" displayFolder="" count="0" memberValueDatatype="130" unbalanced="0"/>
    <cacheHierarchy uniqueName="[Dim_Product].[Category]" caption="Category" attribute="1" defaultMemberUniqueName="[Dim_Product].[Category].[All]" allUniqueName="[Dim_Product].[Category].[All]" dimensionUniqueName="[Dim_Product]" displayFolder="" count="0" memberValueDatatype="130" unbalanced="0"/>
    <cacheHierarchy uniqueName="[Dim_Product].[Sales Price]" caption="Sales Price" attribute="1" defaultMemberUniqueName="[Dim_Product].[Sales Price].[All]" allUniqueName="[Dim_Product].[Sales Price].[All]" dimensionUniqueName="[Dim_Product]" displayFolder="" count="0" memberValueDatatype="5" unbalanced="0"/>
    <cacheHierarchy uniqueName="[Dim_Product].[Cost Price]" caption="Cost Price" attribute="1" defaultMemberUniqueName="[Dim_Product].[Cost Price].[All]" allUniqueName="[Dim_Product].[Cost Price].[All]" dimensionUniqueName="[Dim_Product]" displayFolder="" count="0" memberValueDatatype="5" unbalanced="0"/>
    <cacheHierarchy uniqueName="[Dim_SalesPerson].[Sales Person ID]" caption="Sales Person ID" attribute="1" defaultMemberUniqueName="[Dim_SalesPerson].[Sales Person ID].[All]" allUniqueName="[Dim_SalesPerson].[Sales Person ID].[All]" dimensionUniqueName="[Dim_SalesPerson]" displayFolder="" count="0" memberValueDatatype="20" unbalanced="0"/>
    <cacheHierarchy uniqueName="[Dim_SalesPerson].[Full Name]" caption="Full Name" attribute="1" defaultMemberUniqueName="[Dim_SalesPerson].[Full Name].[All]" allUniqueName="[Dim_SalesPerson].[Full Name].[All]" dimensionUniqueName="[Dim_SalesPerson]" displayFolder="" count="0" memberValueDatatype="130" unbalanced="0"/>
    <cacheHierarchy uniqueName="[Dim_SalesPerson].[Store Name]" caption="Store Name" attribute="1" defaultMemberUniqueName="[Dim_SalesPerson].[Store Name].[All]" allUniqueName="[Dim_SalesPerson].[Store Name].[All]" dimensionUniqueName="[Dim_SalesPerson]" displayFolder="" count="0" memberValueDatatype="130" unbalanced="0"/>
    <cacheHierarchy uniqueName="[Dim_SalesPerson].[Sales Person Age]" caption="Sales Person Age" attribute="1" defaultMemberUniqueName="[Dim_SalesPerson].[Sales Person Age].[All]" allUniqueName="[Dim_SalesPerson].[Sales Person Age].[All]" dimensionUniqueName="[Dim_SalesPerson]" displayFolder="" count="0" memberValueDatatype="20" unbalanced="0"/>
    <cacheHierarchy uniqueName="[fact_table].[Quantity Sold]" caption="Quantity Sold" attribute="1" defaultMemberUniqueName="[fact_table].[Quantity Sold].[All]" allUniqueName="[fact_table].[Quantity Sold].[All]" dimensionUniqueName="[fact_table]" displayFolder="" count="0" memberValueDatatype="20" unbalanced="0"/>
    <cacheHierarchy uniqueName="[fact_table].[Payment Method]" caption="Payment Method" attribute="1" defaultMemberUniqueName="[fact_table].[Payment Method].[All]" allUniqueName="[fact_table].[Payment Method].[All]" dimensionUniqueName="[fact_table]" displayFolder="" count="0" memberValueDatatype="130" unbalanced="0"/>
    <cacheHierarchy uniqueName="[fact_table].[Quantity Returned]" caption="Quantity Returned" attribute="1" defaultMemberUniqueName="[fact_table].[Quantity Returned].[All]" allUniqueName="[fact_table].[Quantity Returned].[All]" dimensionUniqueName="[fact_table]" displayFolder="" count="0" memberValueDatatype="20" unbalanced="0"/>
    <cacheHierarchy uniqueName="[monthly_store_targets].[Store ID]" caption="Store ID" attribute="1" defaultMemberUniqueName="[monthly_store_targets].[Store ID].[All]" allUniqueName="[monthly_store_targets].[Store ID].[All]" dimensionUniqueName="[monthly_store_targets]" displayFolder="" count="0" memberValueDatatype="20" unbalanced="0"/>
    <cacheHierarchy uniqueName="[monthly_store_targets].[Date]" caption="Date" attribute="1" time="1" defaultMemberUniqueName="[monthly_store_targets].[Date].[All]" allUniqueName="[monthly_store_targets].[Date].[All]" dimensionUniqueName="[monthly_store_targets]" displayFolder="" count="0" memberValueDatatype="7" unbalanced="0"/>
    <cacheHierarchy uniqueName="[monthly_store_targets].[Monthly Target]" caption="Monthly Target" attribute="1" defaultMemberUniqueName="[monthly_store_targets].[Monthly Target].[All]" allUniqueName="[monthly_store_targets].[Monthly Target].[All]" dimensionUniqueName="[monthly_store_targets]" displayFolder="" count="0" memberValueDatatype="20" unbalanced="0"/>
    <cacheHierarchy uniqueName="[fact_table].[Customer ID]" caption="Customer ID" attribute="1" defaultMemberUniqueName="[fact_table].[Customer ID].[All]" allUniqueName="[fact_table].[Customer ID].[All]" dimensionUniqueName="[fact_table]" displayFolder="" count="0" memberValueDatatype="20" unbalanced="0" hidden="1"/>
    <cacheHierarchy uniqueName="[fact_table].[Order Date]" caption="Order Date" attribute="1" time="1" defaultMemberUniqueName="[fact_table].[Order Date].[All]" allUniqueName="[fact_table].[Order Date].[All]" dimensionUniqueName="[fact_table]" displayFolder="" count="0" memberValueDatatype="7" unbalanced="0" hidden="1"/>
    <cacheHierarchy uniqueName="[fact_table].[Product ID]" caption="Product ID" attribute="1" defaultMemberUniqueName="[fact_table].[Product ID].[All]" allUniqueName="[fact_table].[Product ID].[All]" dimensionUniqueName="[fact_table]" displayFolder="" count="0" memberValueDatatype="20" unbalanced="0" hidden="1"/>
    <cacheHierarchy uniqueName="[fact_table].[Sales Person ID]" caption="Sales Person ID" attribute="1" defaultMemberUniqueName="[fact_table].[Sales Person ID].[All]" allUniqueName="[fact_table].[Sales Person ID].[All]" dimensionUniqueName="[fact_table]" displayFolder="" count="0" memberValueDatatype="20" unbalanced="0" hidden="1"/>
    <cacheHierarchy uniqueName="[Measures].[Total Revenue]" caption="Total Revenue" measure="1" displayFolder="" measureGroup="Calculations" count="0"/>
    <cacheHierarchy uniqueName="[Measures].[COGS]" caption="COGS" measure="1" displayFolder="" measureGroup="Calculations" count="0"/>
    <cacheHierarchy uniqueName="[Measures].[Profit Margin]" caption="Profit Margin" measure="1" displayFolder="" measureGroup="Calculations" count="0"/>
    <cacheHierarchy uniqueName="[Measures].[Profit Margin %]" caption="Profit Margin %" measure="1" displayFolder="" measureGroup="Calculations" count="0"/>
    <cacheHierarchy uniqueName="[Measures].[# Transactions]" caption="# Transactions" measure="1" displayFolder="" measureGroup="Calculations" count="0"/>
    <cacheHierarchy uniqueName="[Measures].[Total Refund]" caption="Total Refund" measure="1" displayFolder="" measureGroup="Calculations" count="0"/>
    <cacheHierarchy uniqueName="[Measures].[Refund Rate]" caption="Refund Rate" measure="1" displayFolder="" measureGroup="Calculations" count="0"/>
    <cacheHierarchy uniqueName="[Measures].[# Products]" caption="# Products" measure="1" displayFolder="" measureGroup="Calculations" count="0"/>
    <cacheHierarchy uniqueName="[Measures].[Qty Returned]" caption="Qty Returned" measure="1" displayFolder="" measureGroup="Calculations" count="0"/>
    <cacheHierarchy uniqueName="[Measures].[Total Qty]" caption="Total Qty" measure="1" displayFolder="" measureGroup="Calculations" count="0"/>
    <cacheHierarchy uniqueName="[Measures].[Total Target]" caption="Total Target" measure="1" displayFolder="" measureGroup="Calculations" count="0"/>
    <cacheHierarchy uniqueName="[Measures].[Revenue vs Target]" caption="Revenue vs Target" measure="1" displayFolder="" measureGroup="Calculations" count="0"/>
    <cacheHierarchy uniqueName="[Measures].[__XL_Count Dim_Customer]" caption="__XL_Count Dim_Customer" measure="1" displayFolder="" measureGroup="Dim_Customer" count="0" hidden="1"/>
    <cacheHierarchy uniqueName="[Measures].[__XL_Count fact_table]" caption="__XL_Count fact_table" measure="1" displayFolder="" measureGroup="fact_table" count="0" hidden="1"/>
    <cacheHierarchy uniqueName="[Measures].[__XL_Count monthly_store_targets]" caption="__XL_Count monthly_store_targets" measure="1" displayFolder="" measureGroup="monthly_store_targets" count="0" hidden="1"/>
    <cacheHierarchy uniqueName="[Measures].[__XL_Count Dim_Product]" caption="__XL_Count Dim_Product" measure="1" displayFolder="" measureGroup="Dim_Product" count="0" hidden="1"/>
    <cacheHierarchy uniqueName="[Measures].[__XL_Count Dim_SalesPerson]" caption="__XL_Count Dim_SalesPerson" measure="1" displayFolder="" measureGroup="Dim_SalesPerson" count="0" hidden="1"/>
    <cacheHierarchy uniqueName="[Measures].[__XL_Count Date_Table]" caption="__XL_Count Date_Table" measure="1" displayFolder="" measureGroup="Date_Table" count="0" hidden="1"/>
    <cacheHierarchy uniqueName="[Measures].[__XL_Count Calculations]" caption="__XL_Count Calculations" measure="1" displayFolder="" measureGroup="Calculation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775954808"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453.931650578706" backgroundQuery="1" createdVersion="3" refreshedVersion="7" minRefreshableVersion="3" recordCount="0" supportSubquery="1" supportAdvancedDrill="1" xr:uid="{9FA4A7C7-0AE0-484D-A3BC-646CC483A08C}">
  <cacheSource type="external" connectionId="8">
    <extLst>
      <ext xmlns:x14="http://schemas.microsoft.com/office/spreadsheetml/2009/9/main" uri="{F057638F-6D5F-4e77-A914-E7F072B9BCA8}">
        <x14:sourceConnection name="ThisWorkbookDataModel"/>
      </ext>
    </extLst>
  </cacheSource>
  <cacheFields count="0"/>
  <cacheHierarchies count="53">
    <cacheHierarchy uniqueName="[Calculations].[Measures]" caption="Measures" attribute="1" defaultMemberUniqueName="[Calculations].[Measures].[All]" allUniqueName="[Calculations].[Measures].[All]" dimensionUniqueName="[Calculations]" displayFolder="" count="0" memberValueDatatype="130" unbalanced="0"/>
    <cacheHierarchy uniqueName="[Date_Table].[Order Date]" caption="Order Date" attribute="1" time="1" defaultMemberUniqueName="[Date_Table].[Order Date].[All]" allUniqueName="[Date_Table].[Order Date].[All]" dimensionUniqueName="[Date_Table]" displayFolder="" count="0" memberValueDatatype="7" unbalanced="0"/>
    <cacheHierarchy uniqueName="[Date_Table].[Year]" caption="Year" attribute="1" defaultMemberUniqueName="[Date_Table].[Year].[All]" allUniqueName="[Date_Table].[Year].[All]" dimensionUniqueName="[Date_Table]" displayFolder="" count="0" memberValueDatatype="20" unbalanced="0"/>
    <cacheHierarchy uniqueName="[Date_Table].[Month]" caption="Month" attribute="1" defaultMemberUniqueName="[Date_Table].[Month].[All]" allUniqueName="[Date_Table].[Month].[All]" dimensionUniqueName="[Date_Table]" displayFolder="" count="0" memberValueDatatype="20" unbalanced="0"/>
    <cacheHierarchy uniqueName="[Date_Table].[Month Name]" caption="Month Name" attribute="1" defaultMemberUniqueName="[Date_Table].[Month Name].[All]" allUniqueName="[Date_Table].[Month Name].[All]" dimensionUniqueName="[Date_Table]" displayFolder="" count="0" memberValueDatatype="130" unbalanced="0"/>
    <cacheHierarchy uniqueName="[Date_Table].[Day of Week]" caption="Day of Week" attribute="1" defaultMemberUniqueName="[Date_Table].[Day of Week].[All]" allUniqueName="[Date_Table].[Day of Week].[All]" dimensionUniqueName="[Date_Table]" displayFolder="" count="0" memberValueDatatype="20" unbalanced="0"/>
    <cacheHierarchy uniqueName="[Date_Table].[Week Day Name]" caption="Week Day Name" attribute="1" defaultMemberUniqueName="[Date_Table].[Week Day Name].[All]" allUniqueName="[Date_Table].[Week Day Name].[All]" dimensionUniqueName="[Date_Table]" displayFolder="" count="0" memberValueDatatype="130" unbalanced="0"/>
    <cacheHierarchy uniqueName="[Date_Table].[WeekType]" caption="WeekType" attribute="1" defaultMemberUniqueName="[Date_Table].[WeekType].[All]" allUniqueName="[Date_Table].[WeekType].[All]" dimensionUniqueName="[Date_Table]" displayFolder="" count="0" memberValueDatatype="130" unbalanced="0"/>
    <cacheHierarchy uniqueName="[Date_Table].[Quarter]" caption="Quarter" attribute="1" defaultMemberUniqueName="[Date_Table].[Quarter].[All]" allUniqueName="[Date_Table].[Quarter].[All]" dimensionUniqueName="[Date_Table]" displayFolder="" count="0" memberValueDatatype="130" unbalanced="0"/>
    <cacheHierarchy uniqueName="[Dim_Customer].[Customer ID]" caption="Customer ID" attribute="1" defaultMemberUniqueName="[Dim_Customer].[Customer ID].[All]" allUniqueName="[Dim_Customer].[Customer ID].[All]" dimensionUniqueName="[Dim_Customer]" displayFolder="" count="0" memberValueDatatype="20" unbalanced="0"/>
    <cacheHierarchy uniqueName="[Dim_Customer].[Full Name]" caption="Full Name" attribute="1" defaultMemberUniqueName="[Dim_Customer].[Full Name].[All]" allUniqueName="[Dim_Customer].[Full Name].[All]" dimensionUniqueName="[Dim_Customer]" displayFolder="" count="0" memberValueDatatype="130" unbalanced="0"/>
    <cacheHierarchy uniqueName="[Dim_Customer].[Gender]" caption="Gender" attribute="1" defaultMemberUniqueName="[Dim_Customer].[Gender].[All]" allUniqueName="[Dim_Customer].[Gender].[All]" dimensionUniqueName="[Dim_Customer]" displayFolder="" count="0" memberValueDatatype="130" unbalanced="0"/>
    <cacheHierarchy uniqueName="[Dim_Customer].[Location]" caption="Location" attribute="1" defaultMemberUniqueName="[Dim_Customer].[Location].[All]" allUniqueName="[Dim_Customer].[Location].[All]" dimensionUniqueName="[Dim_Customer]" displayFolder="" count="0" memberValueDatatype="130" unbalanced="0"/>
    <cacheHierarchy uniqueName="[Dim_Customer].[Customer Age]" caption="Customer Age" attribute="1" defaultMemberUniqueName="[Dim_Customer].[Customer Age].[All]" allUniqueName="[Dim_Customer].[Customer Age].[All]" dimensionUniqueName="[Dim_Customer]" displayFolder="" count="0" memberValueDatatype="20" unbalanced="0"/>
    <cacheHierarchy uniqueName="[Dim_Product].[Product ID]" caption="Product ID" attribute="1" defaultMemberUniqueName="[Dim_Product].[Product ID].[All]" allUniqueName="[Dim_Product].[Product ID].[All]" dimensionUniqueName="[Dim_Product]" displayFolder="" count="0" memberValueDatatype="20" unbalanced="0"/>
    <cacheHierarchy uniqueName="[Dim_Product].[Product Name]" caption="Product Name" attribute="1" defaultMemberUniqueName="[Dim_Product].[Product Name].[All]" allUniqueName="[Dim_Product].[Product Name].[All]" dimensionUniqueName="[Dim_Product]" displayFolder="" count="0" memberValueDatatype="130" unbalanced="0"/>
    <cacheHierarchy uniqueName="[Dim_Product].[Category]" caption="Category" attribute="1" defaultMemberUniqueName="[Dim_Product].[Category].[All]" allUniqueName="[Dim_Product].[Category].[All]" dimensionUniqueName="[Dim_Product]" displayFolder="" count="0" memberValueDatatype="130" unbalanced="0"/>
    <cacheHierarchy uniqueName="[Dim_Product].[Sales Price]" caption="Sales Price" attribute="1" defaultMemberUniqueName="[Dim_Product].[Sales Price].[All]" allUniqueName="[Dim_Product].[Sales Price].[All]" dimensionUniqueName="[Dim_Product]" displayFolder="" count="0" memberValueDatatype="5" unbalanced="0"/>
    <cacheHierarchy uniqueName="[Dim_Product].[Cost Price]" caption="Cost Price" attribute="1" defaultMemberUniqueName="[Dim_Product].[Cost Price].[All]" allUniqueName="[Dim_Product].[Cost Price].[All]" dimensionUniqueName="[Dim_Product]" displayFolder="" count="0" memberValueDatatype="5" unbalanced="0"/>
    <cacheHierarchy uniqueName="[Dim_SalesPerson].[Sales Person ID]" caption="Sales Person ID" attribute="1" defaultMemberUniqueName="[Dim_SalesPerson].[Sales Person ID].[All]" allUniqueName="[Dim_SalesPerson].[Sales Person ID].[All]" dimensionUniqueName="[Dim_SalesPerson]" displayFolder="" count="0" memberValueDatatype="20" unbalanced="0"/>
    <cacheHierarchy uniqueName="[Dim_SalesPerson].[Full Name]" caption="Full Name" attribute="1" defaultMemberUniqueName="[Dim_SalesPerson].[Full Name].[All]" allUniqueName="[Dim_SalesPerson].[Full Name].[All]" dimensionUniqueName="[Dim_SalesPerson]" displayFolder="" count="0" memberValueDatatype="130" unbalanced="0"/>
    <cacheHierarchy uniqueName="[Dim_SalesPerson].[Store Name]" caption="Store Name" attribute="1" defaultMemberUniqueName="[Dim_SalesPerson].[Store Name].[All]" allUniqueName="[Dim_SalesPerson].[Store Name].[All]" dimensionUniqueName="[Dim_SalesPerson]" displayFolder="" count="2" memberValueDatatype="130" unbalanced="0"/>
    <cacheHierarchy uniqueName="[Dim_SalesPerson].[Sales Person Age]" caption="Sales Person Age" attribute="1" defaultMemberUniqueName="[Dim_SalesPerson].[Sales Person Age].[All]" allUniqueName="[Dim_SalesPerson].[Sales Person Age].[All]" dimensionUniqueName="[Dim_SalesPerson]" displayFolder="" count="0" memberValueDatatype="20" unbalanced="0"/>
    <cacheHierarchy uniqueName="[fact_table].[Quantity Sold]" caption="Quantity Sold" attribute="1" defaultMemberUniqueName="[fact_table].[Quantity Sold].[All]" allUniqueName="[fact_table].[Quantity Sold].[All]" dimensionUniqueName="[fact_table]" displayFolder="" count="0" memberValueDatatype="20" unbalanced="0"/>
    <cacheHierarchy uniqueName="[fact_table].[Payment Method]" caption="Payment Method" attribute="1" defaultMemberUniqueName="[fact_table].[Payment Method].[All]" allUniqueName="[fact_table].[Payment Method].[All]" dimensionUniqueName="[fact_table]" displayFolder="" count="0" memberValueDatatype="130" unbalanced="0"/>
    <cacheHierarchy uniqueName="[fact_table].[Quantity Returned]" caption="Quantity Returned" attribute="1" defaultMemberUniqueName="[fact_table].[Quantity Returned].[All]" allUniqueName="[fact_table].[Quantity Returned].[All]" dimensionUniqueName="[fact_table]" displayFolder="" count="0" memberValueDatatype="20" unbalanced="0"/>
    <cacheHierarchy uniqueName="[monthly_store_targets].[Store ID]" caption="Store ID" attribute="1" defaultMemberUniqueName="[monthly_store_targets].[Store ID].[All]" allUniqueName="[monthly_store_targets].[Store ID].[All]" dimensionUniqueName="[monthly_store_targets]" displayFolder="" count="0" memberValueDatatype="20" unbalanced="0"/>
    <cacheHierarchy uniqueName="[monthly_store_targets].[Date]" caption="Date" attribute="1" time="1" defaultMemberUniqueName="[monthly_store_targets].[Date].[All]" allUniqueName="[monthly_store_targets].[Date].[All]" dimensionUniqueName="[monthly_store_targets]" displayFolder="" count="0" memberValueDatatype="7" unbalanced="0"/>
    <cacheHierarchy uniqueName="[monthly_store_targets].[Monthly Target]" caption="Monthly Target" attribute="1" defaultMemberUniqueName="[monthly_store_targets].[Monthly Target].[All]" allUniqueName="[monthly_store_targets].[Monthly Target].[All]" dimensionUniqueName="[monthly_store_targets]" displayFolder="" count="0" memberValueDatatype="20" unbalanced="0"/>
    <cacheHierarchy uniqueName="[fact_table].[Customer ID]" caption="Customer ID" attribute="1" defaultMemberUniqueName="[fact_table].[Customer ID].[All]" allUniqueName="[fact_table].[Customer ID].[All]" dimensionUniqueName="[fact_table]" displayFolder="" count="0" memberValueDatatype="20" unbalanced="0" hidden="1"/>
    <cacheHierarchy uniqueName="[fact_table].[Order Date]" caption="Order Date" attribute="1" time="1" defaultMemberUniqueName="[fact_table].[Order Date].[All]" allUniqueName="[fact_table].[Order Date].[All]" dimensionUniqueName="[fact_table]" displayFolder="" count="0" memberValueDatatype="7" unbalanced="0" hidden="1"/>
    <cacheHierarchy uniqueName="[fact_table].[Product ID]" caption="Product ID" attribute="1" defaultMemberUniqueName="[fact_table].[Product ID].[All]" allUniqueName="[fact_table].[Product ID].[All]" dimensionUniqueName="[fact_table]" displayFolder="" count="0" memberValueDatatype="20" unbalanced="0" hidden="1"/>
    <cacheHierarchy uniqueName="[fact_table].[Sales Person ID]" caption="Sales Person ID" attribute="1" defaultMemberUniqueName="[fact_table].[Sales Person ID].[All]" allUniqueName="[fact_table].[Sales Person ID].[All]" dimensionUniqueName="[fact_table]" displayFolder="" count="0" memberValueDatatype="20" unbalanced="0" hidden="1"/>
    <cacheHierarchy uniqueName="[Measures].[Total Revenue]" caption="Total Revenue" measure="1" displayFolder="" measureGroup="Calculations" count="0"/>
    <cacheHierarchy uniqueName="[Measures].[COGS]" caption="COGS" measure="1" displayFolder="" measureGroup="Calculations" count="0"/>
    <cacheHierarchy uniqueName="[Measures].[Profit Margin]" caption="Profit Margin" measure="1" displayFolder="" measureGroup="Calculations" count="0"/>
    <cacheHierarchy uniqueName="[Measures].[Profit Margin %]" caption="Profit Margin %" measure="1" displayFolder="" measureGroup="Calculations" count="0"/>
    <cacheHierarchy uniqueName="[Measures].[# Transactions]" caption="# Transactions" measure="1" displayFolder="" measureGroup="Calculations" count="0"/>
    <cacheHierarchy uniqueName="[Measures].[Total Refund]" caption="Total Refund" measure="1" displayFolder="" measureGroup="Calculations" count="0"/>
    <cacheHierarchy uniqueName="[Measures].[Refund Rate]" caption="Refund Rate" measure="1" displayFolder="" measureGroup="Calculations" count="0"/>
    <cacheHierarchy uniqueName="[Measures].[# Products]" caption="# Products" measure="1" displayFolder="" measureGroup="Calculations" count="0"/>
    <cacheHierarchy uniqueName="[Measures].[Qty Returned]" caption="Qty Returned" measure="1" displayFolder="" measureGroup="Calculations" count="0"/>
    <cacheHierarchy uniqueName="[Measures].[Total Qty]" caption="Total Qty" measure="1" displayFolder="" measureGroup="Calculations" count="0"/>
    <cacheHierarchy uniqueName="[Measures].[Total Target]" caption="Total Target" measure="1" displayFolder="" measureGroup="Calculations" count="0"/>
    <cacheHierarchy uniqueName="[Measures].[Revenue vs Target]" caption="Revenue vs Target" measure="1" displayFolder="" measureGroup="Calculations" count="0"/>
    <cacheHierarchy uniqueName="[Measures].[__XL_Count Dim_Customer]" caption="__XL_Count Dim_Customer" measure="1" displayFolder="" measureGroup="Dim_Customer" count="0" hidden="1"/>
    <cacheHierarchy uniqueName="[Measures].[__XL_Count fact_table]" caption="__XL_Count fact_table" measure="1" displayFolder="" measureGroup="fact_table" count="0" hidden="1"/>
    <cacheHierarchy uniqueName="[Measures].[__XL_Count monthly_store_targets]" caption="__XL_Count monthly_store_targets" measure="1" displayFolder="" measureGroup="monthly_store_targets" count="0" hidden="1"/>
    <cacheHierarchy uniqueName="[Measures].[__XL_Count Dim_Product]" caption="__XL_Count Dim_Product" measure="1" displayFolder="" measureGroup="Dim_Product" count="0" hidden="1"/>
    <cacheHierarchy uniqueName="[Measures].[__XL_Count Dim_SalesPerson]" caption="__XL_Count Dim_SalesPerson" measure="1" displayFolder="" measureGroup="Dim_SalesPerson" count="0" hidden="1"/>
    <cacheHierarchy uniqueName="[Measures].[__XL_Count Date_Table]" caption="__XL_Count Date_Table" measure="1" displayFolder="" measureGroup="Date_Table" count="0" hidden="1"/>
    <cacheHierarchy uniqueName="[Measures].[__XL_Count Calculations]" caption="__XL_Count Calculations" measure="1" displayFolder="" measureGroup="Calculation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67345481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BFC1351-4A4D-4510-88EA-8D8C129CA675}" name="Month" cacheId="0" applyNumberFormats="0" applyBorderFormats="0" applyFontFormats="0" applyPatternFormats="0" applyAlignmentFormats="0" applyWidthHeightFormats="1" dataCaption="Values" tag="3243fbac-8725-4507-8983-9001b73d6947" updatedVersion="7" minRefreshableVersion="3" useAutoFormatting="1" subtotalHiddenItems="1" itemPrintTitles="1" createdVersion="7" indent="0" outline="1" outlineData="1" multipleFieldFilters="0">
  <location ref="Y6:Z19" firstHeaderRow="1" firstDataRow="1" firstDataCol="1"/>
  <pivotFields count="2">
    <pivotField axis="axisRow"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s>
  <rowFields count="1">
    <field x="0"/>
  </rowFields>
  <rowItems count="13">
    <i>
      <x/>
    </i>
    <i>
      <x v="1"/>
    </i>
    <i>
      <x v="2"/>
    </i>
    <i>
      <x v="3"/>
    </i>
    <i>
      <x v="4"/>
    </i>
    <i>
      <x v="5"/>
    </i>
    <i>
      <x v="6"/>
    </i>
    <i>
      <x v="7"/>
    </i>
    <i>
      <x v="8"/>
    </i>
    <i>
      <x v="9"/>
    </i>
    <i>
      <x v="10"/>
    </i>
    <i>
      <x v="11"/>
    </i>
    <i t="grand">
      <x/>
    </i>
  </rowItems>
  <colItems count="1">
    <i/>
  </colItems>
  <dataFields count="1">
    <dataField fld="1" subtotal="count" baseField="0" baseItem="0"/>
  </dataFields>
  <pivotHierarchies count="54">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e_Table]"/>
        <x15:activeTabTopLevelEntity name="[Calculation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AFE3E3-0149-43F9-B1B0-675FF992DFEC}" name="StorePerformance" cacheId="1" applyNumberFormats="0" applyBorderFormats="0" applyFontFormats="0" applyPatternFormats="0" applyAlignmentFormats="0" applyWidthHeightFormats="1" dataCaption="Values" tag="a3296b6b-4bcf-41d9-ab0d-c428fcb0ab9c" updatedVersion="7" minRefreshableVersion="3" useAutoFormatting="1" subtotalHiddenItems="1" itemPrintTitles="1" createdVersion="7" indent="0" outline="1" outlineData="1" multipleFieldFilters="0" chartFormat="6">
  <location ref="Q6:S17" firstHeaderRow="0" firstDataRow="1" firstDataCol="1"/>
  <pivotFields count="4">
    <pivotField dataField="1" subtotalTop="0" showAll="0" defaultSubtotal="0"/>
    <pivotField dataField="1" subtotalTop="0" showAll="0" defaultSubtotal="0"/>
    <pivotField axis="axisRow" allDrilled="1" subtotalTop="0" showAll="0" sortType="ascending" defaultSubtotal="0" defaultAttributeDrillState="1">
      <items count="10">
        <item x="0"/>
        <item x="1"/>
        <item x="2"/>
        <item x="3"/>
        <item x="4"/>
        <item x="5"/>
        <item x="6"/>
        <item x="7"/>
        <item x="8"/>
        <item x="9"/>
      </items>
    </pivotField>
    <pivotField allDrilled="1" subtotalTop="0" showAll="0" dataSourceSort="1" defaultSubtotal="0" defaultAttributeDrillState="1"/>
  </pivotFields>
  <rowFields count="1">
    <field x="2"/>
  </rowFields>
  <rowItems count="11">
    <i>
      <x/>
    </i>
    <i>
      <x v="1"/>
    </i>
    <i>
      <x v="2"/>
    </i>
    <i>
      <x v="3"/>
    </i>
    <i>
      <x v="4"/>
    </i>
    <i>
      <x v="5"/>
    </i>
    <i>
      <x v="6"/>
    </i>
    <i>
      <x v="7"/>
    </i>
    <i>
      <x v="8"/>
    </i>
    <i>
      <x v="9"/>
    </i>
    <i t="grand">
      <x/>
    </i>
  </rowItems>
  <colFields count="1">
    <field x="-2"/>
  </colFields>
  <colItems count="2">
    <i>
      <x/>
    </i>
    <i i="1">
      <x v="1"/>
    </i>
  </colItems>
  <dataFields count="2">
    <dataField fld="0" subtotal="count" baseField="0" baseItem="0"/>
    <dataField fld="1" subtotal="count" baseField="0" baseItem="0"/>
  </dataFields>
  <chartFormats count="6">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3" format="5"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1"/>
          </reference>
        </references>
      </pivotArea>
    </chartFormat>
    <chartFormat chart="5" format="9" series="1">
      <pivotArea type="data" outline="0" fieldPosition="0">
        <references count="1">
          <reference field="4294967294" count="1" selected="0">
            <x v="0"/>
          </reference>
        </references>
      </pivotArea>
    </chartFormat>
    <chartFormat chart="5" format="10" series="1">
      <pivotArea type="data" outline="0" fieldPosition="0">
        <references count="1">
          <reference field="4294967294" count="1" selected="0">
            <x v="1"/>
          </reference>
        </references>
      </pivotArea>
    </chartFormat>
  </chartFormats>
  <pivotHierarchies count="54">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culations]"/>
        <x15:activeTabTopLevelEntity name="[Dim_SalesPerson]"/>
        <x15:activeTabTopLevelEntity name="[Date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0199716-3147-4F10-AB6B-982C68708879}" name="KPIs" cacheId="2" applyNumberFormats="0" applyBorderFormats="0" applyFontFormats="0" applyPatternFormats="0" applyAlignmentFormats="0" applyWidthHeightFormats="1" dataCaption="Values" tag="ccbbeed7-370b-4e16-9b8a-616cb332299e" updatedVersion="7" minRefreshableVersion="3" useAutoFormatting="1" subtotalHiddenItems="1" itemPrintTitles="1" createdVersion="7" indent="0" outline="1" outlineData="1" multipleFieldFilters="0">
  <location ref="C6:M7" firstHeaderRow="0" firstDataRow="1" firstDataCol="0"/>
  <pivotFields count="12">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11">
    <i>
      <x/>
    </i>
    <i i="1">
      <x v="1"/>
    </i>
    <i i="2">
      <x v="2"/>
    </i>
    <i i="3">
      <x v="3"/>
    </i>
    <i i="4">
      <x v="4"/>
    </i>
    <i i="5">
      <x v="5"/>
    </i>
    <i i="6">
      <x v="6"/>
    </i>
    <i i="7">
      <x v="7"/>
    </i>
    <i i="8">
      <x v="8"/>
    </i>
    <i i="9">
      <x v="9"/>
    </i>
    <i i="10">
      <x v="10"/>
    </i>
  </colItems>
  <dataFields count="11">
    <dataField fld="0" subtotal="count" baseField="0" baseItem="0"/>
    <dataField fld="1" subtotal="count" baseField="0" baseItem="0"/>
    <dataField fld="2" subtotal="count" baseField="0" baseItem="0"/>
    <dataField fld="3" subtotal="count" baseField="0" baseItem="0"/>
    <dataField fld="4" subtotal="count" baseField="0" baseItem="0"/>
    <dataField fld="5" subtotal="count" baseField="0" baseItem="0"/>
    <dataField fld="6" subtotal="count" baseField="0" baseItem="0"/>
    <dataField fld="7" subtotal="count" baseField="0" baseItem="0"/>
    <dataField fld="8" subtotal="count" baseField="0" baseItem="0"/>
    <dataField fld="9" subtotal="count" baseField="0" baseItem="0"/>
    <dataField fld="10" subtotal="count" baseField="0" baseItem="0"/>
  </dataFields>
  <pivotHierarchies count="54">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culations]"/>
        <x15:activeTabTopLevelEntity name="[Date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94EA47-CE32-4C6A-89FF-3D9AEF355513}" name="PivotTable4" cacheId="7" applyNumberFormats="0" applyBorderFormats="0" applyFontFormats="0" applyPatternFormats="0" applyAlignmentFormats="0" applyWidthHeightFormats="1" dataCaption="Values" tag="924b5576-24a8-47fb-a454-52b578c92d45" updatedVersion="7" minRefreshableVersion="3" useAutoFormatting="1" subtotalHiddenItems="1" rowGrandTotals="0" itemPrintTitles="1" createdVersion="7" indent="0" compact="0" compactData="0" multipleFieldFilters="0" chartFormat="4">
  <location ref="AJ6:AK13" firstHeaderRow="1" firstDataRow="1" firstDataCol="1"/>
  <pivotFields count="3">
    <pivotField compact="0" allDrilled="1" outline="0" subtotalTop="0" showAll="0" dataSourceSort="1" defaultSubtotal="0" defaultAttributeDrillState="1"/>
    <pivotField axis="axisRow" compact="0" allDrilled="1" outline="0" subtotalTop="0" showAll="0" sortType="descending" defaultSubtotal="0" defaultAttributeDrillState="1">
      <items count="7">
        <item x="0"/>
        <item x="1"/>
        <item x="2"/>
        <item x="3"/>
        <item x="4"/>
        <item x="5"/>
        <item x="6"/>
      </items>
      <autoSortScope>
        <pivotArea dataOnly="0" outline="0" fieldPosition="0">
          <references count="1">
            <reference field="4294967294" count="1" selected="0">
              <x v="0"/>
            </reference>
          </references>
        </pivotArea>
      </autoSortScope>
    </pivotField>
    <pivotField dataField="1" compact="0" outline="0" subtotalTop="0" showAll="0" defaultSubtotal="0"/>
  </pivotFields>
  <rowFields count="1">
    <field x="1"/>
  </rowFields>
  <rowItems count="7">
    <i>
      <x v="6"/>
    </i>
    <i>
      <x v="4"/>
    </i>
    <i>
      <x v="3"/>
    </i>
    <i>
      <x v="1"/>
    </i>
    <i>
      <x/>
    </i>
    <i>
      <x v="2"/>
    </i>
    <i>
      <x v="5"/>
    </i>
  </rowItems>
  <colItems count="1">
    <i/>
  </colItems>
  <dataFields count="1">
    <dataField fld="2" subtotal="count" baseField="0" baseItem="0" numFmtId="175"/>
  </dataFields>
  <chartFormats count="9">
    <chartFormat chart="1" format="0" series="1">
      <pivotArea type="data" outline="0" fieldPosition="0">
        <references count="1">
          <reference field="4294967294" count="1" selected="0">
            <x v="0"/>
          </reference>
        </references>
      </pivotArea>
    </chartFormat>
    <chartFormat chart="3" format="9" series="1">
      <pivotArea type="data" outline="0" fieldPosition="0">
        <references count="1">
          <reference field="4294967294" count="1" selected="0">
            <x v="0"/>
          </reference>
        </references>
      </pivotArea>
    </chartFormat>
    <chartFormat chart="3" format="10">
      <pivotArea type="data" outline="0" fieldPosition="0">
        <references count="2">
          <reference field="4294967294" count="1" selected="0">
            <x v="0"/>
          </reference>
          <reference field="1" count="1" selected="0">
            <x v="6"/>
          </reference>
        </references>
      </pivotArea>
    </chartFormat>
    <chartFormat chart="3" format="11">
      <pivotArea type="data" outline="0" fieldPosition="0">
        <references count="2">
          <reference field="4294967294" count="1" selected="0">
            <x v="0"/>
          </reference>
          <reference field="1" count="1" selected="0">
            <x v="4"/>
          </reference>
        </references>
      </pivotArea>
    </chartFormat>
    <chartFormat chart="3" format="12">
      <pivotArea type="data" outline="0" fieldPosition="0">
        <references count="2">
          <reference field="4294967294" count="1" selected="0">
            <x v="0"/>
          </reference>
          <reference field="1" count="1" selected="0">
            <x v="3"/>
          </reference>
        </references>
      </pivotArea>
    </chartFormat>
    <chartFormat chart="3" format="13">
      <pivotArea type="data" outline="0" fieldPosition="0">
        <references count="2">
          <reference field="4294967294" count="1" selected="0">
            <x v="0"/>
          </reference>
          <reference field="1" count="1" selected="0">
            <x v="1"/>
          </reference>
        </references>
      </pivotArea>
    </chartFormat>
    <chartFormat chart="3" format="14">
      <pivotArea type="data" outline="0" fieldPosition="0">
        <references count="2">
          <reference field="4294967294" count="1" selected="0">
            <x v="0"/>
          </reference>
          <reference field="1" count="1" selected="0">
            <x v="0"/>
          </reference>
        </references>
      </pivotArea>
    </chartFormat>
    <chartFormat chart="3" format="15">
      <pivotArea type="data" outline="0" fieldPosition="0">
        <references count="2">
          <reference field="4294967294" count="1" selected="0">
            <x v="0"/>
          </reference>
          <reference field="1" count="1" selected="0">
            <x v="2"/>
          </reference>
        </references>
      </pivotArea>
    </chartFormat>
    <chartFormat chart="3" format="16">
      <pivotArea type="data" outline="0" fieldPosition="0">
        <references count="2">
          <reference field="4294967294" count="1" selected="0">
            <x v="0"/>
          </reference>
          <reference field="1" count="1" selected="0">
            <x v="5"/>
          </reference>
        </references>
      </pivotArea>
    </chartFormat>
  </chartFormats>
  <pivotHierarchies count="5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e_Table]"/>
        <x15:activeTabTopLevelEntity name="[Calculations]"/>
        <x15:activeTabTopLevelEntity name="[Dim_SalesPerson]"/>
        <x15:activeTabTopLevelEntity name="[Dim_Custom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49B5186-B99C-428B-9936-A0D967785CFE}" name="PivotTable3" cacheId="6" applyNumberFormats="0" applyBorderFormats="0" applyFontFormats="0" applyPatternFormats="0" applyAlignmentFormats="0" applyWidthHeightFormats="1" dataCaption="Values" tag="d21e0980-9b51-4932-8080-6cd8e8655413" updatedVersion="7" minRefreshableVersion="3" useAutoFormatting="1" subtotalHiddenItems="1" rowGrandTotals="0" itemPrintTitles="1" createdVersion="7" indent="0" compact="0" compactData="0" multipleFieldFilters="0">
  <location ref="AC6:AE10" firstHeaderRow="0" firstDataRow="1" firstDataCol="1"/>
  <pivotFields count="4">
    <pivotField axis="axisRow" compact="0" allDrilled="1" outline="0" subtotalTop="0" showAll="0" dataSourceSort="1" defaultSubtotal="0" defaultAttributeDrillState="1">
      <items count="4">
        <item x="0"/>
        <item x="1"/>
        <item x="2"/>
        <item x="3"/>
      </items>
    </pivotField>
    <pivotField dataField="1" compact="0" outline="0" subtotalTop="0" showAll="0" defaultSubtotal="0"/>
    <pivotField compact="0" allDrilled="1" outline="0"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0"/>
  </rowFields>
  <rowItems count="4">
    <i>
      <x/>
    </i>
    <i>
      <x v="1"/>
    </i>
    <i>
      <x v="2"/>
    </i>
    <i>
      <x v="3"/>
    </i>
  </rowItems>
  <colFields count="1">
    <field x="-2"/>
  </colFields>
  <colItems count="2">
    <i>
      <x/>
    </i>
    <i i="1">
      <x v="1"/>
    </i>
  </colItems>
  <dataFields count="2">
    <dataField fld="1" subtotal="count" baseField="0" baseItem="0"/>
    <dataField name="Total Revenue2" fld="3" subtotal="count" showDataAs="percentDiff" baseField="0" baseItem="1048828" numFmtId="173">
      <extLst>
        <ext xmlns:x14="http://schemas.microsoft.com/office/spreadsheetml/2009/9/main" uri="{E15A36E0-9728-4e99-A89B-3F7291B0FE68}">
          <x14:dataField sourceField="1" uniqueName="[__Xl2].[Measures].[Total Revenue]"/>
        </ext>
      </extLst>
    </dataField>
  </dataFields>
  <pivotHierarchies count="5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e_Table]"/>
        <x15:activeTabTopLevelEntity name="[Calculations]"/>
        <x15:activeTabTopLevelEntity name="[Dim_SalesPerso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73E873A-97E8-4671-BC0F-27E2C6F6C4B7}" name="PivotTable2" cacheId="5" applyNumberFormats="0" applyBorderFormats="0" applyFontFormats="0" applyPatternFormats="0" applyAlignmentFormats="0" applyWidthHeightFormats="1" dataCaption="Values" tag="e8b49960-00a1-494e-bcd3-03dd23d2f3ea" updatedVersion="7" minRefreshableVersion="3" useAutoFormatting="1" subtotalHiddenItems="1" rowGrandTotals="0" itemPrintTitles="1" createdVersion="7" indent="0" compact="0" compactData="0" multipleFieldFilters="0">
  <location ref="X6:Z8" firstHeaderRow="0" firstDataRow="1" firstDataCol="1"/>
  <pivotFields count="4">
    <pivotField dataField="1" compact="0" outline="0" subtotalTop="0" showAll="0" defaultSubtotal="0"/>
    <pivotField axis="axisRow" compact="0" allDrilled="1" outline="0" subtotalTop="0" showAll="0" dataSourceSort="1" defaultSubtotal="0" defaultAttributeDrillState="1">
      <items count="2">
        <item x="0"/>
        <item x="1"/>
      </items>
    </pivotField>
    <pivotField compact="0" allDrilled="1" outline="0"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1"/>
  </rowFields>
  <rowItems count="2">
    <i>
      <x/>
    </i>
    <i>
      <x v="1"/>
    </i>
  </rowItems>
  <colFields count="1">
    <field x="-2"/>
  </colFields>
  <colItems count="2">
    <i>
      <x/>
    </i>
    <i i="1">
      <x v="1"/>
    </i>
  </colItems>
  <dataFields count="2">
    <dataField fld="0" subtotal="count" baseField="0" baseItem="0" numFmtId="171"/>
    <dataField name="Total Revenue2" fld="3" subtotal="count" showDataAs="percentOfCol" baseField="0" baseItem="0" numFmtId="10">
      <extLst>
        <ext xmlns:x14="http://schemas.microsoft.com/office/spreadsheetml/2009/9/main" uri="{E15A36E0-9728-4e99-A89B-3F7291B0FE68}">
          <x14:dataField sourceField="0" uniqueName="[__Xl2].[Measures].[Total Revenue]"/>
        </ext>
      </extLst>
    </dataField>
  </dataFields>
  <pivotHierarchies count="5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e_Table]"/>
        <x15:activeTabTopLevelEntity name="[Calculations]"/>
        <x15:activeTabTopLevelEntity name="[Dim_SalesPerso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59D7F2D-3110-4B38-A015-90BADB1A84E3}" name="PivotTable1" cacheId="4" applyNumberFormats="0" applyBorderFormats="0" applyFontFormats="0" applyPatternFormats="0" applyAlignmentFormats="0" applyWidthHeightFormats="1" dataCaption="Values" updatedVersion="7" minRefreshableVersion="3" useAutoFormatting="1" subtotalHiddenItems="1" rowGrandTotals="0" itemPrintTitles="1" createdVersion="7" indent="0" compact="0" compactData="0" multipleFieldFilters="0">
  <location ref="R6:S7" firstHeaderRow="0" firstDataRow="1" firstDataCol="0"/>
  <pivotFields count="3">
    <pivotField dataField="1" compact="0" outline="0" subtotalTop="0" showAll="0" defaultSubtotal="0"/>
    <pivotField dataField="1" compact="0" outline="0" subtotalTop="0" showAll="0" defaultSubtotal="0"/>
    <pivotField compact="0" allDrilled="1" outline="0" subtotalTop="0" showAll="0" dataSourceSort="1" defaultSubtotal="0" defaultAttributeDrillState="1"/>
  </pivotFields>
  <rowItems count="1">
    <i/>
  </rowItems>
  <colFields count="1">
    <field x="-2"/>
  </colFields>
  <colItems count="2">
    <i>
      <x/>
    </i>
    <i i="1">
      <x v="1"/>
    </i>
  </colItems>
  <dataFields count="2">
    <dataField fld="0" subtotal="count" baseField="0" baseItem="0" numFmtId="171"/>
    <dataField fld="1" subtotal="count" baseField="0" baseItem="0" numFmtId="171"/>
  </dataFields>
  <pivotHierarchies count="5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e_Table]"/>
        <x15:activeTabTopLevelEntity name="[Calculations]"/>
        <x15:activeTabTopLevelEntity name="[Dim_SalesPerso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FA0F20A-B2CC-4FE0-92B7-5BB7CF3C9CE3}" name="Monthly Performance" cacheId="3" applyNumberFormats="0" applyBorderFormats="0" applyFontFormats="0" applyPatternFormats="0" applyAlignmentFormats="0" applyWidthHeightFormats="1" dataCaption="Values" updatedVersion="7" minRefreshableVersion="3" useAutoFormatting="1" rowGrandTotals="0" itemPrintTitles="1" createdVersion="7" indent="0" compact="0" compactData="0" multipleFieldFilters="0">
  <location ref="C6:E18" firstHeaderRow="0" firstDataRow="1" firstDataCol="1"/>
  <pivotFields count="4">
    <pivotField compact="0" allDrilled="1" outline="0" subtotalTop="0" showAll="0" dataSourceSort="1" defaultSubtotal="0" defaultAttributeDrillState="1"/>
    <pivotField axis="axisRow" compact="0" allDrilled="1" outline="0" subtotalTop="0" showAll="0" dataSourceSort="1" defaultSubtotal="0" defaultAttributeDrillState="1">
      <items count="12">
        <item x="0"/>
        <item x="1"/>
        <item x="2"/>
        <item x="3"/>
        <item x="4"/>
        <item x="5"/>
        <item x="6"/>
        <item x="7"/>
        <item x="8"/>
        <item x="9"/>
        <item x="10"/>
        <item x="11"/>
      </items>
    </pivotField>
    <pivotField dataField="1" compact="0" outline="0" subtotalTop="0" showAll="0" defaultSubtotal="0"/>
    <pivotField dataField="1" compact="0" outline="0" subtotalTop="0" showAll="0" defaultSubtotal="0"/>
  </pivotFields>
  <rowFields count="1">
    <field x="1"/>
  </rowFields>
  <rowItems count="12">
    <i>
      <x/>
    </i>
    <i>
      <x v="1"/>
    </i>
    <i>
      <x v="2"/>
    </i>
    <i>
      <x v="3"/>
    </i>
    <i>
      <x v="4"/>
    </i>
    <i>
      <x v="5"/>
    </i>
    <i>
      <x v="6"/>
    </i>
    <i>
      <x v="7"/>
    </i>
    <i>
      <x v="8"/>
    </i>
    <i>
      <x v="9"/>
    </i>
    <i>
      <x v="10"/>
    </i>
    <i>
      <x v="11"/>
    </i>
  </rowItems>
  <colFields count="1">
    <field x="-2"/>
  </colFields>
  <colItems count="2">
    <i>
      <x/>
    </i>
    <i i="1">
      <x v="1"/>
    </i>
  </colItems>
  <dataFields count="2">
    <dataField fld="2" subtotal="count" baseField="0" baseItem="0"/>
    <dataField fld="3" subtotal="count" baseField="0" baseItem="0"/>
  </dataFields>
  <pivotHierarchies count="5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e_Table]"/>
        <x15:activeTabTopLevelEntity name="[Calculations]"/>
        <x15:activeTabTopLevelEntity name="[Dim_SalesPerson]"/>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Name1" xr10:uid="{420CED72-04DE-40EF-9C9A-17FE8B85BFC3}" sourceName="[Date_Table].[Month Name]">
  <pivotTables>
    <pivotTable tabId="1" name="Month"/>
    <pivotTable tabId="1" name="StorePerformance"/>
    <pivotTable tabId="1" name="KPIs"/>
  </pivotTables>
  <data>
    <olap pivotCacheId="775954808">
      <levels count="2">
        <level uniqueName="[Date_Table].[Month Name].[(All)]" sourceCaption="(All)" count="0"/>
        <level uniqueName="[Date_Table].[Month Name].[Month Name]" sourceCaption="Month Name" count="12">
          <ranges>
            <range startItem="0">
              <i n="[Date_Table].[Month Name].&amp;[Jan]" c="Jan"/>
              <i n="[Date_Table].[Month Name].&amp;[Feb]" c="Feb"/>
              <i n="[Date_Table].[Month Name].&amp;[Mar]" c="Mar"/>
              <i n="[Date_Table].[Month Name].&amp;[Apr]" c="Apr"/>
              <i n="[Date_Table].[Month Name].&amp;[May]" c="May"/>
              <i n="[Date_Table].[Month Name].&amp;[Jun]" c="Jun"/>
              <i n="[Date_Table].[Month Name].&amp;[Jul]" c="Jul"/>
              <i n="[Date_Table].[Month Name].&amp;[Aug]" c="Aug"/>
              <i n="[Date_Table].[Month Name].&amp;[Sep]" c="Sep"/>
              <i n="[Date_Table].[Month Name].&amp;[Oct]" c="Oct"/>
              <i n="[Date_Table].[Month Name].&amp;[Nov]" c="Nov"/>
              <i n="[Date_Table].[Month Name].&amp;[Dec]" c="Dec"/>
            </range>
          </ranges>
        </level>
      </levels>
      <selections count="1">
        <selection n="[Date_Table].[Month Name].[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_Name" xr10:uid="{D98D80D4-652F-428C-891C-72CD010B111D}" sourceName="[Dim_SalesPerson].[Store Name]">
  <pivotTables>
    <pivotTable tabId="3" name="Monthly Performance"/>
    <pivotTable tabId="3" name="PivotTable1"/>
    <pivotTable tabId="3" name="PivotTable2"/>
    <pivotTable tabId="3" name="PivotTable3"/>
    <pivotTable tabId="3" name="PivotTable4"/>
  </pivotTables>
  <data>
    <olap pivotCacheId="673454817">
      <levels count="2">
        <level uniqueName="[Dim_SalesPerson].[Store Name].[(All)]" sourceCaption="(All)" count="0"/>
        <level uniqueName="[Dim_SalesPerson].[Store Name].[Store Name]" sourceCaption="Store Name" count="10">
          <ranges>
            <range startItem="0">
              <i n="[Dim_SalesPerson].[Store Name].&amp;[Barron-Fleming]" c="Barron-Fleming"/>
              <i n="[Dim_SalesPerson].[Store Name].&amp;[Berg-Trujillo]" c="Berg-Trujillo"/>
              <i n="[Dim_SalesPerson].[Store Name].&amp;[Lee-Myers]" c="Lee-Myers"/>
              <i n="[Dim_SalesPerson].[Store Name].&amp;[Lopez]" c="Lopez"/>
              <i n="[Dim_SalesPerson].[Store Name].&amp;[Martinez]" c="Martinez"/>
              <i n="[Dim_SalesPerson].[Store Name].&amp;[Miller]" c="Miller"/>
              <i n="[Dim_SalesPerson].[Store Name].&amp;[Myers-Lopez]" c="Myers-Lopez"/>
              <i n="[Dim_SalesPerson].[Store Name].&amp;[Novak PLC]" c="Novak PLC"/>
              <i n="[Dim_SalesPerson].[Store Name].&amp;[Thomas]" c="Thomas"/>
              <i n="[Dim_SalesPerson].[Store Name].&amp;[Valdez]" c="Valdez"/>
            </range>
          </ranges>
        </level>
      </levels>
      <selections count="1">
        <selection n="[Dim_SalesPerson].[Store Nam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Name 1" xr10:uid="{F634B2A2-F8A3-478A-A870-24672B8B81A3}" cache="Slicer_Month_Name1" caption="Filter by Month" columnCount="3" level="1" style="SlicerStyleLight1 2" rowHeight="54864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ore Name" xr10:uid="{36F3DAA8-BE99-4742-9E1F-AE39FBAF423E}" cache="Slicer_Store_Name" caption="Store Name" columnCount="5" level="1" style="SlicerStyleLight1 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6" Type="http://schemas.openxmlformats.org/officeDocument/2006/relationships/printerSettings" Target="../printerSettings/printerSettings2.bin"/><Relationship Id="rId5" Type="http://schemas.openxmlformats.org/officeDocument/2006/relationships/pivotTable" Target="../pivotTables/pivotTable8.xml"/><Relationship Id="rId4" Type="http://schemas.openxmlformats.org/officeDocument/2006/relationships/pivotTable" Target="../pivotTables/pivotTable7.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E19E2-793F-434B-934B-6DAE36551AA4}">
  <dimension ref="A1:Z22"/>
  <sheetViews>
    <sheetView topLeftCell="J1" workbookViewId="0">
      <selection activeCell="R11" sqref="R11"/>
    </sheetView>
  </sheetViews>
  <sheetFormatPr defaultRowHeight="15" x14ac:dyDescent="0.25"/>
  <cols>
    <col min="3" max="3" width="13.85546875" bestFit="1" customWidth="1"/>
    <col min="4" max="4" width="10.140625" bestFit="1" customWidth="1"/>
    <col min="5" max="5" width="12.7109375" bestFit="1" customWidth="1"/>
    <col min="6" max="6" width="14.85546875" bestFit="1" customWidth="1"/>
    <col min="7" max="7" width="13.5703125" bestFit="1" customWidth="1"/>
    <col min="8" max="8" width="12.28515625" bestFit="1" customWidth="1"/>
    <col min="9" max="9" width="11.85546875" bestFit="1" customWidth="1"/>
    <col min="10" max="10" width="10.140625" bestFit="1" customWidth="1"/>
    <col min="11" max="11" width="12.85546875" bestFit="1" customWidth="1"/>
    <col min="12" max="12" width="9" bestFit="1" customWidth="1"/>
    <col min="13" max="13" width="11.42578125" bestFit="1" customWidth="1"/>
    <col min="17" max="17" width="14.85546875" bestFit="1" customWidth="1"/>
    <col min="18" max="18" width="13.85546875" bestFit="1" customWidth="1"/>
    <col min="19" max="19" width="11.42578125" bestFit="1" customWidth="1"/>
    <col min="20" max="20" width="17.42578125" bestFit="1" customWidth="1"/>
    <col min="21" max="21" width="14.85546875" bestFit="1" customWidth="1"/>
    <col min="22" max="23" width="11.42578125" bestFit="1" customWidth="1"/>
    <col min="24" max="24" width="22.140625" bestFit="1" customWidth="1"/>
    <col min="25" max="25" width="13.140625" bestFit="1" customWidth="1"/>
    <col min="26" max="26" width="13.85546875" bestFit="1" customWidth="1"/>
  </cols>
  <sheetData>
    <row r="1" spans="1:26" x14ac:dyDescent="0.25">
      <c r="A1" t="s">
        <v>0</v>
      </c>
      <c r="E1" t="s">
        <v>36</v>
      </c>
    </row>
    <row r="2" spans="1:26" ht="23.25" x14ac:dyDescent="0.35">
      <c r="C2" s="14">
        <f>GETPIVOTDATA("[Measures].[Total Revenue]",$C$6)</f>
        <v>5446809.4700000202</v>
      </c>
      <c r="D2" s="14">
        <f>GETPIVOTDATA("[Measures].[Total Target]",$C$6)</f>
        <v>5254990</v>
      </c>
      <c r="E2" s="15" t="str">
        <f>IF((C2-D2)/D2&gt;=0,"▲"&amp;TEXT((C2-D2)/D2, "+0.0%"),"▼"&amp;TEXT((C2-D2)/D2, "0.0%"))</f>
        <v>▲+3.7%</v>
      </c>
      <c r="F2" s="19">
        <f>(C2-D2)/D2</f>
        <v>3.6502347292767488E-2</v>
      </c>
    </row>
    <row r="6" spans="1:26" x14ac:dyDescent="0.25">
      <c r="C6" t="s">
        <v>1</v>
      </c>
      <c r="D6" t="s">
        <v>2</v>
      </c>
      <c r="E6" t="s">
        <v>3</v>
      </c>
      <c r="F6" t="s">
        <v>4</v>
      </c>
      <c r="G6" t="s">
        <v>5</v>
      </c>
      <c r="H6" t="s">
        <v>6</v>
      </c>
      <c r="I6" t="s">
        <v>7</v>
      </c>
      <c r="J6" t="s">
        <v>8</v>
      </c>
      <c r="K6" t="s">
        <v>9</v>
      </c>
      <c r="L6" t="s">
        <v>10</v>
      </c>
      <c r="M6" t="s">
        <v>11</v>
      </c>
      <c r="Q6" s="7" t="s">
        <v>12</v>
      </c>
      <c r="R6" t="s">
        <v>1</v>
      </c>
      <c r="S6" t="s">
        <v>11</v>
      </c>
      <c r="Y6" s="7" t="s">
        <v>12</v>
      </c>
      <c r="Z6" t="s">
        <v>1</v>
      </c>
    </row>
    <row r="7" spans="1:26" x14ac:dyDescent="0.25">
      <c r="C7" s="1">
        <v>5446809.4700000202</v>
      </c>
      <c r="D7" s="1">
        <v>3149297.4099999927</v>
      </c>
      <c r="E7" s="1">
        <v>2297512.0600000275</v>
      </c>
      <c r="F7" s="2">
        <v>0.42180878047126164</v>
      </c>
      <c r="G7" s="3">
        <v>20000</v>
      </c>
      <c r="H7" s="4">
        <v>438297.51000000123</v>
      </c>
      <c r="I7" s="2">
        <v>8.0468669303389667E-2</v>
      </c>
      <c r="J7" s="3">
        <v>100</v>
      </c>
      <c r="K7" s="5">
        <v>48662</v>
      </c>
      <c r="L7" s="5">
        <v>606148</v>
      </c>
      <c r="M7" s="1">
        <v>5254990</v>
      </c>
      <c r="Q7" s="8" t="s">
        <v>13</v>
      </c>
      <c r="R7" s="1">
        <v>546574.63</v>
      </c>
      <c r="S7" s="1">
        <v>422011</v>
      </c>
      <c r="U7" t="str" cm="1">
        <f t="array" ref="U7:U16">Q7:Q16</f>
        <v>Barron-Fleming</v>
      </c>
      <c r="V7" s="9">
        <f t="array" ref="V7">R7:R16-S7:S16</f>
        <v>124563.63</v>
      </c>
      <c r="W7" s="13">
        <f>V7/GETPIVOTDATA("[Measures].[Total Target]",Q6,"[Dim_SalesPerson].[Store Name]","[Dim_SalesPerson].[Store Name].&amp;[Barron-Fleming]")</f>
        <v>0.29516678475205621</v>
      </c>
      <c r="Y7" s="8" t="s">
        <v>24</v>
      </c>
      <c r="Z7" s="1">
        <v>444162.52000000014</v>
      </c>
    </row>
    <row r="8" spans="1:26" x14ac:dyDescent="0.25">
      <c r="Q8" s="8" t="s">
        <v>14</v>
      </c>
      <c r="R8" s="1">
        <v>526187</v>
      </c>
      <c r="S8" s="1">
        <v>600510</v>
      </c>
      <c r="U8" t="str">
        <v>Berg-Trujillo</v>
      </c>
      <c r="V8" s="9">
        <f t="array" ref="V8">R8:R17-S8:S17</f>
        <v>-74323</v>
      </c>
      <c r="W8" s="13">
        <f t="shared" ref="W8:W16" si="0">V8/GETPIVOTDATA("[Measures].[Total Target]",Q7,"[Dim_SalesPerson].[Store Name]","[Dim_SalesPerson].[Store Name].&amp;[Barron-Fleming]")</f>
        <v>-0.17611626237230782</v>
      </c>
      <c r="Y8" s="8" t="s">
        <v>25</v>
      </c>
      <c r="Z8" s="1">
        <v>423741.52000000037</v>
      </c>
    </row>
    <row r="9" spans="1:26" x14ac:dyDescent="0.25">
      <c r="Q9" s="8" t="s">
        <v>15</v>
      </c>
      <c r="R9" s="1">
        <v>548423.81999999995</v>
      </c>
      <c r="S9" s="1">
        <v>418186</v>
      </c>
      <c r="U9" t="str">
        <v>Lee-Myers</v>
      </c>
      <c r="V9" s="9">
        <f t="array" ref="V9">R9:R18-S9:S18</f>
        <v>130237.81999999995</v>
      </c>
      <c r="W9" s="13">
        <f t="shared" si="0"/>
        <v>0.30861238214169762</v>
      </c>
      <c r="Y9" s="8" t="s">
        <v>26</v>
      </c>
      <c r="Z9" s="1">
        <v>468344.26999999949</v>
      </c>
    </row>
    <row r="10" spans="1:26" x14ac:dyDescent="0.25">
      <c r="Q10" s="8" t="s">
        <v>16</v>
      </c>
      <c r="R10" s="1">
        <v>545095.25999999989</v>
      </c>
      <c r="S10" s="1">
        <v>419431</v>
      </c>
      <c r="U10" t="str">
        <v>Lopez</v>
      </c>
      <c r="V10" s="9">
        <f t="array" ref="V10">R10:R19-S10:S19</f>
        <v>125664.25999999989</v>
      </c>
      <c r="W10" s="13">
        <f t="shared" si="0"/>
        <v>0.2977748447315352</v>
      </c>
      <c r="Y10" s="8" t="s">
        <v>27</v>
      </c>
      <c r="Z10" s="1">
        <v>448652.76000000007</v>
      </c>
    </row>
    <row r="11" spans="1:26" x14ac:dyDescent="0.25">
      <c r="Q11" s="8" t="s">
        <v>17</v>
      </c>
      <c r="R11" s="1">
        <v>536475.9</v>
      </c>
      <c r="S11" s="1">
        <v>601307</v>
      </c>
      <c r="U11" t="str">
        <v>Martinez</v>
      </c>
      <c r="V11" s="9">
        <f t="array" ref="V11">R11:R20-S11:S20</f>
        <v>-64831.099999999977</v>
      </c>
      <c r="W11" s="13">
        <f t="shared" si="0"/>
        <v>-0.15362419462999774</v>
      </c>
      <c r="Y11" s="8" t="s">
        <v>28</v>
      </c>
      <c r="Z11" s="1">
        <v>480720.64000000001</v>
      </c>
    </row>
    <row r="12" spans="1:26" x14ac:dyDescent="0.25">
      <c r="Q12" s="8" t="s">
        <v>18</v>
      </c>
      <c r="R12" s="1">
        <v>547475.30000000005</v>
      </c>
      <c r="S12" s="1">
        <v>646080</v>
      </c>
      <c r="U12" t="str">
        <v>Miller</v>
      </c>
      <c r="V12" s="9">
        <f t="array" ref="V12">R12:R21-S12:S21</f>
        <v>-98604.699999999953</v>
      </c>
      <c r="W12" s="13">
        <f t="shared" si="0"/>
        <v>-0.23365433602441632</v>
      </c>
      <c r="Y12" s="8" t="s">
        <v>29</v>
      </c>
      <c r="Z12" s="1">
        <v>455501.13999999996</v>
      </c>
    </row>
    <row r="13" spans="1:26" x14ac:dyDescent="0.25">
      <c r="Q13" s="8" t="s">
        <v>19</v>
      </c>
      <c r="R13" s="1">
        <v>565168.15000000014</v>
      </c>
      <c r="S13" s="1">
        <v>445958</v>
      </c>
      <c r="U13" t="str">
        <v>Myers-Lopez</v>
      </c>
      <c r="V13" s="9">
        <f t="array" ref="V13">R13:R22-S13:S22</f>
        <v>119210.15000000014</v>
      </c>
      <c r="W13" s="13">
        <f t="shared" si="0"/>
        <v>0.28248114385644008</v>
      </c>
      <c r="Y13" s="8" t="s">
        <v>30</v>
      </c>
      <c r="Z13" s="1">
        <v>433725.86000000045</v>
      </c>
    </row>
    <row r="14" spans="1:26" x14ac:dyDescent="0.25">
      <c r="Q14" s="8" t="s">
        <v>20</v>
      </c>
      <c r="R14" s="1">
        <v>536180.92999999993</v>
      </c>
      <c r="S14" s="1">
        <v>711271</v>
      </c>
      <c r="U14" t="str">
        <v>Novak PLC</v>
      </c>
      <c r="V14" s="9">
        <f t="array" ref="V14">R14:R23-S14:S23</f>
        <v>-175090.07000000007</v>
      </c>
      <c r="W14" s="13">
        <f t="shared" si="0"/>
        <v>-0.41489456435969696</v>
      </c>
      <c r="Y14" s="8" t="s">
        <v>31</v>
      </c>
      <c r="Z14" s="1">
        <v>485766.24999999977</v>
      </c>
    </row>
    <row r="15" spans="1:26" x14ac:dyDescent="0.25">
      <c r="Q15" s="8" t="s">
        <v>21</v>
      </c>
      <c r="R15" s="1">
        <v>537047.05999999982</v>
      </c>
      <c r="S15" s="1">
        <v>485684</v>
      </c>
      <c r="U15" t="str">
        <v>Thomas</v>
      </c>
      <c r="V15" s="9">
        <f t="array" ref="V15">R15:R24-S15:S24</f>
        <v>51363.059999999823</v>
      </c>
      <c r="W15" s="13">
        <f t="shared" si="0"/>
        <v>0.12171023978047923</v>
      </c>
      <c r="Y15" s="8" t="s">
        <v>32</v>
      </c>
      <c r="Z15" s="1">
        <v>443447.4300000004</v>
      </c>
    </row>
    <row r="16" spans="1:26" x14ac:dyDescent="0.25">
      <c r="Q16" s="8" t="s">
        <v>22</v>
      </c>
      <c r="R16" s="1">
        <v>558181.42000000004</v>
      </c>
      <c r="S16" s="1">
        <v>504552</v>
      </c>
      <c r="U16" t="str">
        <v>Valdez</v>
      </c>
      <c r="V16" s="9">
        <f t="array" ref="V16">R16:R25-S16:S25</f>
        <v>53629.420000000042</v>
      </c>
      <c r="W16" s="13">
        <f t="shared" si="0"/>
        <v>0.12708062112125049</v>
      </c>
      <c r="Y16" s="8" t="s">
        <v>33</v>
      </c>
      <c r="Z16" s="1">
        <v>458984.37999999971</v>
      </c>
    </row>
    <row r="17" spans="15:26" x14ac:dyDescent="0.25">
      <c r="Q17" s="8" t="s">
        <v>23</v>
      </c>
      <c r="R17" s="1">
        <v>5446809.4700000202</v>
      </c>
      <c r="S17" s="1">
        <v>5254990</v>
      </c>
      <c r="Y17" s="8" t="s">
        <v>34</v>
      </c>
      <c r="Z17" s="1">
        <v>462537.40999999939</v>
      </c>
    </row>
    <row r="18" spans="15:26" x14ac:dyDescent="0.25">
      <c r="Y18" s="8" t="s">
        <v>35</v>
      </c>
      <c r="Z18" s="1">
        <v>441225.2900000001</v>
      </c>
    </row>
    <row r="19" spans="15:26" x14ac:dyDescent="0.25">
      <c r="Y19" s="8" t="s">
        <v>23</v>
      </c>
      <c r="Z19" s="1">
        <v>5446809.4700000202</v>
      </c>
    </row>
    <row r="21" spans="15:26" x14ac:dyDescent="0.25">
      <c r="O21" s="11"/>
      <c r="Q21" s="10"/>
    </row>
    <row r="22" spans="15:26" x14ac:dyDescent="0.25">
      <c r="O22" s="12"/>
    </row>
  </sheetData>
  <conditionalFormatting sqref="F2">
    <cfRule type="expression" dxfId="7" priority="3">
      <formula>$E$2&lt;0</formula>
    </cfRule>
    <cfRule type="expression" dxfId="6" priority="4">
      <formula>$E$2&gt;=0</formula>
    </cfRule>
  </conditionalFormatting>
  <conditionalFormatting sqref="E2">
    <cfRule type="expression" dxfId="5" priority="2">
      <formula>$F$2&gt;=0</formula>
    </cfRule>
    <cfRule type="expression" dxfId="4" priority="1">
      <formula>$F$2&lt;0</formula>
    </cfRule>
  </conditionalFormatting>
  <pageMargins left="0.7" right="0.7" top="0.75" bottom="0.75" header="0.3" footer="0.3"/>
  <pageSetup orientation="portrait" horizontalDpi="4294967293"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B0759-842E-4E86-A40B-F1ED2E08A14C}">
  <dimension ref="C1:AK1048576"/>
  <sheetViews>
    <sheetView showGridLines="0" topLeftCell="T1" workbookViewId="0">
      <selection activeCell="AE19" sqref="AE19"/>
    </sheetView>
  </sheetViews>
  <sheetFormatPr defaultRowHeight="15" x14ac:dyDescent="0.25"/>
  <cols>
    <col min="3" max="3" width="15" bestFit="1" customWidth="1"/>
    <col min="4" max="4" width="13.85546875" bestFit="1" customWidth="1"/>
    <col min="5" max="5" width="11.42578125" bestFit="1" customWidth="1"/>
    <col min="7" max="7" width="12.5703125" bestFit="1" customWidth="1"/>
    <col min="8" max="8" width="13.85546875" bestFit="1" customWidth="1"/>
    <col min="9" max="9" width="11.42578125" bestFit="1" customWidth="1"/>
    <col min="10" max="10" width="9.85546875" bestFit="1" customWidth="1"/>
    <col min="13" max="13" width="12.5703125" bestFit="1" customWidth="1"/>
    <col min="18" max="18" width="13.85546875" bestFit="1" customWidth="1"/>
    <col min="19" max="19" width="11.42578125" bestFit="1" customWidth="1"/>
    <col min="20" max="20" width="13.140625" customWidth="1"/>
    <col min="23" max="23" width="9.140625" customWidth="1"/>
    <col min="24" max="24" width="12.85546875" bestFit="1" customWidth="1"/>
    <col min="25" max="25" width="13.85546875" bestFit="1" customWidth="1"/>
    <col min="26" max="26" width="14.85546875" bestFit="1" customWidth="1"/>
    <col min="29" max="29" width="10.140625" bestFit="1" customWidth="1"/>
    <col min="30" max="30" width="13.85546875" customWidth="1"/>
    <col min="31" max="31" width="14.85546875" customWidth="1"/>
    <col min="32" max="32" width="11.85546875" customWidth="1"/>
    <col min="36" max="36" width="18.140625" bestFit="1" customWidth="1"/>
    <col min="37" max="38" width="12.5703125" bestFit="1" customWidth="1"/>
    <col min="39" max="39" width="14.85546875" bestFit="1" customWidth="1"/>
  </cols>
  <sheetData>
    <row r="1" spans="3:37" x14ac:dyDescent="0.25">
      <c r="P1" s="20"/>
      <c r="AA1" s="33"/>
      <c r="AH1" s="33"/>
    </row>
    <row r="2" spans="3:37" x14ac:dyDescent="0.25">
      <c r="P2" s="20"/>
      <c r="AA2" s="33"/>
      <c r="AH2" s="33"/>
    </row>
    <row r="3" spans="3:37" x14ac:dyDescent="0.25">
      <c r="P3" s="20"/>
      <c r="AA3" s="33"/>
      <c r="AH3" s="33"/>
    </row>
    <row r="4" spans="3:37" x14ac:dyDescent="0.25">
      <c r="P4" s="20"/>
      <c r="AA4" s="33"/>
      <c r="AH4" s="33"/>
    </row>
    <row r="5" spans="3:37" x14ac:dyDescent="0.25">
      <c r="P5" s="20"/>
      <c r="AA5" s="33"/>
      <c r="AH5" s="33"/>
    </row>
    <row r="6" spans="3:37" x14ac:dyDescent="0.25">
      <c r="C6" s="7" t="s">
        <v>37</v>
      </c>
      <c r="D6" t="s">
        <v>1</v>
      </c>
      <c r="E6" t="s">
        <v>11</v>
      </c>
      <c r="G6" s="16" t="str">
        <f>C7</f>
        <v>Jan</v>
      </c>
      <c r="H6" s="16" t="str">
        <f t="shared" ref="H6:I6" si="0">D6</f>
        <v>Total Revenue</v>
      </c>
      <c r="I6" s="16" t="str">
        <f t="shared" si="0"/>
        <v>Total Target</v>
      </c>
      <c r="J6" s="16" t="s">
        <v>38</v>
      </c>
      <c r="M6" t="str">
        <f>G6</f>
        <v>Jan</v>
      </c>
      <c r="N6" t="s">
        <v>39</v>
      </c>
      <c r="P6" s="20"/>
      <c r="R6" t="s">
        <v>1</v>
      </c>
      <c r="S6" t="s">
        <v>11</v>
      </c>
      <c r="T6" t="s">
        <v>39</v>
      </c>
      <c r="X6" s="7" t="s">
        <v>40</v>
      </c>
      <c r="Y6" t="s">
        <v>1</v>
      </c>
      <c r="Z6" t="s">
        <v>43</v>
      </c>
      <c r="AA6" s="33"/>
      <c r="AC6" s="7" t="s">
        <v>44</v>
      </c>
      <c r="AD6" t="s">
        <v>1</v>
      </c>
      <c r="AE6" t="s">
        <v>43</v>
      </c>
      <c r="AH6" s="33"/>
      <c r="AJ6" s="7" t="s">
        <v>52</v>
      </c>
      <c r="AK6" t="s">
        <v>60</v>
      </c>
    </row>
    <row r="7" spans="3:37" x14ac:dyDescent="0.25">
      <c r="C7" t="s">
        <v>24</v>
      </c>
      <c r="D7" s="1">
        <v>444162.52000000014</v>
      </c>
      <c r="E7" s="1">
        <v>439042</v>
      </c>
      <c r="G7" s="16" t="str">
        <f t="shared" ref="G7:G18" si="1">C7</f>
        <v>Jan</v>
      </c>
      <c r="H7" s="17">
        <f t="shared" ref="H7:H18" si="2">D7</f>
        <v>444162.52000000014</v>
      </c>
      <c r="I7" s="17">
        <f t="shared" ref="I7:I18" si="3">E7</f>
        <v>439042</v>
      </c>
      <c r="J7" s="17" t="str">
        <f t="shared" ref="J7:J18" si="4">IF(OR(H7=LARGE(Total_Revenue,1), H7=LARGE(Total_Revenue,2)),H7,"")</f>
        <v/>
      </c>
      <c r="M7" t="str">
        <f t="shared" ref="M7:M18" si="5">G7</f>
        <v>Jan</v>
      </c>
      <c r="N7" s="18">
        <f>(H7-I7)/I7</f>
        <v>1.1662938853230749E-2</v>
      </c>
      <c r="P7" s="20"/>
      <c r="R7" s="21">
        <v>5446809.4700000202</v>
      </c>
      <c r="S7" s="21">
        <v>5254990</v>
      </c>
      <c r="T7" s="19">
        <f>(R7-S7)/S7</f>
        <v>3.6502347292767488E-2</v>
      </c>
      <c r="X7" t="s">
        <v>41</v>
      </c>
      <c r="Y7" s="21">
        <v>3894278.1300000134</v>
      </c>
      <c r="Z7" s="13">
        <v>0.7149649995008911</v>
      </c>
      <c r="AA7" s="33"/>
      <c r="AC7" t="s">
        <v>45</v>
      </c>
      <c r="AD7" s="1">
        <v>1336248.3099999984</v>
      </c>
      <c r="AE7" s="18"/>
      <c r="AH7" s="33"/>
      <c r="AJ7" t="s">
        <v>59</v>
      </c>
      <c r="AK7" s="35">
        <v>280.35034212402007</v>
      </c>
    </row>
    <row r="8" spans="3:37" x14ac:dyDescent="0.25">
      <c r="C8" t="s">
        <v>25</v>
      </c>
      <c r="D8" s="1">
        <v>423741.52000000037</v>
      </c>
      <c r="E8" s="1">
        <v>431279</v>
      </c>
      <c r="G8" s="16" t="str">
        <f t="shared" si="1"/>
        <v>Feb</v>
      </c>
      <c r="H8" s="17">
        <f t="shared" si="2"/>
        <v>423741.52000000037</v>
      </c>
      <c r="I8" s="17">
        <f t="shared" si="3"/>
        <v>431279</v>
      </c>
      <c r="J8" s="17" t="str">
        <f t="shared" si="4"/>
        <v/>
      </c>
      <c r="M8" t="str">
        <f t="shared" si="5"/>
        <v>Feb</v>
      </c>
      <c r="N8" s="18">
        <f t="shared" ref="N8:N18" si="6">(H8-I8)/I8</f>
        <v>-1.7477039225187483E-2</v>
      </c>
      <c r="P8" s="20"/>
      <c r="X8" t="s">
        <v>42</v>
      </c>
      <c r="Y8" s="21">
        <v>1552531.3400000015</v>
      </c>
      <c r="Z8" s="13">
        <v>0.2850350004991079</v>
      </c>
      <c r="AA8" s="33"/>
      <c r="AC8" t="s">
        <v>46</v>
      </c>
      <c r="AD8" s="1">
        <v>1384874.5400000024</v>
      </c>
      <c r="AE8" s="18">
        <v>3.6390115247370451E-2</v>
      </c>
      <c r="AH8" s="33"/>
      <c r="AJ8" t="s">
        <v>57</v>
      </c>
      <c r="AK8" s="35">
        <v>274.85670234806616</v>
      </c>
    </row>
    <row r="9" spans="3:37" x14ac:dyDescent="0.25">
      <c r="C9" t="s">
        <v>26</v>
      </c>
      <c r="D9" s="1">
        <v>468344.26999999949</v>
      </c>
      <c r="E9" s="1">
        <v>445591</v>
      </c>
      <c r="G9" s="16" t="str">
        <f t="shared" si="1"/>
        <v>Mar</v>
      </c>
      <c r="H9" s="17">
        <f t="shared" si="2"/>
        <v>468344.26999999949</v>
      </c>
      <c r="I9" s="17">
        <f t="shared" si="3"/>
        <v>445591</v>
      </c>
      <c r="J9" s="17" t="str">
        <f t="shared" si="4"/>
        <v/>
      </c>
      <c r="M9" t="str">
        <f t="shared" si="5"/>
        <v>Mar</v>
      </c>
      <c r="N9" s="18">
        <f t="shared" si="6"/>
        <v>5.1063127397096203E-2</v>
      </c>
      <c r="P9" s="20"/>
      <c r="AA9" s="33"/>
      <c r="AC9" t="s">
        <v>47</v>
      </c>
      <c r="AD9" s="1">
        <v>1362939.5400000014</v>
      </c>
      <c r="AE9" s="18">
        <v>-1.5838979897775357E-2</v>
      </c>
      <c r="AH9" s="33"/>
      <c r="AJ9" t="s">
        <v>56</v>
      </c>
      <c r="AK9" s="35">
        <v>274.18683781869601</v>
      </c>
    </row>
    <row r="10" spans="3:37" ht="23.25" x14ac:dyDescent="0.35">
      <c r="C10" t="s">
        <v>27</v>
      </c>
      <c r="D10" s="1">
        <v>448652.76000000007</v>
      </c>
      <c r="E10" s="1">
        <v>453071</v>
      </c>
      <c r="G10" s="16" t="str">
        <f t="shared" si="1"/>
        <v>Apr</v>
      </c>
      <c r="H10" s="17">
        <f t="shared" si="2"/>
        <v>448652.76000000007</v>
      </c>
      <c r="I10" s="17">
        <f t="shared" si="3"/>
        <v>453071</v>
      </c>
      <c r="J10" s="17" t="str">
        <f t="shared" si="4"/>
        <v/>
      </c>
      <c r="M10" t="str">
        <f t="shared" si="5"/>
        <v>Apr</v>
      </c>
      <c r="N10" s="18">
        <f t="shared" si="6"/>
        <v>-9.7517607615581932E-3</v>
      </c>
      <c r="P10" s="20"/>
      <c r="T10" s="22" t="str">
        <f>IF(T7&gt;=0,"▲"&amp;TEXT(T7, "+0.0%"),"▼"&amp;TEXT(T7, "0.0%"))</f>
        <v>▲+3.7%</v>
      </c>
      <c r="AA10" s="33"/>
      <c r="AC10" t="s">
        <v>48</v>
      </c>
      <c r="AD10" s="1">
        <v>1362747.0800000008</v>
      </c>
      <c r="AE10" s="18">
        <v>-1.4120949194904202E-4</v>
      </c>
      <c r="AH10" s="33"/>
      <c r="AJ10" t="s">
        <v>54</v>
      </c>
      <c r="AK10" s="35">
        <v>273.45718046415061</v>
      </c>
    </row>
    <row r="11" spans="3:37" x14ac:dyDescent="0.25">
      <c r="C11" t="s">
        <v>28</v>
      </c>
      <c r="D11" s="1">
        <v>480720.64000000001</v>
      </c>
      <c r="E11" s="1">
        <v>444167</v>
      </c>
      <c r="G11" s="16" t="str">
        <f t="shared" si="1"/>
        <v>May</v>
      </c>
      <c r="H11" s="17">
        <f t="shared" si="2"/>
        <v>480720.64000000001</v>
      </c>
      <c r="I11" s="17">
        <f t="shared" si="3"/>
        <v>444167</v>
      </c>
      <c r="J11" s="17">
        <f t="shared" si="4"/>
        <v>480720.64000000001</v>
      </c>
      <c r="M11" t="str">
        <f t="shared" si="5"/>
        <v>May</v>
      </c>
      <c r="N11" s="18">
        <f t="shared" si="6"/>
        <v>8.2297063942165932E-2</v>
      </c>
      <c r="P11" s="20"/>
      <c r="AA11" s="33"/>
      <c r="AH11" s="33"/>
      <c r="AJ11" t="s">
        <v>53</v>
      </c>
      <c r="AK11" s="35">
        <v>269.1979894551842</v>
      </c>
    </row>
    <row r="12" spans="3:37" x14ac:dyDescent="0.25">
      <c r="C12" t="s">
        <v>29</v>
      </c>
      <c r="D12" s="1">
        <v>455501.13999999996</v>
      </c>
      <c r="E12" s="1">
        <v>421979</v>
      </c>
      <c r="G12" s="16" t="str">
        <f t="shared" si="1"/>
        <v>Jun</v>
      </c>
      <c r="H12" s="17">
        <f t="shared" si="2"/>
        <v>455501.13999999996</v>
      </c>
      <c r="I12" s="17">
        <f t="shared" si="3"/>
        <v>421979</v>
      </c>
      <c r="J12" s="17" t="str">
        <f t="shared" si="4"/>
        <v/>
      </c>
      <c r="M12" t="str">
        <f t="shared" si="5"/>
        <v>Jun</v>
      </c>
      <c r="N12" s="18">
        <f t="shared" si="6"/>
        <v>7.9440303901378878E-2</v>
      </c>
      <c r="P12" s="20"/>
      <c r="AA12" s="33"/>
      <c r="AH12" s="33"/>
      <c r="AJ12" t="s">
        <v>55</v>
      </c>
      <c r="AK12" s="35">
        <v>268.48638038942948</v>
      </c>
    </row>
    <row r="13" spans="3:37" x14ac:dyDescent="0.25">
      <c r="C13" t="s">
        <v>30</v>
      </c>
      <c r="D13" s="1">
        <v>433725.86000000045</v>
      </c>
      <c r="E13" s="1">
        <v>456718</v>
      </c>
      <c r="G13" s="16" t="str">
        <f t="shared" si="1"/>
        <v>Jul</v>
      </c>
      <c r="H13" s="17">
        <f t="shared" si="2"/>
        <v>433725.86000000045</v>
      </c>
      <c r="I13" s="17">
        <f t="shared" si="3"/>
        <v>456718</v>
      </c>
      <c r="J13" s="17" t="str">
        <f t="shared" si="4"/>
        <v/>
      </c>
      <c r="M13" t="str">
        <f t="shared" si="5"/>
        <v>Jul</v>
      </c>
      <c r="N13" s="18">
        <f t="shared" si="6"/>
        <v>-5.0342092932618265E-2</v>
      </c>
      <c r="P13" s="20"/>
      <c r="AA13" s="33"/>
      <c r="AH13" s="33"/>
      <c r="AJ13" t="s">
        <v>58</v>
      </c>
      <c r="AK13" s="35">
        <v>265.99852756455022</v>
      </c>
    </row>
    <row r="14" spans="3:37" x14ac:dyDescent="0.25">
      <c r="C14" t="s">
        <v>31</v>
      </c>
      <c r="D14" s="1">
        <v>485766.24999999977</v>
      </c>
      <c r="E14" s="1">
        <v>431727</v>
      </c>
      <c r="G14" s="16" t="str">
        <f t="shared" si="1"/>
        <v>Aug</v>
      </c>
      <c r="H14" s="17">
        <f t="shared" si="2"/>
        <v>485766.24999999977</v>
      </c>
      <c r="I14" s="17">
        <f t="shared" si="3"/>
        <v>431727</v>
      </c>
      <c r="J14" s="17">
        <f t="shared" si="4"/>
        <v>485766.24999999977</v>
      </c>
      <c r="M14" t="str">
        <f t="shared" si="5"/>
        <v>Aug</v>
      </c>
      <c r="N14" s="18">
        <f t="shared" si="6"/>
        <v>0.12516995694038077</v>
      </c>
      <c r="P14" s="20"/>
      <c r="AA14" s="33"/>
      <c r="AH14" s="33"/>
    </row>
    <row r="15" spans="3:37" x14ac:dyDescent="0.25">
      <c r="C15" t="s">
        <v>32</v>
      </c>
      <c r="D15" s="1">
        <v>443447.4300000004</v>
      </c>
      <c r="E15" s="1">
        <v>446912</v>
      </c>
      <c r="G15" s="16" t="str">
        <f t="shared" si="1"/>
        <v>Sep</v>
      </c>
      <c r="H15" s="17">
        <f t="shared" si="2"/>
        <v>443447.4300000004</v>
      </c>
      <c r="I15" s="17">
        <f t="shared" si="3"/>
        <v>446912</v>
      </c>
      <c r="J15" s="17" t="str">
        <f t="shared" si="4"/>
        <v/>
      </c>
      <c r="M15" t="str">
        <f t="shared" si="5"/>
        <v>Sep</v>
      </c>
      <c r="N15" s="18">
        <f t="shared" si="6"/>
        <v>-7.7522420521256973E-3</v>
      </c>
      <c r="P15" s="20"/>
      <c r="AA15" s="33"/>
      <c r="AH15" s="33"/>
    </row>
    <row r="16" spans="3:37" x14ac:dyDescent="0.25">
      <c r="C16" t="s">
        <v>33</v>
      </c>
      <c r="D16" s="1">
        <v>458984.37999999971</v>
      </c>
      <c r="E16" s="1">
        <v>414360</v>
      </c>
      <c r="G16" s="16" t="str">
        <f t="shared" si="1"/>
        <v>Oct</v>
      </c>
      <c r="H16" s="17">
        <f t="shared" si="2"/>
        <v>458984.37999999971</v>
      </c>
      <c r="I16" s="17">
        <f t="shared" si="3"/>
        <v>414360</v>
      </c>
      <c r="J16" s="17" t="str">
        <f t="shared" si="4"/>
        <v/>
      </c>
      <c r="M16" t="str">
        <f t="shared" si="5"/>
        <v>Oct</v>
      </c>
      <c r="N16" s="18">
        <f t="shared" si="6"/>
        <v>0.10769470991408368</v>
      </c>
      <c r="P16" s="20"/>
      <c r="AA16" s="33"/>
      <c r="AC16" s="16" t="s">
        <v>44</v>
      </c>
      <c r="AD16" s="16" t="s">
        <v>1</v>
      </c>
      <c r="AE16" s="16" t="s">
        <v>49</v>
      </c>
      <c r="AF16" s="16" t="s">
        <v>50</v>
      </c>
      <c r="AH16" s="33"/>
    </row>
    <row r="17" spans="3:34" x14ac:dyDescent="0.25">
      <c r="C17" t="s">
        <v>34</v>
      </c>
      <c r="D17" s="1">
        <v>462537.40999999939</v>
      </c>
      <c r="E17" s="1">
        <v>413371</v>
      </c>
      <c r="G17" s="16" t="str">
        <f t="shared" si="1"/>
        <v>Nov</v>
      </c>
      <c r="H17" s="17">
        <f t="shared" si="2"/>
        <v>462537.40999999939</v>
      </c>
      <c r="I17" s="17">
        <f t="shared" si="3"/>
        <v>413371</v>
      </c>
      <c r="J17" s="17" t="str">
        <f t="shared" si="4"/>
        <v/>
      </c>
      <c r="M17" t="str">
        <f t="shared" si="5"/>
        <v>Nov</v>
      </c>
      <c r="N17" s="18">
        <f t="shared" si="6"/>
        <v>0.11894015303443975</v>
      </c>
      <c r="P17" s="20"/>
      <c r="AA17" s="33"/>
      <c r="AC17" s="16" t="str">
        <f>AC7</f>
        <v>Q1</v>
      </c>
      <c r="AD17" s="34">
        <f>AD7</f>
        <v>1336248.3099999984</v>
      </c>
      <c r="AE17" s="16" t="str">
        <f>IF(AD17&gt;AF17,AD17,"")</f>
        <v/>
      </c>
      <c r="AF17" s="34">
        <f>AVERAGE($AD$17:$AD$20)</f>
        <v>1361702.3675000006</v>
      </c>
      <c r="AH17" s="33"/>
    </row>
    <row r="18" spans="3:34" x14ac:dyDescent="0.25">
      <c r="C18" t="s">
        <v>35</v>
      </c>
      <c r="D18" s="1">
        <v>441225.2900000001</v>
      </c>
      <c r="E18" s="1">
        <v>456773</v>
      </c>
      <c r="G18" s="16" t="str">
        <f t="shared" si="1"/>
        <v>Dec</v>
      </c>
      <c r="H18" s="17">
        <f t="shared" si="2"/>
        <v>441225.2900000001</v>
      </c>
      <c r="I18" s="17">
        <f t="shared" si="3"/>
        <v>456773</v>
      </c>
      <c r="J18" s="17" t="str">
        <f t="shared" si="4"/>
        <v/>
      </c>
      <c r="M18" t="str">
        <f t="shared" si="5"/>
        <v>Dec</v>
      </c>
      <c r="N18" s="18">
        <f t="shared" si="6"/>
        <v>-3.4038154619471607E-2</v>
      </c>
      <c r="P18" s="20"/>
      <c r="AA18" s="33"/>
      <c r="AC18" s="16" t="str">
        <f t="shared" ref="AC18:AD20" si="7">AC8</f>
        <v>Q2</v>
      </c>
      <c r="AD18" s="34">
        <f t="shared" si="7"/>
        <v>1384874.5400000024</v>
      </c>
      <c r="AE18" s="16">
        <f t="shared" ref="AE18:AE20" si="8">IF(AD18&gt;AF18,AD18,"")</f>
        <v>1384874.5400000024</v>
      </c>
      <c r="AF18" s="34">
        <f t="shared" ref="AF18:AF20" si="9">AVERAGE($AD$17:$AD$20)</f>
        <v>1361702.3675000006</v>
      </c>
      <c r="AH18" s="33"/>
    </row>
    <row r="19" spans="3:34" x14ac:dyDescent="0.25">
      <c r="P19" s="20"/>
      <c r="AA19" s="33"/>
      <c r="AC19" s="16" t="str">
        <f t="shared" si="7"/>
        <v>Q3</v>
      </c>
      <c r="AD19" s="34">
        <f t="shared" si="7"/>
        <v>1362939.5400000014</v>
      </c>
      <c r="AE19" s="16">
        <f t="shared" si="8"/>
        <v>1362939.5400000014</v>
      </c>
      <c r="AF19" s="34">
        <f t="shared" si="9"/>
        <v>1361702.3675000006</v>
      </c>
      <c r="AH19" s="33"/>
    </row>
    <row r="20" spans="3:34" x14ac:dyDescent="0.25">
      <c r="P20" s="20"/>
      <c r="AA20" s="33"/>
      <c r="AC20" s="16" t="str">
        <f t="shared" si="7"/>
        <v>Q4</v>
      </c>
      <c r="AD20" s="34">
        <f t="shared" si="7"/>
        <v>1362747.0800000008</v>
      </c>
      <c r="AE20" s="16">
        <f t="shared" si="8"/>
        <v>1362747.0800000008</v>
      </c>
      <c r="AF20" s="34">
        <f t="shared" si="9"/>
        <v>1361702.3675000006</v>
      </c>
      <c r="AH20" s="33"/>
    </row>
    <row r="21" spans="3:34" x14ac:dyDescent="0.25">
      <c r="P21" s="20"/>
      <c r="AA21" s="33"/>
      <c r="AH21" s="33"/>
    </row>
    <row r="22" spans="3:34" x14ac:dyDescent="0.25">
      <c r="P22" s="20"/>
      <c r="AA22" s="33"/>
      <c r="AH22" s="33"/>
    </row>
    <row r="23" spans="3:34" x14ac:dyDescent="0.25">
      <c r="P23" s="20"/>
      <c r="AA23" s="33"/>
      <c r="AH23" s="33"/>
    </row>
    <row r="24" spans="3:34" x14ac:dyDescent="0.25">
      <c r="P24" s="20"/>
      <c r="AA24" s="33"/>
      <c r="AC24" t="s">
        <v>51</v>
      </c>
      <c r="AH24" s="33"/>
    </row>
    <row r="25" spans="3:34" x14ac:dyDescent="0.25">
      <c r="P25" s="20"/>
      <c r="AA25" s="33"/>
      <c r="AC25" t="str">
        <f>_xlfn.TEXTJOIN(" ",,"The dash line in the chart indicates",TEXT(AF17,"$#,#"),"average revenue")</f>
        <v>The dash line in the chart indicates $1,361,702 average revenue</v>
      </c>
      <c r="AH25" s="33"/>
    </row>
    <row r="26" spans="3:34" x14ac:dyDescent="0.25">
      <c r="P26" s="20"/>
      <c r="AA26" s="33"/>
      <c r="AH26" s="33"/>
    </row>
    <row r="27" spans="3:34" x14ac:dyDescent="0.25">
      <c r="P27" s="20"/>
      <c r="AA27" s="33"/>
      <c r="AH27" s="33"/>
    </row>
    <row r="28" spans="3:34" x14ac:dyDescent="0.25">
      <c r="P28" s="20"/>
      <c r="AA28" s="33"/>
      <c r="AH28" s="33"/>
    </row>
    <row r="29" spans="3:34" x14ac:dyDescent="0.25">
      <c r="P29" s="20"/>
      <c r="AA29" s="33"/>
      <c r="AH29" s="33"/>
    </row>
    <row r="30" spans="3:34" x14ac:dyDescent="0.25">
      <c r="P30" s="20"/>
      <c r="AA30" s="33"/>
      <c r="AH30" s="33"/>
    </row>
    <row r="31" spans="3:34" x14ac:dyDescent="0.25">
      <c r="P31" s="20"/>
      <c r="AA31" s="33"/>
      <c r="AH31" s="33"/>
    </row>
    <row r="32" spans="3:34" x14ac:dyDescent="0.25">
      <c r="P32" s="20"/>
      <c r="AA32" s="33"/>
      <c r="AH32" s="33"/>
    </row>
    <row r="33" spans="16:34" x14ac:dyDescent="0.25">
      <c r="P33" s="20"/>
      <c r="AA33" s="33"/>
      <c r="AH33" s="33"/>
    </row>
    <row r="34" spans="16:34" x14ac:dyDescent="0.25">
      <c r="P34" s="20"/>
      <c r="AA34" s="33"/>
      <c r="AH34" s="33"/>
    </row>
    <row r="35" spans="16:34" x14ac:dyDescent="0.25">
      <c r="P35" s="20"/>
      <c r="AA35" s="33"/>
      <c r="AH35" s="33"/>
    </row>
    <row r="36" spans="16:34" x14ac:dyDescent="0.25">
      <c r="P36" s="20"/>
      <c r="AA36" s="33"/>
      <c r="AH36" s="33"/>
    </row>
    <row r="37" spans="16:34" x14ac:dyDescent="0.25">
      <c r="P37" s="20"/>
      <c r="AA37" s="33"/>
      <c r="AH37" s="33"/>
    </row>
    <row r="38" spans="16:34" x14ac:dyDescent="0.25">
      <c r="P38" s="20"/>
      <c r="AA38" s="33"/>
      <c r="AH38" s="33"/>
    </row>
    <row r="39" spans="16:34" x14ac:dyDescent="0.25">
      <c r="P39" s="20"/>
      <c r="AA39" s="33"/>
      <c r="AH39" s="33"/>
    </row>
    <row r="40" spans="16:34" x14ac:dyDescent="0.25">
      <c r="P40" s="20"/>
      <c r="AA40" s="33"/>
      <c r="AH40" s="33"/>
    </row>
    <row r="41" spans="16:34" x14ac:dyDescent="0.25">
      <c r="P41" s="20"/>
      <c r="AA41" s="33"/>
      <c r="AH41" s="33"/>
    </row>
    <row r="42" spans="16:34" x14ac:dyDescent="0.25">
      <c r="P42" s="20"/>
      <c r="AA42" s="33"/>
      <c r="AH42" s="33"/>
    </row>
    <row r="43" spans="16:34" x14ac:dyDescent="0.25">
      <c r="P43" s="20"/>
      <c r="AA43" s="33"/>
      <c r="AH43" s="33"/>
    </row>
    <row r="44" spans="16:34" x14ac:dyDescent="0.25">
      <c r="P44" s="20"/>
      <c r="AA44" s="33"/>
      <c r="AH44" s="33"/>
    </row>
    <row r="45" spans="16:34" x14ac:dyDescent="0.25">
      <c r="P45" s="20"/>
      <c r="AA45" s="33"/>
      <c r="AH45" s="33"/>
    </row>
    <row r="46" spans="16:34" x14ac:dyDescent="0.25">
      <c r="P46" s="20"/>
      <c r="AA46" s="33"/>
      <c r="AH46" s="33"/>
    </row>
    <row r="47" spans="16:34" x14ac:dyDescent="0.25">
      <c r="P47" s="20"/>
      <c r="AA47" s="33"/>
      <c r="AH47" s="33"/>
    </row>
    <row r="48" spans="16:34" x14ac:dyDescent="0.25">
      <c r="P48" s="20"/>
      <c r="AA48" s="33"/>
      <c r="AH48" s="33"/>
    </row>
    <row r="49" spans="16:34" x14ac:dyDescent="0.25">
      <c r="P49" s="20"/>
      <c r="AA49" s="33"/>
      <c r="AH49" s="33"/>
    </row>
    <row r="50" spans="16:34" x14ac:dyDescent="0.25">
      <c r="P50" s="20"/>
      <c r="AA50" s="33"/>
      <c r="AH50" s="33"/>
    </row>
    <row r="51" spans="16:34" x14ac:dyDescent="0.25">
      <c r="P51" s="20"/>
      <c r="AA51" s="33"/>
      <c r="AH51" s="33"/>
    </row>
    <row r="52" spans="16:34" x14ac:dyDescent="0.25">
      <c r="P52" s="20"/>
      <c r="AA52" s="33"/>
      <c r="AH52" s="33"/>
    </row>
    <row r="53" spans="16:34" x14ac:dyDescent="0.25">
      <c r="P53" s="20"/>
      <c r="AA53" s="33"/>
      <c r="AH53" s="33"/>
    </row>
    <row r="54" spans="16:34" x14ac:dyDescent="0.25">
      <c r="P54" s="20"/>
      <c r="AA54" s="33"/>
      <c r="AH54" s="33"/>
    </row>
    <row r="55" spans="16:34" x14ac:dyDescent="0.25">
      <c r="P55" s="20"/>
      <c r="AA55" s="33"/>
      <c r="AH55" s="33"/>
    </row>
    <row r="56" spans="16:34" x14ac:dyDescent="0.25">
      <c r="P56" s="20"/>
      <c r="AA56" s="33"/>
      <c r="AH56" s="33"/>
    </row>
    <row r="57" spans="16:34" x14ac:dyDescent="0.25">
      <c r="P57" s="20"/>
      <c r="AA57" s="33"/>
      <c r="AH57" s="33"/>
    </row>
    <row r="58" spans="16:34" x14ac:dyDescent="0.25">
      <c r="P58" s="20"/>
      <c r="AA58" s="33"/>
      <c r="AH58" s="33"/>
    </row>
    <row r="59" spans="16:34" x14ac:dyDescent="0.25">
      <c r="P59" s="20"/>
      <c r="AA59" s="33"/>
      <c r="AH59" s="33"/>
    </row>
    <row r="60" spans="16:34" x14ac:dyDescent="0.25">
      <c r="P60" s="20"/>
      <c r="AA60" s="33"/>
      <c r="AH60" s="33"/>
    </row>
    <row r="61" spans="16:34" x14ac:dyDescent="0.25">
      <c r="P61" s="20"/>
      <c r="AA61" s="33"/>
      <c r="AH61" s="33"/>
    </row>
    <row r="62" spans="16:34" x14ac:dyDescent="0.25">
      <c r="P62" s="20"/>
      <c r="AA62" s="33"/>
      <c r="AH62" s="33"/>
    </row>
    <row r="63" spans="16:34" x14ac:dyDescent="0.25">
      <c r="P63" s="20"/>
      <c r="AA63" s="33"/>
      <c r="AH63" s="33"/>
    </row>
    <row r="64" spans="16:34" x14ac:dyDescent="0.25">
      <c r="P64" s="20"/>
      <c r="AA64" s="33"/>
      <c r="AH64" s="33"/>
    </row>
    <row r="65" spans="16:34" x14ac:dyDescent="0.25">
      <c r="P65" s="20"/>
      <c r="AA65" s="33"/>
      <c r="AH65" s="33"/>
    </row>
    <row r="66" spans="16:34" x14ac:dyDescent="0.25">
      <c r="P66" s="20"/>
      <c r="AA66" s="33"/>
      <c r="AH66" s="33"/>
    </row>
    <row r="67" spans="16:34" x14ac:dyDescent="0.25">
      <c r="P67" s="20"/>
      <c r="AA67" s="33"/>
      <c r="AH67" s="33"/>
    </row>
    <row r="68" spans="16:34" x14ac:dyDescent="0.25">
      <c r="P68" s="20"/>
      <c r="AA68" s="33"/>
      <c r="AH68" s="33"/>
    </row>
    <row r="69" spans="16:34" x14ac:dyDescent="0.25">
      <c r="P69" s="20"/>
      <c r="AA69" s="33"/>
      <c r="AH69" s="33"/>
    </row>
    <row r="70" spans="16:34" x14ac:dyDescent="0.25">
      <c r="P70" s="20"/>
      <c r="AA70" s="33"/>
      <c r="AH70" s="33"/>
    </row>
    <row r="71" spans="16:34" x14ac:dyDescent="0.25">
      <c r="P71" s="20"/>
      <c r="AA71" s="33"/>
      <c r="AH71" s="33"/>
    </row>
    <row r="72" spans="16:34" x14ac:dyDescent="0.25">
      <c r="P72" s="20"/>
      <c r="AA72" s="33"/>
      <c r="AH72" s="33"/>
    </row>
    <row r="73" spans="16:34" x14ac:dyDescent="0.25">
      <c r="P73" s="20"/>
      <c r="AA73" s="33"/>
      <c r="AH73" s="33"/>
    </row>
    <row r="74" spans="16:34" x14ac:dyDescent="0.25">
      <c r="P74" s="20"/>
      <c r="AA74" s="33"/>
      <c r="AH74" s="33"/>
    </row>
    <row r="75" spans="16:34" x14ac:dyDescent="0.25">
      <c r="P75" s="20"/>
      <c r="AA75" s="33"/>
      <c r="AH75" s="33"/>
    </row>
    <row r="76" spans="16:34" x14ac:dyDescent="0.25">
      <c r="P76" s="20"/>
      <c r="AA76" s="33"/>
      <c r="AH76" s="33"/>
    </row>
    <row r="77" spans="16:34" x14ac:dyDescent="0.25">
      <c r="P77" s="20"/>
      <c r="AA77" s="33"/>
      <c r="AH77" s="33"/>
    </row>
    <row r="78" spans="16:34" x14ac:dyDescent="0.25">
      <c r="P78" s="20"/>
      <c r="AA78" s="33"/>
      <c r="AH78" s="33"/>
    </row>
    <row r="79" spans="16:34" x14ac:dyDescent="0.25">
      <c r="P79" s="20"/>
      <c r="AA79" s="33"/>
      <c r="AH79" s="33"/>
    </row>
    <row r="80" spans="16:34" x14ac:dyDescent="0.25">
      <c r="P80" s="20"/>
      <c r="AA80" s="33"/>
      <c r="AH80" s="33"/>
    </row>
    <row r="81" spans="16:34" x14ac:dyDescent="0.25">
      <c r="P81" s="20"/>
      <c r="AA81" s="33"/>
      <c r="AH81" s="33"/>
    </row>
    <row r="82" spans="16:34" x14ac:dyDescent="0.25">
      <c r="P82" s="20"/>
      <c r="AA82" s="33"/>
      <c r="AH82" s="33"/>
    </row>
    <row r="83" spans="16:34" x14ac:dyDescent="0.25">
      <c r="P83" s="20"/>
      <c r="AA83" s="33"/>
      <c r="AH83" s="33"/>
    </row>
    <row r="84" spans="16:34" x14ac:dyDescent="0.25">
      <c r="P84" s="20"/>
      <c r="AA84" s="33"/>
      <c r="AH84" s="33"/>
    </row>
    <row r="85" spans="16:34" x14ac:dyDescent="0.25">
      <c r="P85" s="20"/>
      <c r="AA85" s="33"/>
      <c r="AH85" s="33"/>
    </row>
    <row r="86" spans="16:34" x14ac:dyDescent="0.25">
      <c r="P86" s="20"/>
      <c r="AA86" s="33"/>
      <c r="AH86" s="33"/>
    </row>
    <row r="87" spans="16:34" x14ac:dyDescent="0.25">
      <c r="P87" s="20"/>
      <c r="AA87" s="33"/>
      <c r="AH87" s="33"/>
    </row>
    <row r="88" spans="16:34" x14ac:dyDescent="0.25">
      <c r="P88" s="20"/>
      <c r="AA88" s="33"/>
      <c r="AH88" s="33"/>
    </row>
    <row r="89" spans="16:34" x14ac:dyDescent="0.25">
      <c r="P89" s="20"/>
      <c r="AA89" s="33"/>
      <c r="AH89" s="33"/>
    </row>
    <row r="90" spans="16:34" x14ac:dyDescent="0.25">
      <c r="P90" s="20"/>
      <c r="AA90" s="33"/>
      <c r="AH90" s="33"/>
    </row>
    <row r="91" spans="16:34" x14ac:dyDescent="0.25">
      <c r="P91" s="20"/>
      <c r="AA91" s="33"/>
      <c r="AH91" s="33"/>
    </row>
    <row r="92" spans="16:34" x14ac:dyDescent="0.25">
      <c r="P92" s="20"/>
      <c r="AA92" s="33"/>
      <c r="AH92" s="33"/>
    </row>
    <row r="93" spans="16:34" x14ac:dyDescent="0.25">
      <c r="P93" s="20"/>
      <c r="AA93" s="33"/>
      <c r="AH93" s="33"/>
    </row>
    <row r="94" spans="16:34" x14ac:dyDescent="0.25">
      <c r="P94" s="20"/>
      <c r="AA94" s="33"/>
      <c r="AH94" s="33"/>
    </row>
    <row r="95" spans="16:34" x14ac:dyDescent="0.25">
      <c r="P95" s="20"/>
      <c r="AA95" s="33"/>
      <c r="AH95" s="33"/>
    </row>
    <row r="96" spans="16:34" x14ac:dyDescent="0.25">
      <c r="P96" s="20"/>
      <c r="AA96" s="33"/>
      <c r="AH96" s="33"/>
    </row>
    <row r="97" spans="16:34" x14ac:dyDescent="0.25">
      <c r="P97" s="20"/>
      <c r="AA97" s="33"/>
      <c r="AH97" s="33"/>
    </row>
    <row r="98" spans="16:34" x14ac:dyDescent="0.25">
      <c r="P98" s="20"/>
      <c r="AA98" s="33"/>
      <c r="AH98" s="33"/>
    </row>
    <row r="99" spans="16:34" x14ac:dyDescent="0.25">
      <c r="P99" s="20"/>
      <c r="AA99" s="33"/>
      <c r="AH99" s="33"/>
    </row>
    <row r="100" spans="16:34" x14ac:dyDescent="0.25">
      <c r="P100" s="20"/>
      <c r="AA100" s="33"/>
      <c r="AH100" s="33"/>
    </row>
    <row r="101" spans="16:34" x14ac:dyDescent="0.25">
      <c r="P101" s="20"/>
      <c r="AA101" s="33"/>
      <c r="AH101" s="33"/>
    </row>
    <row r="102" spans="16:34" x14ac:dyDescent="0.25">
      <c r="P102" s="20"/>
      <c r="AA102" s="33"/>
      <c r="AH102" s="33"/>
    </row>
    <row r="103" spans="16:34" x14ac:dyDescent="0.25">
      <c r="P103" s="20"/>
      <c r="AA103" s="33"/>
      <c r="AH103" s="33"/>
    </row>
    <row r="104" spans="16:34" x14ac:dyDescent="0.25">
      <c r="P104" s="20"/>
      <c r="AA104" s="33"/>
      <c r="AH104" s="33"/>
    </row>
    <row r="105" spans="16:34" x14ac:dyDescent="0.25">
      <c r="P105" s="20"/>
      <c r="AA105" s="33"/>
      <c r="AH105" s="33"/>
    </row>
    <row r="106" spans="16:34" x14ac:dyDescent="0.25">
      <c r="P106" s="20"/>
      <c r="AA106" s="33"/>
      <c r="AH106" s="33"/>
    </row>
    <row r="107" spans="16:34" x14ac:dyDescent="0.25">
      <c r="P107" s="20"/>
      <c r="AA107" s="33"/>
      <c r="AH107" s="33"/>
    </row>
    <row r="108" spans="16:34" x14ac:dyDescent="0.25">
      <c r="P108" s="20"/>
      <c r="AA108" s="33"/>
      <c r="AH108" s="33"/>
    </row>
    <row r="109" spans="16:34" x14ac:dyDescent="0.25">
      <c r="P109" s="20"/>
      <c r="AA109" s="33"/>
      <c r="AH109" s="33"/>
    </row>
    <row r="110" spans="16:34" x14ac:dyDescent="0.25">
      <c r="P110" s="20"/>
      <c r="AA110" s="33"/>
      <c r="AH110" s="33"/>
    </row>
    <row r="111" spans="16:34" x14ac:dyDescent="0.25">
      <c r="P111" s="20"/>
      <c r="AA111" s="33"/>
      <c r="AH111" s="33"/>
    </row>
    <row r="112" spans="16:34" x14ac:dyDescent="0.25">
      <c r="P112" s="20"/>
      <c r="AA112" s="33"/>
      <c r="AH112" s="33"/>
    </row>
    <row r="113" spans="16:34" x14ac:dyDescent="0.25">
      <c r="P113" s="20"/>
      <c r="AA113" s="33"/>
      <c r="AH113" s="33"/>
    </row>
    <row r="114" spans="16:34" x14ac:dyDescent="0.25">
      <c r="P114" s="20"/>
      <c r="AA114" s="33"/>
      <c r="AH114" s="33"/>
    </row>
    <row r="115" spans="16:34" x14ac:dyDescent="0.25">
      <c r="P115" s="20"/>
      <c r="AA115" s="33"/>
      <c r="AH115" s="33"/>
    </row>
    <row r="116" spans="16:34" x14ac:dyDescent="0.25">
      <c r="P116" s="20"/>
      <c r="AA116" s="33"/>
      <c r="AH116" s="33"/>
    </row>
    <row r="117" spans="16:34" x14ac:dyDescent="0.25">
      <c r="P117" s="20"/>
      <c r="AA117" s="33"/>
      <c r="AH117" s="33"/>
    </row>
    <row r="118" spans="16:34" x14ac:dyDescent="0.25">
      <c r="P118" s="20"/>
      <c r="AA118" s="33"/>
      <c r="AH118" s="33"/>
    </row>
    <row r="119" spans="16:34" x14ac:dyDescent="0.25">
      <c r="P119" s="20"/>
      <c r="AA119" s="33"/>
      <c r="AH119" s="33"/>
    </row>
    <row r="120" spans="16:34" x14ac:dyDescent="0.25">
      <c r="P120" s="20"/>
      <c r="AA120" s="33"/>
      <c r="AH120" s="33"/>
    </row>
    <row r="121" spans="16:34" x14ac:dyDescent="0.25">
      <c r="P121" s="20"/>
      <c r="AA121" s="33"/>
      <c r="AH121" s="33"/>
    </row>
    <row r="122" spans="16:34" x14ac:dyDescent="0.25">
      <c r="P122" s="20"/>
      <c r="AA122" s="33"/>
      <c r="AH122" s="33"/>
    </row>
    <row r="123" spans="16:34" x14ac:dyDescent="0.25">
      <c r="P123" s="20"/>
      <c r="AA123" s="33"/>
      <c r="AH123" s="33"/>
    </row>
    <row r="124" spans="16:34" x14ac:dyDescent="0.25">
      <c r="P124" s="20"/>
      <c r="AA124" s="33"/>
      <c r="AH124" s="33"/>
    </row>
    <row r="125" spans="16:34" x14ac:dyDescent="0.25">
      <c r="P125" s="20"/>
      <c r="AA125" s="33"/>
      <c r="AH125" s="33"/>
    </row>
    <row r="126" spans="16:34" x14ac:dyDescent="0.25">
      <c r="P126" s="20"/>
      <c r="AA126" s="33"/>
      <c r="AH126" s="33"/>
    </row>
    <row r="127" spans="16:34" x14ac:dyDescent="0.25">
      <c r="P127" s="20"/>
      <c r="AA127" s="33"/>
      <c r="AH127" s="33"/>
    </row>
    <row r="128" spans="16:34" x14ac:dyDescent="0.25">
      <c r="P128" s="20"/>
      <c r="AA128" s="33"/>
      <c r="AH128" s="33"/>
    </row>
    <row r="129" spans="16:34" x14ac:dyDescent="0.25">
      <c r="P129" s="20"/>
      <c r="AA129" s="33"/>
      <c r="AH129" s="33"/>
    </row>
    <row r="130" spans="16:34" x14ac:dyDescent="0.25">
      <c r="P130" s="20"/>
      <c r="AA130" s="33"/>
      <c r="AH130" s="33"/>
    </row>
    <row r="131" spans="16:34" x14ac:dyDescent="0.25">
      <c r="P131" s="20"/>
      <c r="AA131" s="33"/>
      <c r="AH131" s="33"/>
    </row>
    <row r="132" spans="16:34" x14ac:dyDescent="0.25">
      <c r="P132" s="20"/>
      <c r="AA132" s="33"/>
      <c r="AH132" s="33"/>
    </row>
    <row r="133" spans="16:34" x14ac:dyDescent="0.25">
      <c r="P133" s="20"/>
      <c r="AA133" s="33"/>
      <c r="AH133" s="33"/>
    </row>
    <row r="134" spans="16:34" x14ac:dyDescent="0.25">
      <c r="P134" s="20"/>
      <c r="AA134" s="33"/>
      <c r="AH134" s="33"/>
    </row>
    <row r="135" spans="16:34" x14ac:dyDescent="0.25">
      <c r="P135" s="20"/>
      <c r="AA135" s="33"/>
      <c r="AH135" s="33"/>
    </row>
    <row r="136" spans="16:34" x14ac:dyDescent="0.25">
      <c r="P136" s="20"/>
      <c r="AA136" s="33"/>
      <c r="AH136" s="33"/>
    </row>
    <row r="137" spans="16:34" x14ac:dyDescent="0.25">
      <c r="P137" s="20"/>
      <c r="AA137" s="33"/>
      <c r="AH137" s="33"/>
    </row>
    <row r="138" spans="16:34" x14ac:dyDescent="0.25">
      <c r="P138" s="20"/>
      <c r="AA138" s="33"/>
      <c r="AH138" s="33"/>
    </row>
    <row r="139" spans="16:34" x14ac:dyDescent="0.25">
      <c r="P139" s="20"/>
      <c r="AA139" s="33"/>
      <c r="AH139" s="33"/>
    </row>
    <row r="140" spans="16:34" x14ac:dyDescent="0.25">
      <c r="P140" s="20"/>
      <c r="AA140" s="33"/>
      <c r="AH140" s="33"/>
    </row>
    <row r="141" spans="16:34" x14ac:dyDescent="0.25">
      <c r="P141" s="20"/>
      <c r="AA141" s="33"/>
      <c r="AH141" s="33"/>
    </row>
    <row r="142" spans="16:34" x14ac:dyDescent="0.25">
      <c r="P142" s="20"/>
      <c r="AA142" s="33"/>
      <c r="AH142" s="33"/>
    </row>
    <row r="143" spans="16:34" x14ac:dyDescent="0.25">
      <c r="P143" s="20"/>
      <c r="AA143" s="33"/>
      <c r="AH143" s="33"/>
    </row>
    <row r="144" spans="16:34" x14ac:dyDescent="0.25">
      <c r="P144" s="20"/>
      <c r="AA144" s="33"/>
      <c r="AH144" s="33"/>
    </row>
    <row r="145" spans="16:34" x14ac:dyDescent="0.25">
      <c r="P145" s="20"/>
      <c r="AA145" s="33"/>
      <c r="AH145" s="33"/>
    </row>
    <row r="146" spans="16:34" x14ac:dyDescent="0.25">
      <c r="P146" s="20"/>
      <c r="AA146" s="33"/>
      <c r="AH146" s="33"/>
    </row>
    <row r="147" spans="16:34" x14ac:dyDescent="0.25">
      <c r="P147" s="20"/>
      <c r="AA147" s="33"/>
      <c r="AH147" s="33"/>
    </row>
    <row r="148" spans="16:34" x14ac:dyDescent="0.25">
      <c r="P148" s="20"/>
      <c r="AA148" s="33"/>
      <c r="AH148" s="33"/>
    </row>
    <row r="149" spans="16:34" x14ac:dyDescent="0.25">
      <c r="P149" s="20"/>
      <c r="AA149" s="33"/>
      <c r="AH149" s="33"/>
    </row>
    <row r="150" spans="16:34" x14ac:dyDescent="0.25">
      <c r="P150" s="20"/>
      <c r="AA150" s="33"/>
      <c r="AH150" s="33"/>
    </row>
    <row r="151" spans="16:34" x14ac:dyDescent="0.25">
      <c r="P151" s="20"/>
      <c r="AA151" s="33"/>
      <c r="AH151" s="33"/>
    </row>
    <row r="152" spans="16:34" x14ac:dyDescent="0.25">
      <c r="P152" s="20"/>
      <c r="AA152" s="33"/>
      <c r="AH152" s="33"/>
    </row>
    <row r="153" spans="16:34" x14ac:dyDescent="0.25">
      <c r="P153" s="20"/>
      <c r="AA153" s="33"/>
      <c r="AH153" s="33"/>
    </row>
    <row r="154" spans="16:34" x14ac:dyDescent="0.25">
      <c r="P154" s="20"/>
      <c r="AA154" s="33"/>
      <c r="AH154" s="33"/>
    </row>
    <row r="155" spans="16:34" x14ac:dyDescent="0.25">
      <c r="P155" s="20"/>
      <c r="AA155" s="33"/>
      <c r="AH155" s="33"/>
    </row>
    <row r="156" spans="16:34" x14ac:dyDescent="0.25">
      <c r="P156" s="20"/>
      <c r="AA156" s="33"/>
      <c r="AH156" s="33"/>
    </row>
    <row r="157" spans="16:34" x14ac:dyDescent="0.25">
      <c r="P157" s="20"/>
      <c r="AA157" s="33"/>
      <c r="AH157" s="33"/>
    </row>
    <row r="158" spans="16:34" x14ac:dyDescent="0.25">
      <c r="P158" s="20"/>
      <c r="AA158" s="33"/>
      <c r="AH158" s="33"/>
    </row>
    <row r="159" spans="16:34" x14ac:dyDescent="0.25">
      <c r="P159" s="20"/>
      <c r="AA159" s="33"/>
      <c r="AH159" s="33"/>
    </row>
    <row r="160" spans="16:34" x14ac:dyDescent="0.25">
      <c r="P160" s="20"/>
      <c r="AA160" s="33"/>
      <c r="AH160" s="33"/>
    </row>
    <row r="161" spans="16:34" x14ac:dyDescent="0.25">
      <c r="P161" s="20"/>
      <c r="AA161" s="33"/>
      <c r="AH161" s="33"/>
    </row>
    <row r="162" spans="16:34" x14ac:dyDescent="0.25">
      <c r="P162" s="20"/>
      <c r="AA162" s="33"/>
      <c r="AH162" s="33"/>
    </row>
    <row r="163" spans="16:34" x14ac:dyDescent="0.25">
      <c r="P163" s="20"/>
      <c r="AA163" s="33"/>
      <c r="AH163" s="33"/>
    </row>
    <row r="164" spans="16:34" x14ac:dyDescent="0.25">
      <c r="P164" s="20"/>
      <c r="AA164" s="33"/>
      <c r="AH164" s="33"/>
    </row>
    <row r="165" spans="16:34" x14ac:dyDescent="0.25">
      <c r="P165" s="20"/>
      <c r="AA165" s="33"/>
      <c r="AH165" s="33"/>
    </row>
    <row r="166" spans="16:34" x14ac:dyDescent="0.25">
      <c r="P166" s="20"/>
      <c r="AA166" s="33"/>
      <c r="AH166" s="33"/>
    </row>
    <row r="167" spans="16:34" x14ac:dyDescent="0.25">
      <c r="P167" s="20"/>
      <c r="AA167" s="33"/>
      <c r="AH167" s="33"/>
    </row>
    <row r="168" spans="16:34" x14ac:dyDescent="0.25">
      <c r="P168" s="20"/>
      <c r="AA168" s="33"/>
      <c r="AH168" s="33"/>
    </row>
    <row r="169" spans="16:34" x14ac:dyDescent="0.25">
      <c r="P169" s="20"/>
      <c r="AA169" s="33"/>
      <c r="AH169" s="33"/>
    </row>
    <row r="170" spans="16:34" x14ac:dyDescent="0.25">
      <c r="P170" s="20"/>
      <c r="AA170" s="33"/>
      <c r="AH170" s="33"/>
    </row>
    <row r="171" spans="16:34" x14ac:dyDescent="0.25">
      <c r="P171" s="20"/>
      <c r="AA171" s="33"/>
      <c r="AH171" s="33"/>
    </row>
    <row r="172" spans="16:34" x14ac:dyDescent="0.25">
      <c r="P172" s="20"/>
      <c r="AA172" s="33"/>
      <c r="AH172" s="33"/>
    </row>
    <row r="173" spans="16:34" x14ac:dyDescent="0.25">
      <c r="P173" s="20"/>
      <c r="AA173" s="33"/>
      <c r="AH173" s="33"/>
    </row>
    <row r="174" spans="16:34" x14ac:dyDescent="0.25">
      <c r="P174" s="20"/>
      <c r="AA174" s="33"/>
      <c r="AH174" s="33"/>
    </row>
    <row r="175" spans="16:34" x14ac:dyDescent="0.25">
      <c r="P175" s="20"/>
      <c r="AA175" s="33"/>
      <c r="AH175" s="33"/>
    </row>
    <row r="176" spans="16:34" x14ac:dyDescent="0.25">
      <c r="P176" s="20"/>
      <c r="AA176" s="33"/>
      <c r="AH176" s="33"/>
    </row>
    <row r="177" spans="16:34" x14ac:dyDescent="0.25">
      <c r="P177" s="20"/>
      <c r="AA177" s="33"/>
      <c r="AH177" s="33"/>
    </row>
    <row r="178" spans="16:34" x14ac:dyDescent="0.25">
      <c r="P178" s="20"/>
      <c r="AA178" s="33"/>
      <c r="AH178" s="33"/>
    </row>
    <row r="179" spans="16:34" x14ac:dyDescent="0.25">
      <c r="P179" s="20"/>
      <c r="AA179" s="33"/>
      <c r="AH179" s="33"/>
    </row>
    <row r="180" spans="16:34" x14ac:dyDescent="0.25">
      <c r="P180" s="20"/>
      <c r="AA180" s="33"/>
      <c r="AH180" s="33"/>
    </row>
    <row r="181" spans="16:34" x14ac:dyDescent="0.25">
      <c r="P181" s="20"/>
      <c r="AA181" s="33"/>
      <c r="AH181" s="33"/>
    </row>
    <row r="182" spans="16:34" x14ac:dyDescent="0.25">
      <c r="P182" s="20"/>
      <c r="AA182" s="33"/>
      <c r="AH182" s="33"/>
    </row>
    <row r="183" spans="16:34" x14ac:dyDescent="0.25">
      <c r="P183" s="20"/>
      <c r="AA183" s="33"/>
      <c r="AH183" s="33"/>
    </row>
    <row r="184" spans="16:34" x14ac:dyDescent="0.25">
      <c r="P184" s="20"/>
      <c r="AA184" s="33"/>
      <c r="AH184" s="33"/>
    </row>
    <row r="185" spans="16:34" x14ac:dyDescent="0.25">
      <c r="P185" s="20"/>
      <c r="AA185" s="33"/>
      <c r="AH185" s="33"/>
    </row>
    <row r="186" spans="16:34" x14ac:dyDescent="0.25">
      <c r="P186" s="20"/>
      <c r="AA186" s="33"/>
      <c r="AH186" s="33"/>
    </row>
    <row r="187" spans="16:34" x14ac:dyDescent="0.25">
      <c r="P187" s="20"/>
      <c r="AA187" s="33"/>
      <c r="AH187" s="33"/>
    </row>
    <row r="188" spans="16:34" x14ac:dyDescent="0.25">
      <c r="P188" s="20"/>
      <c r="AA188" s="33"/>
      <c r="AH188" s="33"/>
    </row>
    <row r="189" spans="16:34" x14ac:dyDescent="0.25">
      <c r="P189" s="20"/>
      <c r="AA189" s="33"/>
      <c r="AH189" s="33"/>
    </row>
    <row r="190" spans="16:34" x14ac:dyDescent="0.25">
      <c r="P190" s="20"/>
      <c r="AA190" s="33"/>
      <c r="AH190" s="33"/>
    </row>
    <row r="191" spans="16:34" x14ac:dyDescent="0.25">
      <c r="P191" s="20"/>
      <c r="AA191" s="33"/>
      <c r="AH191" s="33"/>
    </row>
    <row r="192" spans="16:34" x14ac:dyDescent="0.25">
      <c r="P192" s="20"/>
      <c r="AA192" s="33"/>
      <c r="AH192" s="33"/>
    </row>
    <row r="193" spans="16:34" x14ac:dyDescent="0.25">
      <c r="P193" s="20"/>
      <c r="AA193" s="33"/>
      <c r="AH193" s="33"/>
    </row>
    <row r="194" spans="16:34" x14ac:dyDescent="0.25">
      <c r="P194" s="20"/>
      <c r="AA194" s="33"/>
      <c r="AH194" s="33"/>
    </row>
    <row r="195" spans="16:34" x14ac:dyDescent="0.25">
      <c r="P195" s="20"/>
      <c r="AA195" s="33"/>
      <c r="AH195" s="33"/>
    </row>
    <row r="196" spans="16:34" x14ac:dyDescent="0.25">
      <c r="P196" s="20"/>
      <c r="AA196" s="33"/>
      <c r="AH196" s="33"/>
    </row>
    <row r="197" spans="16:34" x14ac:dyDescent="0.25">
      <c r="P197" s="20"/>
      <c r="AA197" s="33"/>
      <c r="AH197" s="33"/>
    </row>
    <row r="198" spans="16:34" x14ac:dyDescent="0.25">
      <c r="P198" s="20"/>
      <c r="AA198" s="33"/>
      <c r="AH198" s="33"/>
    </row>
    <row r="199" spans="16:34" x14ac:dyDescent="0.25">
      <c r="P199" s="20"/>
      <c r="AA199" s="33"/>
      <c r="AH199" s="33"/>
    </row>
    <row r="200" spans="16:34" x14ac:dyDescent="0.25">
      <c r="P200" s="20"/>
      <c r="AA200" s="33"/>
      <c r="AH200" s="33"/>
    </row>
    <row r="201" spans="16:34" x14ac:dyDescent="0.25">
      <c r="P201" s="20"/>
      <c r="AA201" s="33"/>
      <c r="AH201" s="33"/>
    </row>
    <row r="202" spans="16:34" x14ac:dyDescent="0.25">
      <c r="P202" s="20"/>
      <c r="AA202" s="33"/>
      <c r="AH202" s="33"/>
    </row>
    <row r="203" spans="16:34" x14ac:dyDescent="0.25">
      <c r="P203" s="20"/>
      <c r="AA203" s="33"/>
      <c r="AH203" s="33"/>
    </row>
    <row r="204" spans="16:34" x14ac:dyDescent="0.25">
      <c r="P204" s="20"/>
      <c r="AA204" s="33"/>
      <c r="AH204" s="33"/>
    </row>
    <row r="205" spans="16:34" x14ac:dyDescent="0.25">
      <c r="P205" s="20"/>
      <c r="AA205" s="33"/>
      <c r="AH205" s="33"/>
    </row>
    <row r="206" spans="16:34" x14ac:dyDescent="0.25">
      <c r="P206" s="20"/>
      <c r="AA206" s="33"/>
      <c r="AH206" s="33"/>
    </row>
    <row r="207" spans="16:34" x14ac:dyDescent="0.25">
      <c r="P207" s="20"/>
      <c r="AA207" s="33"/>
      <c r="AH207" s="33"/>
    </row>
    <row r="208" spans="16:34" x14ac:dyDescent="0.25">
      <c r="P208" s="20"/>
      <c r="AA208" s="33"/>
      <c r="AH208" s="33"/>
    </row>
    <row r="209" spans="16:34" x14ac:dyDescent="0.25">
      <c r="P209" s="20"/>
      <c r="AA209" s="33"/>
      <c r="AH209" s="33"/>
    </row>
    <row r="210" spans="16:34" x14ac:dyDescent="0.25">
      <c r="P210" s="20"/>
      <c r="AA210" s="33"/>
      <c r="AH210" s="33"/>
    </row>
    <row r="211" spans="16:34" x14ac:dyDescent="0.25">
      <c r="P211" s="20"/>
      <c r="AA211" s="33"/>
      <c r="AH211" s="33"/>
    </row>
    <row r="212" spans="16:34" x14ac:dyDescent="0.25">
      <c r="P212" s="20"/>
      <c r="AA212" s="33"/>
      <c r="AH212" s="33"/>
    </row>
    <row r="213" spans="16:34" x14ac:dyDescent="0.25">
      <c r="P213" s="20"/>
      <c r="AA213" s="33"/>
      <c r="AH213" s="33"/>
    </row>
    <row r="214" spans="16:34" x14ac:dyDescent="0.25">
      <c r="P214" s="20"/>
      <c r="AA214" s="33"/>
      <c r="AH214" s="33"/>
    </row>
    <row r="215" spans="16:34" x14ac:dyDescent="0.25">
      <c r="P215" s="20"/>
      <c r="AA215" s="33"/>
      <c r="AH215" s="33"/>
    </row>
    <row r="216" spans="16:34" x14ac:dyDescent="0.25">
      <c r="P216" s="20"/>
      <c r="AA216" s="33"/>
      <c r="AH216" s="33"/>
    </row>
    <row r="217" spans="16:34" x14ac:dyDescent="0.25">
      <c r="P217" s="20"/>
      <c r="AA217" s="33"/>
      <c r="AH217" s="33"/>
    </row>
    <row r="218" spans="16:34" x14ac:dyDescent="0.25">
      <c r="P218" s="20"/>
      <c r="AA218" s="33"/>
      <c r="AH218" s="33"/>
    </row>
    <row r="219" spans="16:34" x14ac:dyDescent="0.25">
      <c r="P219" s="20"/>
      <c r="AA219" s="33"/>
      <c r="AH219" s="33"/>
    </row>
    <row r="220" spans="16:34" x14ac:dyDescent="0.25">
      <c r="P220" s="20"/>
      <c r="AA220" s="33"/>
      <c r="AH220" s="33"/>
    </row>
    <row r="221" spans="16:34" x14ac:dyDescent="0.25">
      <c r="P221" s="20"/>
      <c r="AA221" s="33"/>
      <c r="AH221" s="33"/>
    </row>
    <row r="222" spans="16:34" x14ac:dyDescent="0.25">
      <c r="P222" s="20"/>
      <c r="AA222" s="33"/>
      <c r="AH222" s="33"/>
    </row>
    <row r="223" spans="16:34" x14ac:dyDescent="0.25">
      <c r="P223" s="20"/>
      <c r="AA223" s="33"/>
      <c r="AH223" s="33"/>
    </row>
    <row r="224" spans="16:34" x14ac:dyDescent="0.25">
      <c r="P224" s="20"/>
      <c r="AA224" s="33"/>
      <c r="AH224" s="33"/>
    </row>
    <row r="225" spans="16:34" x14ac:dyDescent="0.25">
      <c r="P225" s="20"/>
      <c r="AA225" s="33"/>
      <c r="AH225" s="33"/>
    </row>
    <row r="226" spans="16:34" x14ac:dyDescent="0.25">
      <c r="P226" s="20"/>
      <c r="AA226" s="33"/>
      <c r="AH226" s="33"/>
    </row>
    <row r="227" spans="16:34" x14ac:dyDescent="0.25">
      <c r="P227" s="20"/>
      <c r="AA227" s="33"/>
      <c r="AH227" s="33"/>
    </row>
    <row r="228" spans="16:34" x14ac:dyDescent="0.25">
      <c r="P228" s="20"/>
      <c r="AA228" s="33"/>
      <c r="AH228" s="33"/>
    </row>
    <row r="229" spans="16:34" x14ac:dyDescent="0.25">
      <c r="P229" s="20"/>
      <c r="AA229" s="33"/>
      <c r="AH229" s="33"/>
    </row>
    <row r="230" spans="16:34" x14ac:dyDescent="0.25">
      <c r="P230" s="20"/>
      <c r="AA230" s="33"/>
      <c r="AH230" s="33"/>
    </row>
    <row r="231" spans="16:34" x14ac:dyDescent="0.25">
      <c r="P231" s="20"/>
      <c r="AA231" s="33"/>
      <c r="AH231" s="33"/>
    </row>
    <row r="232" spans="16:34" x14ac:dyDescent="0.25">
      <c r="P232" s="20"/>
      <c r="AA232" s="33"/>
      <c r="AH232" s="33"/>
    </row>
    <row r="233" spans="16:34" x14ac:dyDescent="0.25">
      <c r="P233" s="20"/>
      <c r="AA233" s="33"/>
      <c r="AH233" s="33"/>
    </row>
    <row r="234" spans="16:34" x14ac:dyDescent="0.25">
      <c r="P234" s="20"/>
      <c r="AA234" s="33"/>
      <c r="AH234" s="33"/>
    </row>
    <row r="235" spans="16:34" x14ac:dyDescent="0.25">
      <c r="P235" s="20"/>
      <c r="AA235" s="33"/>
      <c r="AH235" s="33"/>
    </row>
    <row r="236" spans="16:34" x14ac:dyDescent="0.25">
      <c r="P236" s="20"/>
      <c r="AA236" s="33"/>
      <c r="AH236" s="33"/>
    </row>
    <row r="237" spans="16:34" x14ac:dyDescent="0.25">
      <c r="P237" s="20"/>
      <c r="AA237" s="33"/>
      <c r="AH237" s="33"/>
    </row>
    <row r="238" spans="16:34" x14ac:dyDescent="0.25">
      <c r="P238" s="20"/>
      <c r="AA238" s="33"/>
      <c r="AH238" s="33"/>
    </row>
    <row r="239" spans="16:34" x14ac:dyDescent="0.25">
      <c r="P239" s="20"/>
      <c r="AA239" s="33"/>
      <c r="AH239" s="33"/>
    </row>
    <row r="240" spans="16:34" x14ac:dyDescent="0.25">
      <c r="P240" s="20"/>
      <c r="AA240" s="33"/>
      <c r="AH240" s="33"/>
    </row>
    <row r="241" spans="16:34" x14ac:dyDescent="0.25">
      <c r="P241" s="20"/>
      <c r="AA241" s="33"/>
      <c r="AH241" s="33"/>
    </row>
    <row r="242" spans="16:34" x14ac:dyDescent="0.25">
      <c r="P242" s="20"/>
      <c r="AA242" s="33"/>
      <c r="AH242" s="33"/>
    </row>
    <row r="243" spans="16:34" x14ac:dyDescent="0.25">
      <c r="P243" s="20"/>
      <c r="AA243" s="33"/>
      <c r="AH243" s="33"/>
    </row>
    <row r="244" spans="16:34" x14ac:dyDescent="0.25">
      <c r="P244" s="20"/>
      <c r="AA244" s="33"/>
      <c r="AH244" s="33"/>
    </row>
    <row r="245" spans="16:34" x14ac:dyDescent="0.25">
      <c r="P245" s="20"/>
      <c r="AA245" s="33"/>
      <c r="AH245" s="33"/>
    </row>
    <row r="246" spans="16:34" x14ac:dyDescent="0.25">
      <c r="P246" s="20"/>
      <c r="AA246" s="33"/>
      <c r="AH246" s="33"/>
    </row>
    <row r="247" spans="16:34" x14ac:dyDescent="0.25">
      <c r="P247" s="20"/>
      <c r="AA247" s="33"/>
      <c r="AH247" s="33"/>
    </row>
    <row r="248" spans="16:34" x14ac:dyDescent="0.25">
      <c r="P248" s="20"/>
      <c r="AA248" s="33"/>
      <c r="AH248" s="33"/>
    </row>
    <row r="249" spans="16:34" x14ac:dyDescent="0.25">
      <c r="P249" s="20"/>
      <c r="AA249" s="33"/>
      <c r="AH249" s="33"/>
    </row>
    <row r="250" spans="16:34" x14ac:dyDescent="0.25">
      <c r="P250" s="20"/>
      <c r="AA250" s="33"/>
      <c r="AH250" s="33"/>
    </row>
    <row r="251" spans="16:34" x14ac:dyDescent="0.25">
      <c r="P251" s="20"/>
      <c r="AA251" s="33"/>
      <c r="AH251" s="33"/>
    </row>
    <row r="252" spans="16:34" x14ac:dyDescent="0.25">
      <c r="P252" s="20"/>
      <c r="AA252" s="33"/>
      <c r="AH252" s="33"/>
    </row>
    <row r="253" spans="16:34" x14ac:dyDescent="0.25">
      <c r="P253" s="20"/>
      <c r="AA253" s="33"/>
      <c r="AH253" s="33"/>
    </row>
    <row r="254" spans="16:34" x14ac:dyDescent="0.25">
      <c r="P254" s="20"/>
      <c r="AA254" s="33"/>
      <c r="AH254" s="33"/>
    </row>
    <row r="255" spans="16:34" x14ac:dyDescent="0.25">
      <c r="P255" s="20"/>
      <c r="AA255" s="33"/>
      <c r="AH255" s="33"/>
    </row>
    <row r="256" spans="16:34" x14ac:dyDescent="0.25">
      <c r="P256" s="20"/>
      <c r="AA256" s="33"/>
      <c r="AH256" s="33"/>
    </row>
    <row r="257" spans="16:34" x14ac:dyDescent="0.25">
      <c r="P257" s="20"/>
      <c r="AA257" s="33"/>
      <c r="AH257" s="33"/>
    </row>
    <row r="258" spans="16:34" x14ac:dyDescent="0.25">
      <c r="P258" s="20"/>
      <c r="AA258" s="33"/>
      <c r="AH258" s="33"/>
    </row>
    <row r="259" spans="16:34" x14ac:dyDescent="0.25">
      <c r="P259" s="20"/>
      <c r="AA259" s="33"/>
      <c r="AH259" s="33"/>
    </row>
    <row r="260" spans="16:34" x14ac:dyDescent="0.25">
      <c r="P260" s="20"/>
      <c r="AA260" s="33"/>
      <c r="AH260" s="33"/>
    </row>
    <row r="261" spans="16:34" x14ac:dyDescent="0.25">
      <c r="P261" s="20"/>
      <c r="AA261" s="33"/>
      <c r="AH261" s="33"/>
    </row>
    <row r="262" spans="16:34" x14ac:dyDescent="0.25">
      <c r="P262" s="20"/>
      <c r="AA262" s="33"/>
      <c r="AH262" s="33"/>
    </row>
    <row r="263" spans="16:34" x14ac:dyDescent="0.25">
      <c r="P263" s="20"/>
      <c r="AA263" s="33"/>
      <c r="AH263" s="33"/>
    </row>
    <row r="264" spans="16:34" x14ac:dyDescent="0.25">
      <c r="P264" s="20"/>
      <c r="AA264" s="33"/>
      <c r="AH264" s="33"/>
    </row>
    <row r="265" spans="16:34" x14ac:dyDescent="0.25">
      <c r="P265" s="20"/>
      <c r="AA265" s="33"/>
      <c r="AH265" s="33"/>
    </row>
    <row r="266" spans="16:34" x14ac:dyDescent="0.25">
      <c r="P266" s="20"/>
      <c r="AA266" s="33"/>
      <c r="AH266" s="33"/>
    </row>
    <row r="267" spans="16:34" x14ac:dyDescent="0.25">
      <c r="P267" s="20"/>
      <c r="AA267" s="33"/>
      <c r="AH267" s="33"/>
    </row>
    <row r="268" spans="16:34" x14ac:dyDescent="0.25">
      <c r="P268" s="20"/>
      <c r="AA268" s="33"/>
      <c r="AH268" s="33"/>
    </row>
    <row r="269" spans="16:34" x14ac:dyDescent="0.25">
      <c r="P269" s="20"/>
      <c r="AA269" s="33"/>
      <c r="AH269" s="33"/>
    </row>
    <row r="270" spans="16:34" x14ac:dyDescent="0.25">
      <c r="P270" s="20"/>
      <c r="AA270" s="33"/>
      <c r="AH270" s="33"/>
    </row>
    <row r="271" spans="16:34" x14ac:dyDescent="0.25">
      <c r="P271" s="20"/>
      <c r="AA271" s="33"/>
      <c r="AH271" s="33"/>
    </row>
    <row r="272" spans="16:34" x14ac:dyDescent="0.25">
      <c r="P272" s="20"/>
      <c r="AA272" s="33"/>
      <c r="AH272" s="33"/>
    </row>
    <row r="273" spans="16:34" x14ac:dyDescent="0.25">
      <c r="P273" s="20"/>
      <c r="AA273" s="33"/>
      <c r="AH273" s="33"/>
    </row>
    <row r="274" spans="16:34" x14ac:dyDescent="0.25">
      <c r="P274" s="20"/>
      <c r="AA274" s="33"/>
      <c r="AH274" s="33"/>
    </row>
    <row r="275" spans="16:34" x14ac:dyDescent="0.25">
      <c r="P275" s="20"/>
      <c r="AH275" s="33"/>
    </row>
    <row r="276" spans="16:34" x14ac:dyDescent="0.25">
      <c r="P276" s="20"/>
      <c r="AH276" s="33"/>
    </row>
    <row r="277" spans="16:34" x14ac:dyDescent="0.25">
      <c r="P277" s="20"/>
      <c r="AH277" s="33"/>
    </row>
    <row r="278" spans="16:34" x14ac:dyDescent="0.25">
      <c r="P278" s="20"/>
      <c r="AH278" s="33"/>
    </row>
    <row r="279" spans="16:34" x14ac:dyDescent="0.25">
      <c r="P279" s="20"/>
      <c r="AH279" s="33"/>
    </row>
    <row r="280" spans="16:34" x14ac:dyDescent="0.25">
      <c r="P280" s="20"/>
      <c r="AH280" s="33"/>
    </row>
    <row r="281" spans="16:34" x14ac:dyDescent="0.25">
      <c r="P281" s="20"/>
      <c r="AH281" s="33"/>
    </row>
    <row r="282" spans="16:34" x14ac:dyDescent="0.25">
      <c r="P282" s="20"/>
      <c r="AH282" s="33"/>
    </row>
    <row r="283" spans="16:34" x14ac:dyDescent="0.25">
      <c r="P283" s="20"/>
      <c r="AH283" s="33"/>
    </row>
    <row r="284" spans="16:34" x14ac:dyDescent="0.25">
      <c r="P284" s="20"/>
      <c r="AH284" s="33"/>
    </row>
    <row r="285" spans="16:34" x14ac:dyDescent="0.25">
      <c r="P285" s="20"/>
      <c r="AH285" s="33"/>
    </row>
    <row r="286" spans="16:34" x14ac:dyDescent="0.25">
      <c r="P286" s="20"/>
      <c r="AH286" s="33"/>
    </row>
    <row r="287" spans="16:34" x14ac:dyDescent="0.25">
      <c r="P287" s="20"/>
      <c r="AH287" s="33"/>
    </row>
    <row r="288" spans="16:34" x14ac:dyDescent="0.25">
      <c r="P288" s="20"/>
      <c r="AH288" s="33"/>
    </row>
    <row r="289" spans="16:34" x14ac:dyDescent="0.25">
      <c r="P289" s="20"/>
      <c r="AH289" s="33"/>
    </row>
    <row r="290" spans="16:34" x14ac:dyDescent="0.25">
      <c r="P290" s="20"/>
      <c r="AH290" s="33"/>
    </row>
    <row r="291" spans="16:34" x14ac:dyDescent="0.25">
      <c r="P291" s="20"/>
      <c r="AH291" s="33"/>
    </row>
    <row r="292" spans="16:34" x14ac:dyDescent="0.25">
      <c r="P292" s="20"/>
      <c r="AH292" s="33"/>
    </row>
    <row r="293" spans="16:34" x14ac:dyDescent="0.25">
      <c r="P293" s="20"/>
      <c r="AH293" s="33"/>
    </row>
    <row r="294" spans="16:34" x14ac:dyDescent="0.25">
      <c r="P294" s="20"/>
      <c r="AH294" s="33"/>
    </row>
    <row r="295" spans="16:34" x14ac:dyDescent="0.25">
      <c r="P295" s="20"/>
      <c r="AH295" s="33"/>
    </row>
    <row r="296" spans="16:34" x14ac:dyDescent="0.25">
      <c r="P296" s="20"/>
      <c r="AH296" s="33"/>
    </row>
    <row r="297" spans="16:34" x14ac:dyDescent="0.25">
      <c r="P297" s="20"/>
      <c r="AH297" s="33"/>
    </row>
    <row r="298" spans="16:34" x14ac:dyDescent="0.25">
      <c r="P298" s="20"/>
      <c r="AH298" s="33"/>
    </row>
    <row r="299" spans="16:34" x14ac:dyDescent="0.25">
      <c r="P299" s="20"/>
      <c r="AH299" s="33"/>
    </row>
    <row r="300" spans="16:34" x14ac:dyDescent="0.25">
      <c r="P300" s="20"/>
      <c r="AH300" s="33"/>
    </row>
    <row r="301" spans="16:34" x14ac:dyDescent="0.25">
      <c r="P301" s="20"/>
      <c r="AH301" s="33"/>
    </row>
    <row r="302" spans="16:34" x14ac:dyDescent="0.25">
      <c r="P302" s="20"/>
      <c r="AH302" s="33"/>
    </row>
    <row r="303" spans="16:34" x14ac:dyDescent="0.25">
      <c r="P303" s="20"/>
      <c r="AH303" s="33"/>
    </row>
    <row r="304" spans="16:34" x14ac:dyDescent="0.25">
      <c r="P304" s="20"/>
      <c r="AH304" s="33"/>
    </row>
    <row r="305" spans="16:34" x14ac:dyDescent="0.25">
      <c r="P305" s="20"/>
      <c r="AH305" s="33"/>
    </row>
    <row r="306" spans="16:34" x14ac:dyDescent="0.25">
      <c r="P306" s="20"/>
      <c r="AH306" s="33"/>
    </row>
    <row r="307" spans="16:34" x14ac:dyDescent="0.25">
      <c r="P307" s="20"/>
      <c r="AH307" s="33"/>
    </row>
    <row r="308" spans="16:34" x14ac:dyDescent="0.25">
      <c r="P308" s="20"/>
      <c r="AH308" s="33"/>
    </row>
    <row r="309" spans="16:34" x14ac:dyDescent="0.25">
      <c r="P309" s="20"/>
      <c r="AH309" s="33"/>
    </row>
    <row r="310" spans="16:34" x14ac:dyDescent="0.25">
      <c r="P310" s="20"/>
      <c r="AH310" s="33"/>
    </row>
    <row r="311" spans="16:34" x14ac:dyDescent="0.25">
      <c r="P311" s="20"/>
      <c r="AH311" s="33"/>
    </row>
    <row r="312" spans="16:34" x14ac:dyDescent="0.25">
      <c r="P312" s="20"/>
      <c r="AH312" s="33"/>
    </row>
    <row r="313" spans="16:34" x14ac:dyDescent="0.25">
      <c r="P313" s="20"/>
      <c r="AH313" s="33"/>
    </row>
    <row r="314" spans="16:34" x14ac:dyDescent="0.25">
      <c r="P314" s="20"/>
      <c r="AH314" s="33"/>
    </row>
    <row r="315" spans="16:34" x14ac:dyDescent="0.25">
      <c r="P315" s="20"/>
      <c r="AH315" s="33"/>
    </row>
    <row r="316" spans="16:34" x14ac:dyDescent="0.25">
      <c r="P316" s="20"/>
      <c r="AH316" s="33"/>
    </row>
    <row r="317" spans="16:34" x14ac:dyDescent="0.25">
      <c r="P317" s="20"/>
      <c r="AH317" s="33"/>
    </row>
    <row r="318" spans="16:34" x14ac:dyDescent="0.25">
      <c r="P318" s="20"/>
      <c r="AH318" s="33"/>
    </row>
    <row r="319" spans="16:34" x14ac:dyDescent="0.25">
      <c r="P319" s="20"/>
      <c r="AH319" s="33"/>
    </row>
    <row r="320" spans="16:34" x14ac:dyDescent="0.25">
      <c r="P320" s="20"/>
      <c r="AH320" s="33"/>
    </row>
    <row r="321" spans="16:34" x14ac:dyDescent="0.25">
      <c r="P321" s="20"/>
      <c r="AH321" s="33"/>
    </row>
    <row r="322" spans="16:34" x14ac:dyDescent="0.25">
      <c r="P322" s="20"/>
      <c r="AH322" s="33"/>
    </row>
    <row r="323" spans="16:34" x14ac:dyDescent="0.25">
      <c r="P323" s="20"/>
      <c r="AH323" s="33"/>
    </row>
    <row r="324" spans="16:34" x14ac:dyDescent="0.25">
      <c r="P324" s="20"/>
      <c r="AH324" s="33"/>
    </row>
    <row r="325" spans="16:34" x14ac:dyDescent="0.25">
      <c r="P325" s="20"/>
      <c r="AH325" s="33"/>
    </row>
    <row r="326" spans="16:34" x14ac:dyDescent="0.25">
      <c r="P326" s="20"/>
      <c r="AH326" s="33"/>
    </row>
    <row r="327" spans="16:34" x14ac:dyDescent="0.25">
      <c r="P327" s="20"/>
      <c r="AH327" s="33"/>
    </row>
    <row r="328" spans="16:34" x14ac:dyDescent="0.25">
      <c r="P328" s="20"/>
      <c r="AH328" s="33"/>
    </row>
    <row r="329" spans="16:34" x14ac:dyDescent="0.25">
      <c r="P329" s="20"/>
      <c r="AH329" s="33"/>
    </row>
    <row r="330" spans="16:34" x14ac:dyDescent="0.25">
      <c r="P330" s="20"/>
      <c r="AH330" s="33"/>
    </row>
    <row r="331" spans="16:34" x14ac:dyDescent="0.25">
      <c r="P331" s="20"/>
      <c r="AH331" s="33"/>
    </row>
    <row r="332" spans="16:34" x14ac:dyDescent="0.25">
      <c r="P332" s="20"/>
      <c r="AH332" s="33"/>
    </row>
    <row r="333" spans="16:34" x14ac:dyDescent="0.25">
      <c r="P333" s="20"/>
      <c r="AH333" s="33"/>
    </row>
    <row r="334" spans="16:34" x14ac:dyDescent="0.25">
      <c r="P334" s="20"/>
      <c r="AH334" s="33"/>
    </row>
    <row r="335" spans="16:34" x14ac:dyDescent="0.25">
      <c r="P335" s="20"/>
      <c r="AH335" s="33"/>
    </row>
    <row r="336" spans="16:34" x14ac:dyDescent="0.25">
      <c r="P336" s="20"/>
      <c r="AH336" s="33"/>
    </row>
    <row r="337" spans="16:34" x14ac:dyDescent="0.25">
      <c r="P337" s="20"/>
      <c r="AH337" s="33"/>
    </row>
    <row r="338" spans="16:34" x14ac:dyDescent="0.25">
      <c r="P338" s="20"/>
      <c r="AH338" s="33"/>
    </row>
    <row r="339" spans="16:34" x14ac:dyDescent="0.25">
      <c r="P339" s="20"/>
      <c r="AH339" s="33"/>
    </row>
    <row r="340" spans="16:34" x14ac:dyDescent="0.25">
      <c r="P340" s="20"/>
      <c r="AH340" s="33"/>
    </row>
    <row r="341" spans="16:34" x14ac:dyDescent="0.25">
      <c r="P341" s="20"/>
      <c r="AH341" s="33"/>
    </row>
    <row r="342" spans="16:34" x14ac:dyDescent="0.25">
      <c r="P342" s="20"/>
      <c r="AH342" s="33"/>
    </row>
    <row r="343" spans="16:34" x14ac:dyDescent="0.25">
      <c r="P343" s="20"/>
      <c r="AH343" s="33"/>
    </row>
    <row r="344" spans="16:34" x14ac:dyDescent="0.25">
      <c r="P344" s="20"/>
      <c r="AH344" s="33"/>
    </row>
    <row r="345" spans="16:34" x14ac:dyDescent="0.25">
      <c r="P345" s="20"/>
      <c r="AH345" s="33"/>
    </row>
    <row r="346" spans="16:34" x14ac:dyDescent="0.25">
      <c r="P346" s="20"/>
      <c r="AH346" s="33"/>
    </row>
    <row r="347" spans="16:34" x14ac:dyDescent="0.25">
      <c r="P347" s="20"/>
      <c r="AH347" s="33"/>
    </row>
    <row r="348" spans="16:34" x14ac:dyDescent="0.25">
      <c r="P348" s="20"/>
      <c r="AH348" s="33"/>
    </row>
    <row r="349" spans="16:34" x14ac:dyDescent="0.25">
      <c r="P349" s="20"/>
      <c r="AH349" s="33"/>
    </row>
    <row r="350" spans="16:34" x14ac:dyDescent="0.25">
      <c r="P350" s="20"/>
      <c r="AH350" s="33"/>
    </row>
    <row r="351" spans="16:34" x14ac:dyDescent="0.25">
      <c r="P351" s="20"/>
      <c r="AH351" s="33"/>
    </row>
    <row r="352" spans="16:34" x14ac:dyDescent="0.25">
      <c r="P352" s="20"/>
      <c r="AH352" s="33"/>
    </row>
    <row r="353" spans="16:34" x14ac:dyDescent="0.25">
      <c r="P353" s="20"/>
      <c r="AH353" s="33"/>
    </row>
    <row r="354" spans="16:34" x14ac:dyDescent="0.25">
      <c r="P354" s="20"/>
      <c r="AH354" s="33"/>
    </row>
    <row r="355" spans="16:34" x14ac:dyDescent="0.25">
      <c r="P355" s="20"/>
      <c r="AH355" s="33"/>
    </row>
    <row r="356" spans="16:34" x14ac:dyDescent="0.25">
      <c r="P356" s="20"/>
      <c r="AH356" s="33"/>
    </row>
    <row r="357" spans="16:34" x14ac:dyDescent="0.25">
      <c r="P357" s="20"/>
      <c r="AH357" s="33"/>
    </row>
    <row r="358" spans="16:34" x14ac:dyDescent="0.25">
      <c r="P358" s="20"/>
      <c r="AH358" s="33"/>
    </row>
    <row r="359" spans="16:34" x14ac:dyDescent="0.25">
      <c r="P359" s="20"/>
      <c r="AH359" s="33"/>
    </row>
    <row r="360" spans="16:34" x14ac:dyDescent="0.25">
      <c r="AH360" s="33"/>
    </row>
    <row r="361" spans="16:34" x14ac:dyDescent="0.25">
      <c r="AH361" s="33"/>
    </row>
    <row r="362" spans="16:34" x14ac:dyDescent="0.25">
      <c r="AH362" s="33"/>
    </row>
    <row r="363" spans="16:34" x14ac:dyDescent="0.25">
      <c r="AH363" s="33"/>
    </row>
    <row r="364" spans="16:34" x14ac:dyDescent="0.25">
      <c r="AH364" s="33"/>
    </row>
    <row r="365" spans="16:34" x14ac:dyDescent="0.25">
      <c r="AH365" s="33"/>
    </row>
    <row r="366" spans="16:34" x14ac:dyDescent="0.25">
      <c r="AH366" s="33"/>
    </row>
    <row r="367" spans="16:34" x14ac:dyDescent="0.25">
      <c r="AH367" s="33"/>
    </row>
    <row r="368" spans="16:34" x14ac:dyDescent="0.25">
      <c r="AH368" s="33"/>
    </row>
    <row r="369" spans="34:34" x14ac:dyDescent="0.25">
      <c r="AH369" s="33"/>
    </row>
    <row r="370" spans="34:34" x14ac:dyDescent="0.25">
      <c r="AH370" s="33"/>
    </row>
    <row r="371" spans="34:34" x14ac:dyDescent="0.25">
      <c r="AH371" s="33"/>
    </row>
    <row r="372" spans="34:34" x14ac:dyDescent="0.25">
      <c r="AH372" s="33"/>
    </row>
    <row r="373" spans="34:34" x14ac:dyDescent="0.25">
      <c r="AH373" s="33"/>
    </row>
    <row r="1048576" spans="8:8" x14ac:dyDescent="0.25">
      <c r="H1048576">
        <f>SUM(H1:H1048575)</f>
        <v>5446809.4699999997</v>
      </c>
    </row>
  </sheetData>
  <conditionalFormatting sqref="T10">
    <cfRule type="expression" dxfId="3" priority="2">
      <formula>$T$7&gt;=0</formula>
    </cfRule>
    <cfRule type="expression" dxfId="2" priority="1">
      <formula>$T$7&lt;0</formula>
    </cfRule>
  </conditionalFormatting>
  <pageMargins left="0.7" right="0.7" top="0.75" bottom="0.75" header="0.3" footer="0.3"/>
  <pageSetup orientation="portrait" horizontalDpi="4294967293" verticalDpi="0"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C1897-BC96-4DEB-A441-393DCFE4EDD6}">
  <dimension ref="C3:R45"/>
  <sheetViews>
    <sheetView workbookViewId="0">
      <selection activeCell="R10" sqref="R10"/>
    </sheetView>
  </sheetViews>
  <sheetFormatPr defaultRowHeight="15" x14ac:dyDescent="0.25"/>
  <cols>
    <col min="7" max="16" width="2.28515625" customWidth="1"/>
  </cols>
  <sheetData>
    <row r="3" spans="3:18" x14ac:dyDescent="0.25">
      <c r="C3" t="s">
        <v>42</v>
      </c>
      <c r="D3" s="13">
        <f>'Analysis 02'!Z8</f>
        <v>0.2850350004991079</v>
      </c>
      <c r="F3" s="23">
        <f>ROUND(D3,2)</f>
        <v>0.28999999999999998</v>
      </c>
      <c r="H3" s="13"/>
      <c r="R3" s="3"/>
    </row>
    <row r="4" spans="3:18" x14ac:dyDescent="0.25">
      <c r="C4" t="s">
        <v>41</v>
      </c>
      <c r="D4" s="13">
        <f>'Analysis 02'!Z7</f>
        <v>0.7149649995008911</v>
      </c>
      <c r="F4" s="23">
        <f>ROUND(D4,2)</f>
        <v>0.71</v>
      </c>
    </row>
    <row r="21" spans="7:16" ht="9.9499999999999993" customHeight="1" thickBot="1" x14ac:dyDescent="0.3">
      <c r="G21" s="24" cm="1">
        <f t="array" ref="G21:P30">_xlfn.SEQUENCE(10, 10, 1, 1)</f>
        <v>1</v>
      </c>
      <c r="H21" s="25">
        <v>2</v>
      </c>
      <c r="I21" s="25">
        <v>3</v>
      </c>
      <c r="J21" s="25">
        <v>4</v>
      </c>
      <c r="K21" s="25">
        <v>5</v>
      </c>
      <c r="L21" s="25">
        <v>6</v>
      </c>
      <c r="M21" s="25">
        <v>7</v>
      </c>
      <c r="N21" s="25">
        <v>8</v>
      </c>
      <c r="O21" s="25">
        <v>9</v>
      </c>
      <c r="P21" s="26">
        <v>10</v>
      </c>
    </row>
    <row r="22" spans="7:16" ht="9.9499999999999993" customHeight="1" thickBot="1" x14ac:dyDescent="0.3">
      <c r="G22" s="27">
        <v>11</v>
      </c>
      <c r="H22" s="28">
        <v>12</v>
      </c>
      <c r="I22" s="28">
        <v>13</v>
      </c>
      <c r="J22" s="28">
        <v>14</v>
      </c>
      <c r="K22" s="28">
        <v>15</v>
      </c>
      <c r="L22" s="28">
        <v>16</v>
      </c>
      <c r="M22" s="28">
        <v>17</v>
      </c>
      <c r="N22" s="28">
        <v>18</v>
      </c>
      <c r="O22" s="28">
        <v>19</v>
      </c>
      <c r="P22" s="29">
        <v>20</v>
      </c>
    </row>
    <row r="23" spans="7:16" ht="9.9499999999999993" customHeight="1" thickBot="1" x14ac:dyDescent="0.3">
      <c r="G23" s="27">
        <v>21</v>
      </c>
      <c r="H23" s="28">
        <v>22</v>
      </c>
      <c r="I23" s="28">
        <v>23</v>
      </c>
      <c r="J23" s="28">
        <v>24</v>
      </c>
      <c r="K23" s="28">
        <v>25</v>
      </c>
      <c r="L23" s="28">
        <v>26</v>
      </c>
      <c r="M23" s="28">
        <v>27</v>
      </c>
      <c r="N23" s="28">
        <v>28</v>
      </c>
      <c r="O23" s="28">
        <v>29</v>
      </c>
      <c r="P23" s="29">
        <v>30</v>
      </c>
    </row>
    <row r="24" spans="7:16" ht="9.9499999999999993" customHeight="1" thickBot="1" x14ac:dyDescent="0.3">
      <c r="G24" s="27">
        <v>31</v>
      </c>
      <c r="H24" s="28">
        <v>32</v>
      </c>
      <c r="I24" s="28">
        <v>33</v>
      </c>
      <c r="J24" s="28">
        <v>34</v>
      </c>
      <c r="K24" s="28">
        <v>35</v>
      </c>
      <c r="L24" s="28">
        <v>36</v>
      </c>
      <c r="M24" s="28">
        <v>37</v>
      </c>
      <c r="N24" s="28">
        <v>38</v>
      </c>
      <c r="O24" s="28">
        <v>39</v>
      </c>
      <c r="P24" s="29">
        <v>40</v>
      </c>
    </row>
    <row r="25" spans="7:16" ht="9.9499999999999993" customHeight="1" thickBot="1" x14ac:dyDescent="0.3">
      <c r="G25" s="27">
        <v>41</v>
      </c>
      <c r="H25" s="28">
        <v>42</v>
      </c>
      <c r="I25" s="28">
        <v>43</v>
      </c>
      <c r="J25" s="28">
        <v>44</v>
      </c>
      <c r="K25" s="28">
        <v>45</v>
      </c>
      <c r="L25" s="28">
        <v>46</v>
      </c>
      <c r="M25" s="28">
        <v>47</v>
      </c>
      <c r="N25" s="28">
        <v>48</v>
      </c>
      <c r="O25" s="28">
        <v>49</v>
      </c>
      <c r="P25" s="29">
        <v>50</v>
      </c>
    </row>
    <row r="26" spans="7:16" ht="9.9499999999999993" customHeight="1" thickBot="1" x14ac:dyDescent="0.3">
      <c r="G26" s="27">
        <v>51</v>
      </c>
      <c r="H26" s="28">
        <v>52</v>
      </c>
      <c r="I26" s="28">
        <v>53</v>
      </c>
      <c r="J26" s="28">
        <v>54</v>
      </c>
      <c r="K26" s="28">
        <v>55</v>
      </c>
      <c r="L26" s="28">
        <v>56</v>
      </c>
      <c r="M26" s="28">
        <v>57</v>
      </c>
      <c r="N26" s="28">
        <v>58</v>
      </c>
      <c r="O26" s="28">
        <v>59</v>
      </c>
      <c r="P26" s="29">
        <v>60</v>
      </c>
    </row>
    <row r="27" spans="7:16" ht="9.9499999999999993" customHeight="1" thickBot="1" x14ac:dyDescent="0.3">
      <c r="G27" s="27">
        <v>61</v>
      </c>
      <c r="H27" s="28">
        <v>62</v>
      </c>
      <c r="I27" s="28">
        <v>63</v>
      </c>
      <c r="J27" s="28">
        <v>64</v>
      </c>
      <c r="K27" s="28">
        <v>65</v>
      </c>
      <c r="L27" s="28">
        <v>66</v>
      </c>
      <c r="M27" s="28">
        <v>67</v>
      </c>
      <c r="N27" s="28">
        <v>68</v>
      </c>
      <c r="O27" s="28">
        <v>69</v>
      </c>
      <c r="P27" s="29">
        <v>70</v>
      </c>
    </row>
    <row r="28" spans="7:16" ht="9.9499999999999993" customHeight="1" thickBot="1" x14ac:dyDescent="0.3">
      <c r="G28" s="27">
        <v>71</v>
      </c>
      <c r="H28" s="28">
        <v>72</v>
      </c>
      <c r="I28" s="28">
        <v>73</v>
      </c>
      <c r="J28" s="28">
        <v>74</v>
      </c>
      <c r="K28" s="28">
        <v>75</v>
      </c>
      <c r="L28" s="28">
        <v>76</v>
      </c>
      <c r="M28" s="28">
        <v>77</v>
      </c>
      <c r="N28" s="28">
        <v>78</v>
      </c>
      <c r="O28" s="28">
        <v>79</v>
      </c>
      <c r="P28" s="29">
        <v>80</v>
      </c>
    </row>
    <row r="29" spans="7:16" ht="9.9499999999999993" customHeight="1" thickBot="1" x14ac:dyDescent="0.3">
      <c r="G29" s="27">
        <v>81</v>
      </c>
      <c r="H29" s="28">
        <v>82</v>
      </c>
      <c r="I29" s="28">
        <v>83</v>
      </c>
      <c r="J29" s="28">
        <v>84</v>
      </c>
      <c r="K29" s="28">
        <v>85</v>
      </c>
      <c r="L29" s="28">
        <v>86</v>
      </c>
      <c r="M29" s="28">
        <v>87</v>
      </c>
      <c r="N29" s="28">
        <v>88</v>
      </c>
      <c r="O29" s="28">
        <v>89</v>
      </c>
      <c r="P29" s="29">
        <v>90</v>
      </c>
    </row>
    <row r="30" spans="7:16" ht="9.9499999999999993" customHeight="1" x14ac:dyDescent="0.25">
      <c r="G30" s="30">
        <v>91</v>
      </c>
      <c r="H30" s="31">
        <v>92</v>
      </c>
      <c r="I30" s="31">
        <v>93</v>
      </c>
      <c r="J30" s="31">
        <v>94</v>
      </c>
      <c r="K30" s="31">
        <v>95</v>
      </c>
      <c r="L30" s="31">
        <v>96</v>
      </c>
      <c r="M30" s="31">
        <v>97</v>
      </c>
      <c r="N30" s="31">
        <v>98</v>
      </c>
      <c r="O30" s="31">
        <v>99</v>
      </c>
      <c r="P30" s="32">
        <v>100</v>
      </c>
    </row>
    <row r="36" spans="7:16" ht="9.9499999999999993" customHeight="1" thickBot="1" x14ac:dyDescent="0.3">
      <c r="G36" s="24" cm="1">
        <f t="array" ref="G36:P45">_xlfn.SEQUENCE(10, 10, 1, 1)</f>
        <v>1</v>
      </c>
      <c r="H36" s="25">
        <v>2</v>
      </c>
      <c r="I36" s="25">
        <v>3</v>
      </c>
      <c r="J36" s="25">
        <v>4</v>
      </c>
      <c r="K36" s="25">
        <v>5</v>
      </c>
      <c r="L36" s="25">
        <v>6</v>
      </c>
      <c r="M36" s="25">
        <v>7</v>
      </c>
      <c r="N36" s="25">
        <v>8</v>
      </c>
      <c r="O36" s="25">
        <v>9</v>
      </c>
      <c r="P36" s="26">
        <v>10</v>
      </c>
    </row>
    <row r="37" spans="7:16" ht="9.9499999999999993" customHeight="1" thickBot="1" x14ac:dyDescent="0.3">
      <c r="G37" s="27">
        <v>11</v>
      </c>
      <c r="H37" s="28">
        <v>12</v>
      </c>
      <c r="I37" s="28">
        <v>13</v>
      </c>
      <c r="J37" s="28">
        <v>14</v>
      </c>
      <c r="K37" s="28">
        <v>15</v>
      </c>
      <c r="L37" s="28">
        <v>16</v>
      </c>
      <c r="M37" s="28">
        <v>17</v>
      </c>
      <c r="N37" s="28">
        <v>18</v>
      </c>
      <c r="O37" s="28">
        <v>19</v>
      </c>
      <c r="P37" s="29">
        <v>20</v>
      </c>
    </row>
    <row r="38" spans="7:16" ht="9.9499999999999993" customHeight="1" thickBot="1" x14ac:dyDescent="0.3">
      <c r="G38" s="27">
        <v>21</v>
      </c>
      <c r="H38" s="28">
        <v>22</v>
      </c>
      <c r="I38" s="28">
        <v>23</v>
      </c>
      <c r="J38" s="28">
        <v>24</v>
      </c>
      <c r="K38" s="28">
        <v>25</v>
      </c>
      <c r="L38" s="28">
        <v>26</v>
      </c>
      <c r="M38" s="28">
        <v>27</v>
      </c>
      <c r="N38" s="28">
        <v>28</v>
      </c>
      <c r="O38" s="28">
        <v>29</v>
      </c>
      <c r="P38" s="29">
        <v>30</v>
      </c>
    </row>
    <row r="39" spans="7:16" ht="9.9499999999999993" customHeight="1" thickBot="1" x14ac:dyDescent="0.3">
      <c r="G39" s="27">
        <v>31</v>
      </c>
      <c r="H39" s="28">
        <v>32</v>
      </c>
      <c r="I39" s="28">
        <v>33</v>
      </c>
      <c r="J39" s="28">
        <v>34</v>
      </c>
      <c r="K39" s="28">
        <v>35</v>
      </c>
      <c r="L39" s="28">
        <v>36</v>
      </c>
      <c r="M39" s="28">
        <v>37</v>
      </c>
      <c r="N39" s="28">
        <v>38</v>
      </c>
      <c r="O39" s="28">
        <v>39</v>
      </c>
      <c r="P39" s="29">
        <v>40</v>
      </c>
    </row>
    <row r="40" spans="7:16" ht="9.9499999999999993" customHeight="1" thickBot="1" x14ac:dyDescent="0.3">
      <c r="G40" s="27">
        <v>41</v>
      </c>
      <c r="H40" s="28">
        <v>42</v>
      </c>
      <c r="I40" s="28">
        <v>43</v>
      </c>
      <c r="J40" s="28">
        <v>44</v>
      </c>
      <c r="K40" s="28">
        <v>45</v>
      </c>
      <c r="L40" s="28">
        <v>46</v>
      </c>
      <c r="M40" s="28">
        <v>47</v>
      </c>
      <c r="N40" s="28">
        <v>48</v>
      </c>
      <c r="O40" s="28">
        <v>49</v>
      </c>
      <c r="P40" s="29">
        <v>50</v>
      </c>
    </row>
    <row r="41" spans="7:16" ht="9.9499999999999993" customHeight="1" thickBot="1" x14ac:dyDescent="0.3">
      <c r="G41" s="27">
        <v>51</v>
      </c>
      <c r="H41" s="28">
        <v>52</v>
      </c>
      <c r="I41" s="28">
        <v>53</v>
      </c>
      <c r="J41" s="28">
        <v>54</v>
      </c>
      <c r="K41" s="28">
        <v>55</v>
      </c>
      <c r="L41" s="28">
        <v>56</v>
      </c>
      <c r="M41" s="28">
        <v>57</v>
      </c>
      <c r="N41" s="28">
        <v>58</v>
      </c>
      <c r="O41" s="28">
        <v>59</v>
      </c>
      <c r="P41" s="29">
        <v>60</v>
      </c>
    </row>
    <row r="42" spans="7:16" ht="9.9499999999999993" customHeight="1" thickBot="1" x14ac:dyDescent="0.3">
      <c r="G42" s="27">
        <v>61</v>
      </c>
      <c r="H42" s="28">
        <v>62</v>
      </c>
      <c r="I42" s="28">
        <v>63</v>
      </c>
      <c r="J42" s="28">
        <v>64</v>
      </c>
      <c r="K42" s="28">
        <v>65</v>
      </c>
      <c r="L42" s="28">
        <v>66</v>
      </c>
      <c r="M42" s="28">
        <v>67</v>
      </c>
      <c r="N42" s="28">
        <v>68</v>
      </c>
      <c r="O42" s="28">
        <v>69</v>
      </c>
      <c r="P42" s="29">
        <v>70</v>
      </c>
    </row>
    <row r="43" spans="7:16" ht="9.9499999999999993" customHeight="1" thickBot="1" x14ac:dyDescent="0.3">
      <c r="G43" s="27">
        <v>71</v>
      </c>
      <c r="H43" s="28">
        <v>72</v>
      </c>
      <c r="I43" s="28">
        <v>73</v>
      </c>
      <c r="J43" s="28">
        <v>74</v>
      </c>
      <c r="K43" s="28">
        <v>75</v>
      </c>
      <c r="L43" s="28">
        <v>76</v>
      </c>
      <c r="M43" s="28">
        <v>77</v>
      </c>
      <c r="N43" s="28">
        <v>78</v>
      </c>
      <c r="O43" s="28">
        <v>79</v>
      </c>
      <c r="P43" s="29">
        <v>80</v>
      </c>
    </row>
    <row r="44" spans="7:16" ht="9.9499999999999993" customHeight="1" thickBot="1" x14ac:dyDescent="0.3">
      <c r="G44" s="27">
        <v>81</v>
      </c>
      <c r="H44" s="28">
        <v>82</v>
      </c>
      <c r="I44" s="28">
        <v>83</v>
      </c>
      <c r="J44" s="28">
        <v>84</v>
      </c>
      <c r="K44" s="28">
        <v>85</v>
      </c>
      <c r="L44" s="28">
        <v>86</v>
      </c>
      <c r="M44" s="28">
        <v>87</v>
      </c>
      <c r="N44" s="28">
        <v>88</v>
      </c>
      <c r="O44" s="28">
        <v>89</v>
      </c>
      <c r="P44" s="29">
        <v>90</v>
      </c>
    </row>
    <row r="45" spans="7:16" ht="9.9499999999999993" customHeight="1" x14ac:dyDescent="0.25">
      <c r="G45" s="30">
        <v>91</v>
      </c>
      <c r="H45" s="31">
        <v>92</v>
      </c>
      <c r="I45" s="31">
        <v>93</v>
      </c>
      <c r="J45" s="31">
        <v>94</v>
      </c>
      <c r="K45" s="31">
        <v>95</v>
      </c>
      <c r="L45" s="31">
        <v>96</v>
      </c>
      <c r="M45" s="31">
        <v>97</v>
      </c>
      <c r="N45" s="31">
        <v>98</v>
      </c>
      <c r="O45" s="31">
        <v>99</v>
      </c>
      <c r="P45" s="32">
        <v>100</v>
      </c>
    </row>
  </sheetData>
  <conditionalFormatting sqref="G21:P30">
    <cfRule type="cellIs" dxfId="1" priority="3" operator="greaterThan">
      <formula>(1-$F$4)*100</formula>
    </cfRule>
  </conditionalFormatting>
  <conditionalFormatting sqref="G36:P45">
    <cfRule type="cellIs" dxfId="0" priority="2" operator="greaterThan">
      <formula>(1-$F$3)*100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884FA-6B48-48BE-AEA1-3FD12F68937F}">
  <dimension ref="A1"/>
  <sheetViews>
    <sheetView showGridLines="0" zoomScale="90" zoomScaleNormal="90" workbookViewId="0"/>
  </sheetViews>
  <sheetFormatPr defaultRowHeight="15" x14ac:dyDescent="0.25"/>
  <cols>
    <col min="1" max="16384" width="9.140625" style="6"/>
  </cols>
  <sheetData/>
  <pageMargins left="0.7" right="0.7" top="0.75" bottom="0.75" header="0.3" footer="0.3"/>
  <drawing r:id="rId1"/>
  <legacy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6F831-1966-4FDC-A926-D909A239FF0C}">
  <dimension ref="A1"/>
  <sheetViews>
    <sheetView showGridLines="0" tabSelected="1" zoomScale="90" zoomScaleNormal="90" workbookViewId="0"/>
  </sheetViews>
  <sheetFormatPr defaultRowHeight="15" x14ac:dyDescent="0.25"/>
  <cols>
    <col min="1" max="16384" width="9.140625" style="6"/>
  </cols>
  <sheetData/>
  <pageMargins left="0.7" right="0.7" top="0.75" bottom="0.75" header="0.3" footer="0.3"/>
  <drawing r:id="rId1"/>
  <legacy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_rels/item27.xml.rels><?xml version="1.0" encoding="UTF-8" standalone="yes"?>
<Relationships xmlns="http://schemas.openxmlformats.org/package/2006/relationships"><Relationship Id="rId1" Type="http://schemas.openxmlformats.org/officeDocument/2006/relationships/customXmlProps" Target="itemProps27.xml"/></Relationships>
</file>

<file path=customXml/_rels/item28.xml.rels><?xml version="1.0" encoding="UTF-8" standalone="yes"?>
<Relationships xmlns="http://schemas.openxmlformats.org/package/2006/relationships"><Relationship Id="rId1" Type="http://schemas.openxmlformats.org/officeDocument/2006/relationships/customXmlProps" Target="itemProps28.xml"/></Relationships>
</file>

<file path=customXml/_rels/item29.xml.rels><?xml version="1.0" encoding="UTF-8" standalone="yes"?>
<Relationships xmlns="http://schemas.openxmlformats.org/package/2006/relationships"><Relationship Id="rId1" Type="http://schemas.openxmlformats.org/officeDocument/2006/relationships/customXmlProps" Target="itemProps29.xml"/></Relationships>
</file>

<file path=customXml/_rels/item30.xml.rels><?xml version="1.0" encoding="UTF-8" standalone="yes"?>
<Relationships xmlns="http://schemas.openxmlformats.org/package/2006/relationships"><Relationship Id="rId1" Type="http://schemas.openxmlformats.org/officeDocument/2006/relationships/customXmlProps" Target="itemProps30.xml"/></Relationships>
</file>

<file path=customXml/_rels/item31.xml.rels><?xml version="1.0" encoding="UTF-8" standalone="yes"?>
<Relationships xmlns="http://schemas.openxmlformats.org/package/2006/relationships"><Relationship Id="rId1" Type="http://schemas.openxmlformats.org/officeDocument/2006/relationships/customXmlProps" Target="itemProps31.xml"/></Relationships>
</file>

<file path=customXml/_rels/item32.xml.rels><?xml version="1.0" encoding="UTF-8" standalone="yes"?>
<Relationships xmlns="http://schemas.openxmlformats.org/package/2006/relationships"><Relationship Id="rId1" Type="http://schemas.openxmlformats.org/officeDocument/2006/relationships/customXmlProps" Target="itemProps32.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25.xml>��
</file>

<file path=customXml/item26.xml>��
</file>

<file path=customXml/item27.xml>��
</file>

<file path=customXml/item28.xml>��
</file>

<file path=customXml/item29.xml>��
</file>

<file path=customXml/item30.xml>��
</file>

<file path=customXml/item31.xml>��
</file>

<file path=customXml/item32.xml>��
</file>

<file path=customXml/itemProps1.xml><?xml version="1.0" encoding="utf-8"?>
<ds:datastoreItem xmlns:ds="http://schemas.openxmlformats.org/officeDocument/2006/customXml" ds:itemID="{820F3DC4-CDEF-46FE-A031-F7010B1D5E1F}">
  <ds:schemaRefs/>
</ds:datastoreItem>
</file>

<file path=customXml/itemProps2.xml><?xml version="1.0" encoding="utf-8"?>
<ds:datastoreItem xmlns:ds="http://schemas.openxmlformats.org/officeDocument/2006/customXml" ds:itemID="{6798ABAF-9083-473B-B1CB-58B0C84878BE}">
  <ds:schemaRefs/>
</ds:datastoreItem>
</file>

<file path=customXml/itemProps3.xml><?xml version="1.0" encoding="utf-8"?>
<ds:datastoreItem xmlns:ds="http://schemas.openxmlformats.org/officeDocument/2006/customXml" ds:itemID="{368F0A16-5A42-4EE5-8950-42180704384B}">
  <ds:schemaRefs/>
</ds:datastoreItem>
</file>

<file path=customXml/itemProps4.xml><?xml version="1.0" encoding="utf-8"?>
<ds:datastoreItem xmlns:ds="http://schemas.openxmlformats.org/officeDocument/2006/customXml" ds:itemID="{1A1FCB03-7CE5-4026-AC27-5F90C77C1259}">
  <ds:schemaRefs/>
</ds:datastoreItem>
</file>

<file path=customXml/itemProps5.xml><?xml version="1.0" encoding="utf-8"?>
<ds:datastoreItem xmlns:ds="http://schemas.openxmlformats.org/officeDocument/2006/customXml" ds:itemID="{84EF53E5-0AB3-4AF9-AEAB-E8AF7049E2C5}">
  <ds:schemaRefs/>
</ds:datastoreItem>
</file>

<file path=customXml/itemProps6.xml><?xml version="1.0" encoding="utf-8"?>
<ds:datastoreItem xmlns:ds="http://schemas.openxmlformats.org/officeDocument/2006/customXml" ds:itemID="{4B5FE63C-0B5F-47F3-AB4F-02D618C8729C}">
  <ds:schemaRefs>
    <ds:schemaRef ds:uri="http://schemas.microsoft.com/DataMashup"/>
  </ds:schemaRefs>
</ds:datastoreItem>
</file>

<file path=customXml/itemProps7.xml><?xml version="1.0" encoding="utf-8"?>
<ds:datastoreItem xmlns:ds="http://schemas.openxmlformats.org/officeDocument/2006/customXml" ds:itemID="{3A18B9CF-6C3E-4B20-90C8-8C535737A5C8}">
  <ds:schemaRefs/>
</ds:datastoreItem>
</file>

<file path=customXml/itemProps8.xml><?xml version="1.0" encoding="utf-8"?>
<ds:datastoreItem xmlns:ds="http://schemas.openxmlformats.org/officeDocument/2006/customXml" ds:itemID="{3CFA3F98-4888-4B0B-8FFF-344637EED38D}">
  <ds:schemaRefs/>
</ds:datastoreItem>
</file>

<file path=customXml/itemProps9.xml><?xml version="1.0" encoding="utf-8"?>
<ds:datastoreItem xmlns:ds="http://schemas.openxmlformats.org/officeDocument/2006/customXml" ds:itemID="{0A6FF665-D551-4831-98BD-11B2824D002D}">
  <ds:schemaRefs/>
</ds:datastoreItem>
</file>

<file path=customXml/itemProps10.xml><?xml version="1.0" encoding="utf-8"?>
<ds:datastoreItem xmlns:ds="http://schemas.openxmlformats.org/officeDocument/2006/customXml" ds:itemID="{B5939955-003D-4B56-A2D1-B4E29F6EB361}">
  <ds:schemaRefs/>
</ds:datastoreItem>
</file>

<file path=customXml/itemProps11.xml><?xml version="1.0" encoding="utf-8"?>
<ds:datastoreItem xmlns:ds="http://schemas.openxmlformats.org/officeDocument/2006/customXml" ds:itemID="{80F6DA26-9F21-47CE-9D4C-C7185FAAF20F}">
  <ds:schemaRefs/>
</ds:datastoreItem>
</file>

<file path=customXml/itemProps12.xml><?xml version="1.0" encoding="utf-8"?>
<ds:datastoreItem xmlns:ds="http://schemas.openxmlformats.org/officeDocument/2006/customXml" ds:itemID="{E3181CED-8554-4C05-8F78-FDBE7D251C38}">
  <ds:schemaRefs/>
</ds:datastoreItem>
</file>

<file path=customXml/itemProps13.xml><?xml version="1.0" encoding="utf-8"?>
<ds:datastoreItem xmlns:ds="http://schemas.openxmlformats.org/officeDocument/2006/customXml" ds:itemID="{D28AA4D9-12AF-49F7-B376-2E406762DE27}">
  <ds:schemaRefs/>
</ds:datastoreItem>
</file>

<file path=customXml/itemProps14.xml><?xml version="1.0" encoding="utf-8"?>
<ds:datastoreItem xmlns:ds="http://schemas.openxmlformats.org/officeDocument/2006/customXml" ds:itemID="{CA658EC2-002E-442E-ACA2-E1B88CEA363B}">
  <ds:schemaRefs/>
</ds:datastoreItem>
</file>

<file path=customXml/itemProps15.xml><?xml version="1.0" encoding="utf-8"?>
<ds:datastoreItem xmlns:ds="http://schemas.openxmlformats.org/officeDocument/2006/customXml" ds:itemID="{CB118B6A-E588-4009-8EA1-F90E0822F4F3}">
  <ds:schemaRefs/>
</ds:datastoreItem>
</file>

<file path=customXml/itemProps16.xml><?xml version="1.0" encoding="utf-8"?>
<ds:datastoreItem xmlns:ds="http://schemas.openxmlformats.org/officeDocument/2006/customXml" ds:itemID="{C3B27383-7833-43BA-B9CF-7E74004D518E}">
  <ds:schemaRefs/>
</ds:datastoreItem>
</file>

<file path=customXml/itemProps17.xml><?xml version="1.0" encoding="utf-8"?>
<ds:datastoreItem xmlns:ds="http://schemas.openxmlformats.org/officeDocument/2006/customXml" ds:itemID="{C5E27C75-10E7-4069-9B47-6ECBA02B3C6B}">
  <ds:schemaRefs/>
</ds:datastoreItem>
</file>

<file path=customXml/itemProps18.xml><?xml version="1.0" encoding="utf-8"?>
<ds:datastoreItem xmlns:ds="http://schemas.openxmlformats.org/officeDocument/2006/customXml" ds:itemID="{69BF3E0E-7405-4B65-AEAA-D159F0A60EA3}">
  <ds:schemaRefs/>
</ds:datastoreItem>
</file>

<file path=customXml/itemProps19.xml><?xml version="1.0" encoding="utf-8"?>
<ds:datastoreItem xmlns:ds="http://schemas.openxmlformats.org/officeDocument/2006/customXml" ds:itemID="{E017DBF5-34DE-49BD-9D67-0056370ACF55}">
  <ds:schemaRefs/>
</ds:datastoreItem>
</file>

<file path=customXml/itemProps20.xml><?xml version="1.0" encoding="utf-8"?>
<ds:datastoreItem xmlns:ds="http://schemas.openxmlformats.org/officeDocument/2006/customXml" ds:itemID="{50659CE7-F389-4DA0-AD73-60D4909168AD}">
  <ds:schemaRefs/>
</ds:datastoreItem>
</file>

<file path=customXml/itemProps21.xml><?xml version="1.0" encoding="utf-8"?>
<ds:datastoreItem xmlns:ds="http://schemas.openxmlformats.org/officeDocument/2006/customXml" ds:itemID="{958F63A9-05C8-47AE-A428-590361C3E416}">
  <ds:schemaRefs/>
</ds:datastoreItem>
</file>

<file path=customXml/itemProps22.xml><?xml version="1.0" encoding="utf-8"?>
<ds:datastoreItem xmlns:ds="http://schemas.openxmlformats.org/officeDocument/2006/customXml" ds:itemID="{F851133B-A2A1-4B3C-888E-0F5D43E450C8}">
  <ds:schemaRefs/>
</ds:datastoreItem>
</file>

<file path=customXml/itemProps23.xml><?xml version="1.0" encoding="utf-8"?>
<ds:datastoreItem xmlns:ds="http://schemas.openxmlformats.org/officeDocument/2006/customXml" ds:itemID="{7A9332E5-3A44-4EF3-BB1E-5DC0EFD6C803}">
  <ds:schemaRefs/>
</ds:datastoreItem>
</file>

<file path=customXml/itemProps24.xml><?xml version="1.0" encoding="utf-8"?>
<ds:datastoreItem xmlns:ds="http://schemas.openxmlformats.org/officeDocument/2006/customXml" ds:itemID="{0373DE00-BF36-4F05-A05F-A51B79B51C9D}">
  <ds:schemaRefs/>
</ds:datastoreItem>
</file>

<file path=customXml/itemProps25.xml><?xml version="1.0" encoding="utf-8"?>
<ds:datastoreItem xmlns:ds="http://schemas.openxmlformats.org/officeDocument/2006/customXml" ds:itemID="{972776FE-8BF7-49EB-92F8-6BD310667731}">
  <ds:schemaRefs/>
</ds:datastoreItem>
</file>

<file path=customXml/itemProps26.xml><?xml version="1.0" encoding="utf-8"?>
<ds:datastoreItem xmlns:ds="http://schemas.openxmlformats.org/officeDocument/2006/customXml" ds:itemID="{6B2EABE2-EF77-4A9D-8E01-2AA8EDBF28D3}">
  <ds:schemaRefs/>
</ds:datastoreItem>
</file>

<file path=customXml/itemProps27.xml><?xml version="1.0" encoding="utf-8"?>
<ds:datastoreItem xmlns:ds="http://schemas.openxmlformats.org/officeDocument/2006/customXml" ds:itemID="{CA3B1A85-888A-485F-AA2C-D19DF37B6CF0}">
  <ds:schemaRefs/>
</ds:datastoreItem>
</file>

<file path=customXml/itemProps28.xml><?xml version="1.0" encoding="utf-8"?>
<ds:datastoreItem xmlns:ds="http://schemas.openxmlformats.org/officeDocument/2006/customXml" ds:itemID="{29164E70-C94E-46A9-8486-DECB1D2AB31F}">
  <ds:schemaRefs/>
</ds:datastoreItem>
</file>

<file path=customXml/itemProps29.xml><?xml version="1.0" encoding="utf-8"?>
<ds:datastoreItem xmlns:ds="http://schemas.openxmlformats.org/officeDocument/2006/customXml" ds:itemID="{FDC8BBFA-28CB-493D-8E19-B7553A6BF8D5}">
  <ds:schemaRefs/>
</ds:datastoreItem>
</file>

<file path=customXml/itemProps30.xml><?xml version="1.0" encoding="utf-8"?>
<ds:datastoreItem xmlns:ds="http://schemas.openxmlformats.org/officeDocument/2006/customXml" ds:itemID="{924C5221-7160-4D1B-93EC-7106F98D20C1}">
  <ds:schemaRefs/>
</ds:datastoreItem>
</file>

<file path=customXml/itemProps31.xml><?xml version="1.0" encoding="utf-8"?>
<ds:datastoreItem xmlns:ds="http://schemas.openxmlformats.org/officeDocument/2006/customXml" ds:itemID="{80778197-D184-4E67-99BA-688B3B41C925}">
  <ds:schemaRefs/>
</ds:datastoreItem>
</file>

<file path=customXml/itemProps32.xml><?xml version="1.0" encoding="utf-8"?>
<ds:datastoreItem xmlns:ds="http://schemas.openxmlformats.org/officeDocument/2006/customXml" ds:itemID="{71B3805A-DF5D-469D-A6D1-6FBAA48BB2C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Analysis 01</vt:lpstr>
      <vt:lpstr>Analysis 02</vt:lpstr>
      <vt:lpstr>Waffle Chart</vt:lpstr>
      <vt:lpstr>Store Dashboard</vt:lpstr>
      <vt:lpstr>TimeFrame</vt:lpstr>
      <vt:lpstr>Total_Revenue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2024-05-03T18:19:28Z</dcterms:created>
  <dcterms:modified xsi:type="dcterms:W3CDTF">2024-06-11T06:53:45Z</dcterms:modified>
</cp:coreProperties>
</file>